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819" firstSheet="1" activeTab="1"/>
  </bookViews>
  <sheets>
    <sheet name="目录" sheetId="2" r:id="rId1"/>
    <sheet name="1-12022年华宁县一般公共预算收入情况表" sheetId="17" r:id="rId2"/>
    <sheet name="1-22022年华宁县一般公共预算支出情况表" sheetId="18" r:id="rId3"/>
    <sheet name="1-32022年县本级一般公共预算收入情况表 " sheetId="38" r:id="rId4"/>
    <sheet name="1-42022年县本级一般公共预算支出情况表（公开到项级）" sheetId="19" r:id="rId5"/>
    <sheet name="1-5县本级一般公共预算基本支出情况表（公开到款级）" sheetId="23" r:id="rId6"/>
    <sheet name="1-6县本级一般公共预算支出表（州、市对下转移支付项目）" sheetId="20" r:id="rId7"/>
    <sheet name="1-72022年华宁县分地区税收返还和转移支付预算表（空表）" sheetId="39" r:id="rId8"/>
    <sheet name="1-82022年华宁县“三公”经费预算财政拨款情况统计表" sheetId="36" r:id="rId9"/>
    <sheet name="2-12022年华宁县政府性基金预算收入情况表" sheetId="24" r:id="rId10"/>
    <sheet name="2-22022年华宁县政府性基金预算支出情况表" sheetId="25" r:id="rId11"/>
    <sheet name="2-32022年县本级政府性基金预算收入情况表" sheetId="40" r:id="rId12"/>
    <sheet name="2-42022年县本级政府性基金预算支出情况表（公开到项级）" sheetId="41" r:id="rId13"/>
    <sheet name="2-5县本级政府性基金支出表（州、市对下转移支付）" sheetId="26" r:id="rId14"/>
    <sheet name="3-1 2022年华宁县国有资本经营收入预算情况表" sheetId="27" r:id="rId15"/>
    <sheet name="3-2 2022年华宁县国有资本经营支出预算情况表" sheetId="28" r:id="rId16"/>
    <sheet name="3-3 2022年华宁县县本级国有资本经营收入预算情况表 " sheetId="42" r:id="rId17"/>
    <sheet name="3-4 县本级国有资本经营支出预算情况表（公开到项级）" sheetId="43" r:id="rId18"/>
    <sheet name="3-5 2022年华宁县国有资本经营预算支出表（分地区）" sheetId="44" r:id="rId19"/>
    <sheet name="3-6 2022年华宁县国有资本经营预算转移支付表（分项目）" sheetId="45" r:id="rId20"/>
    <sheet name="4-1 2022年华宁县社会保险基金收入预算情况表" sheetId="29" r:id="rId21"/>
    <sheet name="4-2 2022年华宁县社会保险基金支出预算情况表" sheetId="30" r:id="rId22"/>
    <sheet name="4-3 2022年县本级社会保险基金收入预算情况表 " sheetId="47" r:id="rId23"/>
    <sheet name="4-4 2022年县本级社会保险基金支出预算情况表" sheetId="46" r:id="rId24"/>
    <sheet name="5-1 华宁县2021年地方政府债务限额及余额预算情况表" sheetId="48" r:id="rId25"/>
    <sheet name="5-2 华宁县2021年地方政府一般债务余额情况表" sheetId="49" r:id="rId26"/>
    <sheet name="5-3 县本级2021年地方政府一般债务余额情况表" sheetId="50" r:id="rId27"/>
    <sheet name="5-4 华宁县2021年地方政府专项债务余额情况表" sheetId="51" r:id="rId28"/>
    <sheet name="5-5县本级2021年地方政府专项债务余额情况表（本级）" sheetId="52" r:id="rId29"/>
    <sheet name="5-6华宁县地方政府债券发行及还本付息情况表" sheetId="53" r:id="rId30"/>
    <sheet name="5-72022年本级政府专项债务限额和余额情况表" sheetId="54" r:id="rId31"/>
    <sheet name="5-8 华宁县2022年年初新增地方政府债券资金安排表" sheetId="55" r:id="rId32"/>
    <sheet name="5-92022年县本级地方政府债务限额提前下达情况表" sheetId="58" r:id="rId33"/>
    <sheet name="5-102021年县本级政府专项债务限额和余额情况表 " sheetId="59" r:id="rId34"/>
    <sheet name="6-1  重大政策和重点项目绩效目标表" sheetId="56" r:id="rId35"/>
    <sheet name="6-2  重点工作情况解释说明汇总表" sheetId="57" r:id="rId36"/>
  </sheets>
  <externalReferences>
    <externalReference r:id="rId37"/>
    <externalReference r:id="rId38"/>
  </externalReferences>
  <definedNames>
    <definedName name="_xlnm._FilterDatabase" localSheetId="15" hidden="1">'3-2 2022年华宁县国有资本经营支出预算情况表'!$A$3:$E$28</definedName>
    <definedName name="_xlnm._FilterDatabase" localSheetId="17" hidden="1">'3-4 县本级国有资本经营支出预算情况表（公开到项级）'!$A$3:$E$28</definedName>
    <definedName name="_xlnm._FilterDatabase" localSheetId="20" hidden="1">'4-1 2022年华宁县社会保险基金收入预算情况表'!$A$3:$E$38</definedName>
    <definedName name="_xlnm._FilterDatabase" localSheetId="22" hidden="1">'4-3 2022年县本级社会保险基金收入预算情况表 '!$A$3:$E$38</definedName>
    <definedName name="_xlnm._FilterDatabase" localSheetId="1" hidden="1">'1-12022年华宁县一般公共预算收入情况表'!$A$3:$F$46</definedName>
    <definedName name="_xlnm._FilterDatabase" localSheetId="2" hidden="1">'1-22022年华宁县一般公共预算支出情况表'!$A$3:$F$51</definedName>
    <definedName name="_xlnm._FilterDatabase" localSheetId="4" hidden="1">'1-42022年县本级一般公共预算支出情况表（公开到项级）'!$A$3:$G$1331</definedName>
    <definedName name="_xlnm._FilterDatabase" localSheetId="9" hidden="1">'2-12022年华宁县政府性基金预算收入情况表'!$A$3:$F$38</definedName>
    <definedName name="_xlnm._FilterDatabase" localSheetId="10" hidden="1">'2-22022年华宁县政府性基金预算支出情况表'!$A$3:$G$276</definedName>
    <definedName name="_xlnm._FilterDatabase" localSheetId="14" hidden="1">'3-1 2022年华宁县国有资本经营收入预算情况表'!$A$3:$E$41</definedName>
    <definedName name="_xlnm._FilterDatabase" localSheetId="21" hidden="1">'4-2 2022年华宁县社会保险基金支出预算情况表'!$A$3:$E$22</definedName>
    <definedName name="_xlnm._FilterDatabase" localSheetId="6" hidden="1">'1-6县本级一般公共预算支出表（州、市对下转移支付项目）'!$A$3:$E$207</definedName>
    <definedName name="_xlnm._FilterDatabase" localSheetId="5" hidden="1">'1-5县本级一般公共预算基本支出情况表（公开到款级）'!#REF!</definedName>
    <definedName name="_xlnm._FilterDatabase" localSheetId="13" hidden="1">'2-5县本级政府性基金支出表（州、市对下转移支付）'!$A$3:$E$18</definedName>
    <definedName name="_lst_r_地方财政预算表2015年全省汇总_10_科目编码名称" localSheetId="20">[1]_ESList!$A$1:$A$27</definedName>
    <definedName name="_lst_r_地方财政预算表2015年全省汇总_10_科目编码名称" localSheetId="21">[1]_ESList!$A$1:$A$27</definedName>
    <definedName name="_lst_r_地方财政预算表2015年全省汇总_10_科目编码名称">[2]_ESList!$A$1:$A$27</definedName>
    <definedName name="_xlnm.Print_Area" localSheetId="1">'1-12022年华宁县一般公共预算收入情况表'!$B$1:$E$46</definedName>
    <definedName name="_xlnm.Print_Area" localSheetId="2">'1-22022年华宁县一般公共预算支出情况表'!$B$1:$E$50</definedName>
    <definedName name="_xlnm.Print_Area" localSheetId="4">'1-42022年县本级一般公共预算支出情况表（公开到项级）'!$B$1:$E$1331</definedName>
    <definedName name="_xlnm.Print_Area" localSheetId="9">'2-12022年华宁县政府性基金预算收入情况表'!$B$1:$E$38</definedName>
    <definedName name="_xlnm.Print_Area" localSheetId="10">'2-22022年华宁县政府性基金预算支出情况表'!$B$1:$E$276</definedName>
    <definedName name="_xlnm.Print_Area" localSheetId="13">'2-5县本级政府性基金支出表（州、市对下转移支付）'!$A$1:$D$15</definedName>
    <definedName name="_xlnm.Print_Area" localSheetId="20">'4-1 2022年华宁县社会保险基金收入预算情况表'!$A$1:$D$38</definedName>
    <definedName name="_xlnm.Print_Area" localSheetId="21">'4-2 2022年华宁县社会保险基金支出预算情况表'!$A$1:$D$22</definedName>
    <definedName name="_xlnm.Print_Titles" localSheetId="1">'1-12022年华宁县一般公共预算收入情况表'!$1:$3</definedName>
    <definedName name="_xlnm.Print_Titles" localSheetId="2">'1-22022年华宁县一般公共预算支出情况表'!$1:$3</definedName>
    <definedName name="_xlnm.Print_Titles" localSheetId="4">'1-42022年县本级一般公共预算支出情况表（公开到项级）'!$1:$3</definedName>
    <definedName name="_xlnm.Print_Titles" localSheetId="6">'1-6县本级一般公共预算支出表（州、市对下转移支付项目）'!$1:$3</definedName>
    <definedName name="_xlnm.Print_Titles" localSheetId="5">'1-5县本级一般公共预算基本支出情况表（公开到款级）'!#REF!</definedName>
    <definedName name="_xlnm.Print_Titles" localSheetId="9">'2-12022年华宁县政府性基金预算收入情况表'!$1:$3</definedName>
    <definedName name="_xlnm.Print_Titles" localSheetId="10">'2-22022年华宁县政府性基金预算支出情况表'!$1:$3</definedName>
    <definedName name="_xlnm.Print_Titles" localSheetId="13">'2-5县本级政府性基金支出表（州、市对下转移支付）'!$1:$3</definedName>
    <definedName name="_xlnm.Print_Titles" localSheetId="20">'4-1 2022年华宁县社会保险基金收入预算情况表'!$1:$3</definedName>
    <definedName name="专项收入年初预算数" localSheetId="2">#REF!</definedName>
    <definedName name="专项收入年初预算数" localSheetId="20">#REF!</definedName>
    <definedName name="专项收入年初预算数" localSheetId="21">#REF!</definedName>
    <definedName name="专项收入年初预算数">#REF!</definedName>
    <definedName name="专项收入全年预计数" localSheetId="2">#REF!</definedName>
    <definedName name="专项收入全年预计数" localSheetId="20">#REF!</definedName>
    <definedName name="专项收入全年预计数" localSheetId="21">#REF!</definedName>
    <definedName name="专项收入全年预计数">#REF!</definedName>
    <definedName name="_xlnm.Print_Area" localSheetId="14">'3-1 2022年华宁县国有资本经营收入预算情况表'!$A$1:$D$41</definedName>
    <definedName name="_xlnm.Print_Titles" localSheetId="14">'3-1 2022年华宁县国有资本经营收入预算情况表'!$1:$3</definedName>
    <definedName name="专项收入年初预算数" localSheetId="14">#REF!</definedName>
    <definedName name="专项收入全年预计数" localSheetId="14">#REF!</definedName>
    <definedName name="_xlnm.Print_Area" localSheetId="15">'3-2 2022年华宁县国有资本经营支出预算情况表'!$A$1:$D$28</definedName>
    <definedName name="_xlnm.Print_Titles" localSheetId="15">'3-2 2022年华宁县国有资本经营支出预算情况表'!$1:$3</definedName>
    <definedName name="专项收入年初预算数" localSheetId="15">#REF!</definedName>
    <definedName name="专项收入全年预计数" localSheetId="15">#REF!</definedName>
    <definedName name="_xlnm._FilterDatabase" localSheetId="3" hidden="1">'1-32022年县本级一般公共预算收入情况表 '!$A$3:$F$46</definedName>
    <definedName name="_xlnm.Print_Area" localSheetId="3">'1-32022年县本级一般公共预算收入情况表 '!$B$1:$E$46</definedName>
    <definedName name="_xlnm.Print_Titles" localSheetId="3">'1-32022年县本级一般公共预算收入情况表 '!$1:$3</definedName>
    <definedName name="_xlnm.Print_Area" localSheetId="7">'1-72022年华宁县分地区税收返还和转移支付预算表（空表）'!$A$1:$D$11</definedName>
    <definedName name="_xlnm._FilterDatabase" localSheetId="11" hidden="1">'2-32022年县本级政府性基金预算收入情况表'!$A$3:$F$38</definedName>
    <definedName name="_xlnm.Print_Area" localSheetId="11">'2-32022年县本级政府性基金预算收入情况表'!$B$1:$E$38</definedName>
    <definedName name="_xlnm.Print_Titles" localSheetId="11">'2-32022年县本级政府性基金预算收入情况表'!$1:$3</definedName>
    <definedName name="_xlnm._FilterDatabase" localSheetId="12" hidden="1">'2-42022年县本级政府性基金预算支出情况表（公开到项级）'!$A$3:$G$276</definedName>
    <definedName name="_xlnm.Print_Area" localSheetId="12">'2-42022年县本级政府性基金预算支出情况表（公开到项级）'!$B$1:$E$276</definedName>
    <definedName name="_xlnm.Print_Titles" localSheetId="12">'2-42022年县本级政府性基金预算支出情况表（公开到项级）'!$1:$3</definedName>
    <definedName name="_xlnm._FilterDatabase" localSheetId="16" hidden="1">'3-3 2022年华宁县县本级国有资本经营收入预算情况表 '!$A$3:$E$41</definedName>
    <definedName name="_xlnm.Print_Area" localSheetId="16">'3-3 2022年华宁县县本级国有资本经营收入预算情况表 '!$A$1:$D$41</definedName>
    <definedName name="_xlnm.Print_Titles" localSheetId="16">'3-3 2022年华宁县县本级国有资本经营收入预算情况表 '!$1:$3</definedName>
    <definedName name="专项收入年初预算数" localSheetId="16">#REF!</definedName>
    <definedName name="专项收入全年预计数" localSheetId="16">#REF!</definedName>
    <definedName name="_xlnm.Print_Area" localSheetId="17">'3-4 县本级国有资本经营支出预算情况表（公开到项级）'!$A$1:$D$28</definedName>
    <definedName name="_xlnm.Print_Titles" localSheetId="17">'3-4 县本级国有资本经营支出预算情况表（公开到项级）'!$1:$3</definedName>
    <definedName name="专项收入年初预算数" localSheetId="17">#REF!</definedName>
    <definedName name="专项收入全年预计数" localSheetId="17">#REF!</definedName>
    <definedName name="专项收入年初预算数" localSheetId="18">#REF!</definedName>
    <definedName name="专项收入全年预计数" localSheetId="18">#REF!</definedName>
    <definedName name="专项收入年初预算数" localSheetId="19">#REF!</definedName>
    <definedName name="专项收入全年预计数" localSheetId="19">#REF!</definedName>
    <definedName name="_xlnm._FilterDatabase" localSheetId="23" hidden="1">'4-4 2022年县本级社会保险基金支出预算情况表'!$A$3:$E$22</definedName>
    <definedName name="_lst_r_地方财政预算表2015年全省汇总_10_科目编码名称" localSheetId="23">[1]_ESList!$A$1:$A$27</definedName>
    <definedName name="_xlnm.Print_Area" localSheetId="23">'4-4 2022年县本级社会保险基金支出预算情况表'!$A$1:$D$22</definedName>
    <definedName name="专项收入年初预算数" localSheetId="23">#REF!</definedName>
    <definedName name="专项收入全年预计数" localSheetId="23">#REF!</definedName>
    <definedName name="_lst_r_地方财政预算表2015年全省汇总_10_科目编码名称" localSheetId="22">[1]_ESList!$A$1:$A$27</definedName>
    <definedName name="_xlnm.Print_Area" localSheetId="22">'4-3 2022年县本级社会保险基金收入预算情况表 '!$A$1:$D$38</definedName>
    <definedName name="_xlnm.Print_Titles" localSheetId="22">'4-3 2022年县本级社会保险基金收入预算情况表 '!$1:$3</definedName>
    <definedName name="专项收入年初预算数" localSheetId="22">#REF!</definedName>
    <definedName name="专项收入全年预计数" localSheetId="22">#REF!</definedName>
    <definedName name="专项收入年初预算数" localSheetId="24">#REF!</definedName>
    <definedName name="专项收入全年预计数" localSheetId="24">#REF!</definedName>
    <definedName name="专项收入年初预算数" localSheetId="25">#REF!</definedName>
    <definedName name="专项收入全年预计数" localSheetId="25">#REF!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专项收入年初预算数" localSheetId="34">#REF!</definedName>
    <definedName name="专项收入全年预计数" localSheetId="34">#REF!</definedName>
    <definedName name="专项收入年初预算数" localSheetId="35">#REF!</definedName>
    <definedName name="专项收入全年预计数" localSheetId="35">#REF!</definedName>
    <definedName name="_xlnm.Print_Titles" localSheetId="34">'6-1  重大政策和重点项目绩效目标表'!$4:$4</definedName>
    <definedName name="_xlnm.Print_Area" localSheetId="5">'1-5县本级一般公共预算基本支出情况表（公开到款级）'!$A$1:$D$82</definedName>
    <definedName name="专项收入年初预算数" localSheetId="32">#REF!</definedName>
    <definedName name="专项收入全年预计数" localSheetId="32">#REF!</definedName>
    <definedName name="专项收入年初预算数" localSheetId="33">#REF!</definedName>
    <definedName name="专项收入全年预计数" localSheetId="33">#REF!</definedName>
    <definedName name="_xlnm.Print_Area" localSheetId="18">'3-5 2022年华宁县国有资本经营预算支出表（分地区）'!$A$1:$B$10</definedName>
    <definedName name="_xlnm.Print_Area" localSheetId="19">'3-6 2022年华宁县国有资本经营预算转移支付表（分项目）'!$A$1:$B$20</definedName>
  </definedNames>
  <calcPr calcId="144525" fullPrecision="0" concurrentCalc="0"/>
</workbook>
</file>

<file path=xl/sharedStrings.xml><?xml version="1.0" encoding="utf-8"?>
<sst xmlns="http://schemas.openxmlformats.org/spreadsheetml/2006/main" count="5168" uniqueCount="3484">
  <si>
    <t>目              录</t>
  </si>
  <si>
    <t>1-1 2022年华宁县一般公共预算收入情况表</t>
  </si>
  <si>
    <t>1-2 2022年华宁县一般公共预算支出情况表</t>
  </si>
  <si>
    <t>1-3 2022年华宁县县本级一般公共预算收入情况表</t>
  </si>
  <si>
    <t>1-4 2022年华宁县县本级一般公共预算支出情况表（公开到项级）</t>
  </si>
  <si>
    <t>1-5 2022年华宁县县本级一般公共预算政府预算经济分类表（基本支出）</t>
  </si>
  <si>
    <t>1-6 2022年华宁县县本级一般公共预算市对县转移支付表（州、市对下转移支付项目）</t>
  </si>
  <si>
    <t>1-7 2022年华宁县分地区税收返还和转移支付预算表（空表）</t>
  </si>
  <si>
    <t>1-8 2022年华宁县“三公”经费预算财政拨款情况统计表</t>
  </si>
  <si>
    <t>2-1 2022年华宁县政府性基金预算收入情况表</t>
  </si>
  <si>
    <t>2-2 2022年华宁县政府性基金预算支出情况表</t>
  </si>
  <si>
    <t>2-3 2022年华宁县县本级政府性基金预算收入情况表</t>
  </si>
  <si>
    <t>2-4 2022年华宁县县本级政府性基金支出情况表（公开到项级）</t>
  </si>
  <si>
    <t>2-5 2022年玉溪市对华宁县政府性基金支出表(州、市对下转移支付)</t>
  </si>
  <si>
    <t>3-1 2022年华宁县国有资本经营收入预算情况表</t>
  </si>
  <si>
    <t>3-2 2022年华宁县国有资本经营支出预算情况表</t>
  </si>
  <si>
    <t xml:space="preserve">3-3 2022年华宁县县本级国有资本经营收入预算情况表 </t>
  </si>
  <si>
    <t>3-4 2022年华宁县县本级国有资本经营支出预算情况表（公开到项级）</t>
  </si>
  <si>
    <t>3-5 华宁县国有资本经营预算转移支付表 （分地区）（空表）</t>
  </si>
  <si>
    <t>3-6  2022年华宁县县本级国有资本经营预算转移支付表（分项目）（空表）</t>
  </si>
  <si>
    <t>4-1 2022年华宁县社会保险基金收入预算情况表</t>
  </si>
  <si>
    <t>4-2 2022年华宁县社会保险基金支出预算情况表</t>
  </si>
  <si>
    <t xml:space="preserve">4-3 2022年华宁县县本级社会保险基金收入预算情况表 </t>
  </si>
  <si>
    <t>4-4 2022年华宁县县本级社会保险基金支出预算情况表</t>
  </si>
  <si>
    <t>5-1 华宁县2021年地方政府债务限额及余额预算情况表</t>
  </si>
  <si>
    <t>5-2 华宁县2021年地方政府一般债务余额情况表</t>
  </si>
  <si>
    <t>5-3 华宁县本级2021年地方政府一般债务余额情况表</t>
  </si>
  <si>
    <t>5-4 华宁县2021年地方政府专项债务余额情况表</t>
  </si>
  <si>
    <t>5-5 华宁县县本级2021年地方政府专项债务余额情况表（本级）</t>
  </si>
  <si>
    <t>5-6 华宁县地方政府债券发行及还本付息情况表</t>
  </si>
  <si>
    <t>5-7 2022年本级政府专项债务限额和余额情况表</t>
  </si>
  <si>
    <t>5-8 华宁县2022年年初新增地方政府债券资金安排表</t>
  </si>
  <si>
    <t>5-9 2022年华宁县县本级地方政府债务限额提前下达情况表</t>
  </si>
  <si>
    <t>5-10  2021年县本级政府专项债务限额和余额情况表</t>
  </si>
  <si>
    <t>6-1 2022年县级重大政策和重点项目绩效目标表</t>
  </si>
  <si>
    <t>6-2 重点工作情况解释说明汇总表</t>
  </si>
  <si>
    <t>单位：万元</t>
  </si>
  <si>
    <t>科目编码</t>
  </si>
  <si>
    <t>项目</t>
  </si>
  <si>
    <t>2021年执行数</t>
  </si>
  <si>
    <t>2022年预算数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</si>
  <si>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</si>
  <si>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</si>
  <si>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</si>
  <si>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</si>
  <si>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</si>
  <si>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</si>
  <si>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</si>
  <si>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</si>
  <si>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</si>
  <si>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</si>
  <si>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</si>
  <si>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</si>
  <si>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</si>
  <si>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</si>
  <si>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</si>
  <si>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</si>
  <si>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</si>
  <si>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</si>
  <si>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</si>
  <si>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</si>
  <si>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</si>
  <si>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</si>
  <si>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</si>
  <si>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</si>
  <si>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</si>
  <si>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</si>
  <si>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</si>
  <si>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</si>
  <si>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</si>
  <si>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</si>
  <si>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</si>
  <si>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</si>
  <si>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</si>
  <si>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</si>
  <si>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</si>
  <si>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</si>
  <si>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</si>
  <si>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</si>
  <si>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</si>
  <si>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</si>
  <si>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</si>
  <si>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</si>
  <si>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</si>
  <si>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</si>
  <si>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</si>
  <si>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</si>
  <si>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</si>
  <si>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</si>
  <si>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</si>
  <si>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</si>
  <si>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</si>
  <si>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</si>
  <si>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全县一般公共预算收入</t>
  </si>
  <si>
    <t>地方政府一般债务收入</t>
  </si>
  <si>
    <t xml:space="preserve">   新增一般债务收入</t>
  </si>
  <si>
    <t xml:space="preserve">   置换一般债券收入</t>
  </si>
  <si>
    <t>转移性收入</t>
  </si>
  <si>
    <t xml:space="preserve">   返还性收入</t>
  </si>
  <si>
    <t xml:space="preserve">   一般性转移支付收入</t>
  </si>
  <si>
    <t xml:space="preserve">      上级一般性补助收入</t>
  </si>
  <si>
    <t xml:space="preserve">      下级一般性上解收入</t>
  </si>
  <si>
    <t xml:space="preserve">   专项转移支付收入</t>
  </si>
  <si>
    <t xml:space="preserve">     上级专项补助收入</t>
  </si>
  <si>
    <t xml:space="preserve">     下级专项上解收入</t>
  </si>
  <si>
    <t xml:space="preserve">   上年结余收入</t>
  </si>
  <si>
    <t xml:space="preserve">   调入资金</t>
  </si>
  <si>
    <t xml:space="preserve">   接受其他地区援助收入</t>
  </si>
  <si>
    <t xml:space="preserve">   动用预算稳定调节基金</t>
  </si>
  <si>
    <t>各项收入合计</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</si>
  <si>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</si>
  <si>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</si>
  <si>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</si>
  <si>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</si>
  <si>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</si>
  <si>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</si>
  <si>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</si>
  <si>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</si>
  <si>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</si>
  <si>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</si>
  <si>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</si>
  <si>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</si>
  <si>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</si>
  <si>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</si>
  <si>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</si>
  <si>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</si>
  <si>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</si>
  <si>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</si>
  <si>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</si>
  <si>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</si>
  <si>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</si>
  <si>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</si>
  <si>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</si>
  <si>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</si>
  <si>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</si>
  <si>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</si>
  <si>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</si>
  <si>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</si>
  <si>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</si>
  <si>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</si>
  <si>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</si>
  <si>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</si>
  <si>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</si>
  <si>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</si>
  <si>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</si>
  <si>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</si>
  <si>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</si>
  <si>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</si>
  <si>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</si>
  <si>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</si>
  <si>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</si>
  <si>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</si>
  <si>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</si>
  <si>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</si>
  <si>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</si>
  <si>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</si>
  <si>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</si>
  <si>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</si>
  <si>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</si>
  <si>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</si>
  <si>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全县一般公共预算支出</t>
  </si>
  <si>
    <t>转移性支出</t>
  </si>
  <si>
    <t>返还性支出</t>
  </si>
  <si>
    <t>一般性转移支付</t>
  </si>
  <si>
    <t xml:space="preserve">     一般性上解支出</t>
  </si>
  <si>
    <t xml:space="preserve">     补助下级一般性转移支付</t>
  </si>
  <si>
    <t>专项转移支付</t>
  </si>
  <si>
    <t xml:space="preserve">     专项上解支出</t>
  </si>
  <si>
    <t xml:space="preserve">     补助下级专项支出</t>
  </si>
  <si>
    <t>调出资金</t>
  </si>
  <si>
    <t>年终结余</t>
  </si>
  <si>
    <t xml:space="preserve">   地方政府一般债券转贷支出</t>
  </si>
  <si>
    <t xml:space="preserve">    新增一般债券转贷支出</t>
  </si>
  <si>
    <t xml:space="preserve">    置换一般债券转贷支出</t>
  </si>
  <si>
    <t>援助其他地区支出</t>
  </si>
  <si>
    <t>安排预算稳定调节基金</t>
  </si>
  <si>
    <t>补充预算周转金</t>
  </si>
  <si>
    <t>地方政府一般债务还本支出</t>
  </si>
  <si>
    <t xml:space="preserve">    置换一般债券还本支出</t>
  </si>
  <si>
    <t xml:space="preserve">    其他一般债务还本支出</t>
  </si>
  <si>
    <t>各项支出合计</t>
  </si>
  <si>
    <t xml:space="preserve">1-3 2022年华宁县县本级一般公共预算收入情况表 </t>
  </si>
  <si>
    <t>类-款-项</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</si>
  <si>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</si>
  <si>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</si>
  <si>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</si>
  <si>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</si>
  <si>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</si>
  <si>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</si>
  <si>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</si>
  <si>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</si>
  <si>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</si>
  <si>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</si>
  <si>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</si>
  <si>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</si>
  <si>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</si>
  <si>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</si>
  <si>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</si>
  <si>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</si>
  <si>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</si>
  <si>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</si>
  <si>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</si>
  <si>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</si>
  <si>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</si>
  <si>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</si>
  <si>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</si>
  <si>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</si>
  <si>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</si>
  <si>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</si>
  <si>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</si>
  <si>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</si>
  <si>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</si>
  <si>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</si>
  <si>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</si>
  <si>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</si>
  <si>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</si>
  <si>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</si>
  <si>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</si>
  <si>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</si>
  <si>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</si>
  <si>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</si>
  <si>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</si>
  <si>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</si>
  <si>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</si>
  <si>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</si>
  <si>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</si>
  <si>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</si>
  <si>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</si>
  <si>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</si>
  <si>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</si>
  <si>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</si>
  <si>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</si>
  <si>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</si>
  <si>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</si>
  <si>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</si>
  <si>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</si>
  <si>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</si>
  <si>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</si>
  <si>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</si>
  <si>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</si>
  <si>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</si>
  <si>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</si>
  <si>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</si>
  <si>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</si>
  <si>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</si>
  <si>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</si>
  <si>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</si>
  <si>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</si>
  <si>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</si>
  <si>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</si>
  <si>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</si>
  <si>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</si>
  <si>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</si>
  <si>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</si>
  <si>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</si>
  <si>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</si>
  <si>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</si>
  <si>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</si>
  <si>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</si>
  <si>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</si>
  <si>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</si>
  <si>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</si>
  <si>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</si>
  <si>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</si>
  <si>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</si>
  <si>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</si>
  <si>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</si>
  <si>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</si>
  <si>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</si>
  <si>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</si>
  <si>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</si>
  <si>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</si>
  <si>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</si>
  <si>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</si>
  <si>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</si>
  <si>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</si>
  <si>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</si>
  <si>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</si>
  <si>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</si>
  <si>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</si>
  <si>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</si>
  <si>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</si>
  <si>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</si>
  <si>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</si>
  <si>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</si>
  <si>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</si>
  <si>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</si>
  <si>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</si>
  <si>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</si>
  <si>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</si>
  <si>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</si>
  <si>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</si>
  <si>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</si>
  <si>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</si>
  <si>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</si>
  <si>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</si>
  <si>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</si>
  <si>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</si>
  <si>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</si>
  <si>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</si>
  <si>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</si>
  <si>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</si>
  <si>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</si>
  <si>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</si>
  <si>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</si>
  <si>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</si>
  <si>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</si>
  <si>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</si>
  <si>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</si>
  <si>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</si>
  <si>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</si>
  <si>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</si>
  <si>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</si>
  <si>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</si>
  <si>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</si>
  <si>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</si>
  <si>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</si>
  <si>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</si>
  <si>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</si>
  <si>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</si>
  <si>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</si>
  <si>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</si>
  <si>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</si>
  <si>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</si>
  <si>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</si>
  <si>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</si>
  <si>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</si>
  <si>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</si>
  <si>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</si>
  <si>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</si>
  <si>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</si>
  <si>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</si>
  <si>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</si>
  <si>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</si>
  <si>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</si>
  <si>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</si>
  <si>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</si>
  <si>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</si>
  <si>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</si>
  <si>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</si>
  <si>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</si>
  <si>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</si>
  <si>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</si>
  <si>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</si>
  <si>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</si>
  <si>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</si>
  <si>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</si>
  <si>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 xml:space="preserve">   人力资源事务</t>
  </si>
  <si>
    <t xml:space="preserve">     行政运行▲</t>
  </si>
  <si>
    <t xml:space="preserve">     一般行政管理事务▲</t>
  </si>
  <si>
    <t xml:space="preserve">     机关服务▲</t>
  </si>
  <si>
    <t xml:space="preserve">     政府特殊津贴▲</t>
  </si>
  <si>
    <t xml:space="preserve">     资助留学回国人员▲</t>
  </si>
  <si>
    <t xml:space="preserve">     博士后日常经费▲</t>
  </si>
  <si>
    <t xml:space="preserve">     引进人才费用▲</t>
  </si>
  <si>
    <t xml:space="preserve">     事业运行▲</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</si>
  <si>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</si>
  <si>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</si>
  <si>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</si>
  <si>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</si>
  <si>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</si>
  <si>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</si>
  <si>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</si>
  <si>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</si>
  <si>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</si>
  <si>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</si>
  <si>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</si>
  <si>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</si>
  <si>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</si>
  <si>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</si>
  <si>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</si>
  <si>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</si>
  <si>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</si>
  <si>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</si>
  <si>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</si>
  <si>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</si>
  <si>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</si>
  <si>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</si>
  <si>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</si>
  <si>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</si>
  <si>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</si>
  <si>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</si>
  <si>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</si>
  <si>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</si>
  <si>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</si>
  <si>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</si>
  <si>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</si>
  <si>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</si>
  <si>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</si>
  <si>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</si>
  <si>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</si>
  <si>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</si>
  <si>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</si>
  <si>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</si>
  <si>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</si>
  <si>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</si>
  <si>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</si>
  <si>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</si>
  <si>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</si>
  <si>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</si>
  <si>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</si>
  <si>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</si>
  <si>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</si>
  <si>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</si>
  <si>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</si>
  <si>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</si>
  <si>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</si>
  <si>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</si>
  <si>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</si>
  <si>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</si>
  <si>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</si>
  <si>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</si>
  <si>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</si>
  <si>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</si>
  <si>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</si>
  <si>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</si>
  <si>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</si>
  <si>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</si>
  <si>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</si>
  <si>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</si>
  <si>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</si>
  <si>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</si>
  <si>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</si>
  <si>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</si>
  <si>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</si>
  <si>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</si>
  <si>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</si>
  <si>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</si>
  <si>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</si>
  <si>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</si>
  <si>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</si>
  <si>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</si>
  <si>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</si>
  <si>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</si>
  <si>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</si>
  <si>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</si>
  <si>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</si>
  <si>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</si>
  <si>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</si>
  <si>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</si>
  <si>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</si>
  <si>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</si>
  <si>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</si>
  <si>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</si>
  <si>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</si>
  <si>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</si>
  <si>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</si>
  <si>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</si>
  <si>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</si>
  <si>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</si>
  <si>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</si>
  <si>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</si>
  <si>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</si>
  <si>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</si>
  <si>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</si>
  <si>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</si>
  <si>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</si>
  <si>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</si>
  <si>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</si>
  <si>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</si>
  <si>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</si>
  <si>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</si>
  <si>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</si>
  <si>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</si>
  <si>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</si>
  <si>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</si>
  <si>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</si>
  <si>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</si>
  <si>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</si>
  <si>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</si>
  <si>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</si>
  <si>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</si>
  <si>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</si>
  <si>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</si>
  <si>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</si>
  <si>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</si>
  <si>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</si>
  <si>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</si>
  <si>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</si>
  <si>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</si>
  <si>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</si>
  <si>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</si>
  <si>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</si>
  <si>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</si>
  <si>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</si>
  <si>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</si>
  <si>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</si>
  <si>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</si>
  <si>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</si>
  <si>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</si>
  <si>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</si>
  <si>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</si>
  <si>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</si>
  <si>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</si>
  <si>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</si>
  <si>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</si>
  <si>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</si>
  <si>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</si>
  <si>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</si>
  <si>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</si>
  <si>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</si>
  <si>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</si>
  <si>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</si>
  <si>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</si>
  <si>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</si>
  <si>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</si>
  <si>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</si>
  <si>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</si>
  <si>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</si>
  <si>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</si>
  <si>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</si>
  <si>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</si>
  <si>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</si>
  <si>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</si>
  <si>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</si>
  <si>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</si>
  <si>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</si>
  <si>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</si>
  <si>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</si>
  <si>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</si>
  <si>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</si>
  <si>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</si>
  <si>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</si>
  <si>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</si>
  <si>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</si>
  <si>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</si>
  <si>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</si>
  <si>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</si>
  <si>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</si>
  <si>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</si>
  <si>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</si>
  <si>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</si>
  <si>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</si>
  <si>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</si>
  <si>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</si>
  <si>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</si>
  <si>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</si>
  <si>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</si>
  <si>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</si>
  <si>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</si>
  <si>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</si>
  <si>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</si>
  <si>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</si>
  <si>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</si>
  <si>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</si>
  <si>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</si>
  <si>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</si>
  <si>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</si>
  <si>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</si>
  <si>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</si>
  <si>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</si>
  <si>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</si>
  <si>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</si>
  <si>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</si>
  <si>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</si>
  <si>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</si>
  <si>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</si>
  <si>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</si>
  <si>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</si>
  <si>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20205</t>
  </si>
  <si>
    <t xml:space="preserve">   对外合作与交流</t>
  </si>
  <si>
    <t>20299</t>
  </si>
  <si>
    <t xml:space="preserve">   其他外交支出</t>
  </si>
  <si>
    <t>20301</t>
  </si>
  <si>
    <t xml:space="preserve">   军费★</t>
  </si>
  <si>
    <t>2030101</t>
  </si>
  <si>
    <t xml:space="preserve">     现役部队</t>
  </si>
  <si>
    <t>2030102</t>
  </si>
  <si>
    <t xml:space="preserve">     预备役部队●</t>
  </si>
  <si>
    <t>2030199</t>
  </si>
  <si>
    <t xml:space="preserve">     其他军费支出●</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</si>
  <si>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</si>
  <si>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</si>
  <si>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</si>
  <si>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</si>
  <si>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</si>
  <si>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</si>
  <si>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</si>
  <si>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</si>
  <si>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</si>
  <si>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</si>
  <si>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</si>
  <si>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</si>
  <si>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</si>
  <si>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</si>
  <si>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</si>
  <si>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</si>
  <si>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</si>
  <si>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</si>
  <si>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</si>
  <si>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</si>
  <si>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</si>
  <si>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</si>
  <si>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</si>
  <si>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</si>
  <si>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</si>
  <si>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</si>
  <si>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</si>
  <si>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</si>
  <si>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</si>
  <si>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</si>
  <si>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</si>
  <si>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</si>
  <si>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</si>
  <si>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</si>
  <si>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</si>
  <si>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</si>
  <si>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</si>
  <si>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</si>
  <si>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</si>
  <si>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</si>
  <si>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</si>
  <si>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</si>
  <si>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</si>
  <si>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</si>
  <si>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</si>
  <si>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</si>
  <si>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</si>
  <si>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</si>
  <si>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</si>
  <si>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</si>
  <si>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</si>
  <si>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</si>
  <si>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</si>
  <si>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</si>
  <si>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</si>
  <si>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</si>
  <si>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</si>
  <si>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</si>
  <si>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</si>
  <si>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</si>
  <si>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</si>
  <si>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</si>
  <si>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</si>
  <si>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</si>
  <si>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</si>
  <si>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</si>
  <si>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</si>
  <si>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</si>
  <si>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</si>
  <si>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</si>
  <si>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</si>
  <si>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</si>
  <si>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</si>
  <si>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</si>
  <si>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</si>
  <si>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</si>
  <si>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</si>
  <si>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</si>
  <si>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</si>
  <si>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</si>
  <si>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</si>
  <si>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</si>
  <si>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</si>
  <si>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</si>
  <si>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</si>
  <si>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</si>
  <si>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</si>
  <si>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</si>
  <si>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</si>
  <si>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</si>
  <si>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</si>
  <si>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</si>
  <si>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</si>
  <si>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</si>
  <si>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</si>
  <si>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</si>
  <si>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</si>
  <si>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</si>
  <si>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</si>
  <si>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</si>
  <si>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</si>
  <si>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</si>
  <si>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</si>
  <si>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</si>
  <si>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</si>
  <si>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</si>
  <si>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2040610</t>
  </si>
  <si>
    <t xml:space="preserve">     社区矫正</t>
  </si>
  <si>
    <t>2040612</t>
  </si>
  <si>
    <t xml:space="preserve">     法治建设★</t>
  </si>
  <si>
    <t>2040613</t>
  </si>
  <si>
    <t>2040650</t>
  </si>
  <si>
    <t>2040699</t>
  </si>
  <si>
    <t xml:space="preserve">     其他司法支出</t>
  </si>
  <si>
    <t>20407</t>
  </si>
  <si>
    <t xml:space="preserve">   监狱</t>
  </si>
  <si>
    <t>2040701</t>
  </si>
  <si>
    <t>2040702</t>
  </si>
  <si>
    <t>2040703</t>
  </si>
  <si>
    <t>2040704</t>
  </si>
  <si>
    <t xml:space="preserve">     罪犯生活及医疗卫生★</t>
  </si>
  <si>
    <t>2040705</t>
  </si>
  <si>
    <t xml:space="preserve">     监狱业务及罪犯改造★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</si>
  <si>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</si>
  <si>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</si>
  <si>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</si>
  <si>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</si>
  <si>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</si>
  <si>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</si>
  <si>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</si>
  <si>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</si>
  <si>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</si>
  <si>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</si>
  <si>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</si>
  <si>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</si>
  <si>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</si>
  <si>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</si>
  <si>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</si>
  <si>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</si>
  <si>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</si>
  <si>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</si>
  <si>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</si>
  <si>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</si>
  <si>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</si>
  <si>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</si>
  <si>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</si>
  <si>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</si>
  <si>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</si>
  <si>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</si>
  <si>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</si>
  <si>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</si>
  <si>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</si>
  <si>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</si>
  <si>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</si>
  <si>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</si>
  <si>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</si>
  <si>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</si>
  <si>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</si>
  <si>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</si>
  <si>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</si>
  <si>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</si>
  <si>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</si>
  <si>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</si>
  <si>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</si>
  <si>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</si>
  <si>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</si>
  <si>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</si>
  <si>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</si>
  <si>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</si>
  <si>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</si>
  <si>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</si>
  <si>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</si>
  <si>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</si>
  <si>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</si>
  <si>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</si>
  <si>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</si>
  <si>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</si>
  <si>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</si>
  <si>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</si>
  <si>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</si>
  <si>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</si>
  <si>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</si>
  <si>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</si>
  <si>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</si>
  <si>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</si>
  <si>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</si>
  <si>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</si>
  <si>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</si>
  <si>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</si>
  <si>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</si>
  <si>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</si>
  <si>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</si>
  <si>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</si>
  <si>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</si>
  <si>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</si>
  <si>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</si>
  <si>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</si>
  <si>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</si>
  <si>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</si>
  <si>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</si>
  <si>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</si>
  <si>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</si>
  <si>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</si>
  <si>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</si>
  <si>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</si>
  <si>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</si>
  <si>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</si>
  <si>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</si>
  <si>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</si>
  <si>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</si>
  <si>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</si>
  <si>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</si>
  <si>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</si>
  <si>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</si>
  <si>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</si>
  <si>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</si>
  <si>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</si>
  <si>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</si>
  <si>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</si>
  <si>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</si>
  <si>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</si>
  <si>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</si>
  <si>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</si>
  <si>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</si>
  <si>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</si>
  <si>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</si>
  <si>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</si>
  <si>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</si>
  <si>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</si>
  <si>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</si>
  <si>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</si>
  <si>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</si>
  <si>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</si>
  <si>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</si>
  <si>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</si>
  <si>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</si>
  <si>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</si>
  <si>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</si>
  <si>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</si>
  <si>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</si>
  <si>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</si>
  <si>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</si>
  <si>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</si>
  <si>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</si>
  <si>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</si>
  <si>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</si>
  <si>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</si>
  <si>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</si>
  <si>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</si>
  <si>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</si>
  <si>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</si>
  <si>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</si>
  <si>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</si>
  <si>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</si>
  <si>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</si>
  <si>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</si>
  <si>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</si>
  <si>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</si>
  <si>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</si>
  <si>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</si>
  <si>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</si>
  <si>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</si>
  <si>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</si>
  <si>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</si>
  <si>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</si>
  <si>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</si>
  <si>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</si>
  <si>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</si>
  <si>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</si>
  <si>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</si>
  <si>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</si>
  <si>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</si>
  <si>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</si>
  <si>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</si>
  <si>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</si>
  <si>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</si>
  <si>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</si>
  <si>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</si>
  <si>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</si>
  <si>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</si>
  <si>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</si>
  <si>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</si>
  <si>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</si>
  <si>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</si>
  <si>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</si>
  <si>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</si>
  <si>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</si>
  <si>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</si>
  <si>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</si>
  <si>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</si>
  <si>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</si>
  <si>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</si>
  <si>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</si>
  <si>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</si>
  <si>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</si>
  <si>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</si>
  <si>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</si>
  <si>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</si>
  <si>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</si>
  <si>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</si>
  <si>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</si>
  <si>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</si>
  <si>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</si>
  <si>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</si>
  <si>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</si>
  <si>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</si>
  <si>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</si>
  <si>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</si>
  <si>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</si>
  <si>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</si>
  <si>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</si>
  <si>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</si>
  <si>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</si>
  <si>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</si>
  <si>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</si>
  <si>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</si>
  <si>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</si>
  <si>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</si>
  <si>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</si>
  <si>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</si>
  <si>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</si>
  <si>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</si>
  <si>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</si>
  <si>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</si>
  <si>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</si>
  <si>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</si>
  <si>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</si>
  <si>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</si>
  <si>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</si>
  <si>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</si>
  <si>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</si>
  <si>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</si>
  <si>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</si>
  <si>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</si>
  <si>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</si>
  <si>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</si>
  <si>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</si>
  <si>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</si>
  <si>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</si>
  <si>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</si>
  <si>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</si>
  <si>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</si>
  <si>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</si>
  <si>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</si>
  <si>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</si>
  <si>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</si>
  <si>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</si>
  <si>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</si>
  <si>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</si>
  <si>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</si>
  <si>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</si>
  <si>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</si>
  <si>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</si>
  <si>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</si>
  <si>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</si>
  <si>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</si>
  <si>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</si>
  <si>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</si>
  <si>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</si>
  <si>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</si>
  <si>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</si>
  <si>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</si>
  <si>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</si>
  <si>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</si>
  <si>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</si>
  <si>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</si>
  <si>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</si>
  <si>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</si>
  <si>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</si>
  <si>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</si>
  <si>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</si>
  <si>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</si>
  <si>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</si>
  <si>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</si>
  <si>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</si>
  <si>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</si>
  <si>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</si>
  <si>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</si>
  <si>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</si>
  <si>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</si>
  <si>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</si>
  <si>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</si>
  <si>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</si>
  <si>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</si>
  <si>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</si>
  <si>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</si>
  <si>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</si>
  <si>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</si>
  <si>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</si>
  <si>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</si>
  <si>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</si>
  <si>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</si>
  <si>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</si>
  <si>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</si>
  <si>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</si>
  <si>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</si>
  <si>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</si>
  <si>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</si>
  <si>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</si>
  <si>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</si>
  <si>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</si>
  <si>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</si>
  <si>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</si>
  <si>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</si>
  <si>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</si>
  <si>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</si>
  <si>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</si>
  <si>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</si>
  <si>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</si>
  <si>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</si>
  <si>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</si>
  <si>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</si>
  <si>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</si>
  <si>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</si>
  <si>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</si>
  <si>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</si>
  <si>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</si>
  <si>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</si>
  <si>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</si>
  <si>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</si>
  <si>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</si>
  <si>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</si>
  <si>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</si>
  <si>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</si>
  <si>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</si>
  <si>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</si>
  <si>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</si>
  <si>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</si>
  <si>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</si>
  <si>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</si>
  <si>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</si>
  <si>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</si>
  <si>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</si>
  <si>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</si>
  <si>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</si>
  <si>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</si>
  <si>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</si>
  <si>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</si>
  <si>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</si>
  <si>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</si>
  <si>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</si>
  <si>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</si>
  <si>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</si>
  <si>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</si>
  <si>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</si>
  <si>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</si>
  <si>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</si>
  <si>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</si>
  <si>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</si>
  <si>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</si>
  <si>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</si>
  <si>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</si>
  <si>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</si>
  <si>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</si>
  <si>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</si>
  <si>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</si>
  <si>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</si>
  <si>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</si>
  <si>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</si>
  <si>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</si>
  <si>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</si>
  <si>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</si>
  <si>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</si>
  <si>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</si>
  <si>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</si>
  <si>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</si>
  <si>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</si>
  <si>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</si>
  <si>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</si>
  <si>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</si>
  <si>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</si>
  <si>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</si>
  <si>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</si>
  <si>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</si>
  <si>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</si>
  <si>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</si>
  <si>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</si>
  <si>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</si>
  <si>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</si>
  <si>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</si>
  <si>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</si>
  <si>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</si>
  <si>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</si>
  <si>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</si>
  <si>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</si>
  <si>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</si>
  <si>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</si>
  <si>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</si>
  <si>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 xml:space="preserve">     政府特殊津贴▼</t>
  </si>
  <si>
    <t xml:space="preserve">     资助留学回国人员▼</t>
  </si>
  <si>
    <t xml:space="preserve">     博士后日常经费▼</t>
  </si>
  <si>
    <t xml:space="preserve">     引进人才费用▼</t>
  </si>
  <si>
    <t xml:space="preserve">     事业运行▼</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</si>
  <si>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</si>
  <si>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</si>
  <si>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</si>
  <si>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</si>
  <si>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</si>
  <si>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</si>
  <si>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</si>
  <si>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</si>
  <si>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</si>
  <si>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</si>
  <si>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</si>
  <si>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</si>
  <si>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</si>
  <si>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</si>
  <si>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</si>
  <si>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</si>
  <si>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</si>
  <si>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</si>
  <si>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</si>
  <si>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</si>
  <si>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</si>
  <si>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</si>
  <si>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</si>
  <si>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</si>
  <si>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</si>
  <si>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</si>
  <si>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</si>
  <si>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</si>
  <si>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</si>
  <si>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</si>
  <si>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</si>
  <si>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</si>
  <si>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</si>
  <si>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</si>
  <si>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</si>
  <si>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</si>
  <si>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</si>
  <si>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</si>
  <si>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</si>
  <si>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</si>
  <si>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</si>
  <si>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</si>
  <si>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</si>
  <si>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</si>
  <si>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</si>
  <si>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</si>
  <si>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</si>
  <si>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</si>
  <si>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</si>
  <si>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</si>
  <si>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</si>
  <si>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</si>
  <si>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</si>
  <si>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</si>
  <si>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</si>
  <si>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</si>
  <si>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</si>
  <si>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</si>
  <si>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</si>
  <si>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</si>
  <si>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</si>
  <si>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</si>
  <si>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</si>
  <si>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</si>
  <si>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</si>
  <si>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</si>
  <si>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</si>
  <si>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</si>
  <si>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</si>
  <si>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</si>
  <si>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</si>
  <si>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</si>
  <si>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</si>
  <si>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</si>
  <si>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</si>
  <si>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</si>
  <si>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</si>
  <si>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</si>
  <si>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2080807</t>
  </si>
  <si>
    <t xml:space="preserve">     光荣院●</t>
  </si>
  <si>
    <t>2080808</t>
  </si>
  <si>
    <t xml:space="preserve">     烈士纪念设施管理维护●</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</si>
  <si>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</si>
  <si>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</si>
  <si>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</si>
  <si>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</si>
  <si>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</si>
  <si>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</si>
  <si>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</si>
  <si>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</si>
  <si>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</si>
  <si>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</si>
  <si>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</si>
  <si>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</si>
  <si>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</si>
  <si>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</si>
  <si>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</si>
  <si>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</si>
  <si>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</si>
  <si>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</si>
  <si>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</si>
  <si>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</si>
  <si>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</si>
  <si>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</si>
  <si>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</si>
  <si>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</si>
  <si>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</si>
  <si>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</si>
  <si>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</si>
  <si>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</si>
  <si>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</si>
  <si>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</si>
  <si>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</si>
  <si>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</si>
  <si>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</si>
  <si>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</si>
  <si>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</si>
  <si>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</si>
  <si>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</si>
  <si>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</si>
  <si>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</si>
  <si>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</si>
  <si>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</si>
  <si>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</si>
  <si>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</si>
  <si>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</si>
  <si>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</si>
  <si>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</si>
  <si>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</si>
  <si>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</si>
  <si>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</si>
  <si>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</si>
  <si>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</si>
  <si>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</si>
  <si>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</si>
  <si>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</si>
  <si>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</si>
  <si>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</si>
  <si>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</si>
  <si>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</si>
  <si>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</si>
  <si>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</si>
  <si>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</si>
  <si>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</si>
  <si>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</si>
  <si>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</si>
  <si>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</si>
  <si>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</si>
  <si>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</si>
  <si>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</si>
  <si>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</si>
  <si>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</si>
  <si>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</si>
  <si>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</si>
  <si>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</si>
  <si>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</si>
  <si>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</si>
  <si>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</si>
  <si>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</si>
  <si>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</si>
  <si>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</si>
  <si>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</si>
  <si>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</si>
  <si>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</si>
  <si>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</si>
  <si>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</si>
  <si>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</si>
  <si>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</si>
  <si>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</si>
  <si>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</si>
  <si>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</si>
  <si>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</si>
  <si>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</si>
  <si>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</si>
  <si>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</si>
  <si>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</si>
  <si>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</si>
  <si>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</si>
  <si>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</si>
  <si>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</si>
  <si>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</si>
  <si>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</si>
  <si>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</si>
  <si>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</si>
  <si>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</si>
  <si>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</si>
  <si>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</si>
  <si>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</si>
  <si>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</si>
  <si>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</si>
  <si>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</si>
  <si>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</si>
  <si>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军供保障★</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</si>
  <si>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</si>
  <si>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</si>
  <si>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</si>
  <si>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</si>
  <si>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</si>
  <si>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</si>
  <si>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</si>
  <si>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</si>
  <si>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</si>
  <si>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</si>
  <si>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</si>
  <si>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2089999</t>
  </si>
  <si>
    <t xml:space="preserve">      其他社会保障和就业支出</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</si>
  <si>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</si>
  <si>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</si>
  <si>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</si>
  <si>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</si>
  <si>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</si>
  <si>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</si>
  <si>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</si>
  <si>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</si>
  <si>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</si>
  <si>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</si>
  <si>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</si>
  <si>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</si>
  <si>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</si>
  <si>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</si>
  <si>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</si>
  <si>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</si>
  <si>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</si>
  <si>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</si>
  <si>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</si>
  <si>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</si>
  <si>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</si>
  <si>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</si>
  <si>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</si>
  <si>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</si>
  <si>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</si>
  <si>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</si>
  <si>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</si>
  <si>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</si>
  <si>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</si>
  <si>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</si>
  <si>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</si>
  <si>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</si>
  <si>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</si>
  <si>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2100213</t>
  </si>
  <si>
    <t xml:space="preserve">     优抚医院●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</si>
  <si>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</si>
  <si>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</si>
  <si>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</si>
  <si>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</si>
  <si>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</si>
  <si>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</si>
  <si>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</si>
  <si>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</si>
  <si>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</si>
  <si>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</si>
  <si>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</si>
  <si>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</si>
  <si>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</si>
  <si>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</si>
  <si>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</si>
  <si>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</si>
  <si>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</si>
  <si>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</si>
  <si>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</si>
  <si>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</si>
  <si>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</si>
  <si>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</si>
  <si>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</si>
  <si>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</si>
  <si>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</si>
  <si>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</si>
  <si>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</si>
  <si>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</si>
  <si>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</si>
  <si>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</si>
  <si>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</si>
  <si>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</si>
  <si>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</si>
  <si>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</si>
  <si>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</si>
  <si>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</si>
  <si>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</si>
  <si>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</si>
  <si>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</si>
  <si>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</si>
  <si>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</si>
  <si>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</si>
  <si>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</si>
  <si>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</si>
  <si>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</si>
  <si>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</si>
  <si>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</si>
  <si>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</si>
  <si>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</si>
  <si>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</si>
  <si>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</si>
  <si>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</si>
  <si>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</si>
  <si>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</si>
  <si>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</si>
  <si>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</si>
  <si>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</si>
  <si>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</si>
  <si>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</si>
  <si>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</si>
  <si>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</si>
  <si>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</si>
  <si>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</si>
  <si>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</si>
  <si>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</si>
  <si>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</si>
  <si>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</si>
  <si>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</si>
  <si>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</si>
  <si>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</si>
  <si>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</si>
  <si>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</si>
  <si>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</si>
  <si>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</si>
  <si>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</si>
  <si>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</si>
  <si>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</si>
  <si>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</si>
  <si>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</si>
  <si>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</si>
  <si>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</si>
  <si>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</si>
  <si>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</si>
  <si>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</si>
  <si>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</si>
  <si>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</si>
  <si>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</si>
  <si>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</si>
  <si>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</si>
  <si>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</si>
  <si>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</si>
  <si>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</si>
  <si>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</si>
  <si>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</si>
  <si>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</si>
  <si>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</si>
  <si>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</si>
  <si>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</si>
  <si>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</si>
  <si>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</si>
  <si>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</si>
  <si>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</si>
  <si>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</si>
  <si>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</si>
  <si>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</si>
  <si>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</si>
  <si>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</si>
  <si>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</si>
  <si>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</si>
  <si>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</si>
  <si>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</si>
  <si>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</si>
  <si>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</si>
  <si>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</si>
  <si>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</si>
  <si>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</si>
  <si>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</si>
  <si>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</si>
  <si>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</si>
  <si>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</si>
  <si>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</si>
  <si>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</si>
  <si>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</si>
  <si>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</si>
  <si>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</si>
  <si>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</si>
  <si>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</si>
  <si>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</si>
  <si>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</si>
  <si>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</si>
  <si>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</si>
  <si>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</si>
  <si>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</si>
  <si>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</si>
  <si>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</si>
  <si>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</si>
  <si>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</si>
  <si>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</si>
  <si>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</si>
  <si>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</si>
  <si>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</si>
  <si>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</si>
  <si>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</si>
  <si>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</si>
  <si>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</si>
  <si>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</si>
  <si>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</si>
  <si>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</si>
  <si>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</si>
  <si>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</si>
  <si>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</si>
  <si>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2110405</t>
  </si>
  <si>
    <t xml:space="preserve">     草原生态修复治理●</t>
  </si>
  <si>
    <t>2110406</t>
  </si>
  <si>
    <t xml:space="preserve">     自然保护地●</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</si>
  <si>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</si>
  <si>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</si>
  <si>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</si>
  <si>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</si>
  <si>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</si>
  <si>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</si>
  <si>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</si>
  <si>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</si>
  <si>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</si>
  <si>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</si>
  <si>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</si>
  <si>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</si>
  <si>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</si>
  <si>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</si>
  <si>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</si>
  <si>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</si>
  <si>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</si>
  <si>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</si>
  <si>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</si>
  <si>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</si>
  <si>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</si>
  <si>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</si>
  <si>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</si>
  <si>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</si>
  <si>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</si>
  <si>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</si>
  <si>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</si>
  <si>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</si>
  <si>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</si>
  <si>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</si>
  <si>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</si>
  <si>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</si>
  <si>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</si>
  <si>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</si>
  <si>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</si>
  <si>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</si>
  <si>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</si>
  <si>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</si>
  <si>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</si>
  <si>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</si>
  <si>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</si>
  <si>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</si>
  <si>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</si>
  <si>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</si>
  <si>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</si>
  <si>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</si>
  <si>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</si>
  <si>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</si>
  <si>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</si>
  <si>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</si>
  <si>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</si>
  <si>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</si>
  <si>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</si>
  <si>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</si>
  <si>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</si>
  <si>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</si>
  <si>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</si>
  <si>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</si>
  <si>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</si>
  <si>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</si>
  <si>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</si>
  <si>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</si>
  <si>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</si>
  <si>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</si>
  <si>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</si>
  <si>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</si>
  <si>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</si>
  <si>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</si>
  <si>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</si>
  <si>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</si>
  <si>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</si>
  <si>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</si>
  <si>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</si>
  <si>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</si>
  <si>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</si>
  <si>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</si>
  <si>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</si>
  <si>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</si>
  <si>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</si>
  <si>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</si>
  <si>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</si>
  <si>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</si>
  <si>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</si>
  <si>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</si>
  <si>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</si>
  <si>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</si>
  <si>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</si>
  <si>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</si>
  <si>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</si>
  <si>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</si>
  <si>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</si>
  <si>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</si>
  <si>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</si>
  <si>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</si>
  <si>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</si>
  <si>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</si>
  <si>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</si>
  <si>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</si>
  <si>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</si>
  <si>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</si>
  <si>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</si>
  <si>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</si>
  <si>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</si>
  <si>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</si>
  <si>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</si>
  <si>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</si>
  <si>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</si>
  <si>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</si>
  <si>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</si>
  <si>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</si>
  <si>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</si>
  <si>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</si>
  <si>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</si>
  <si>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</si>
  <si>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</si>
  <si>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</si>
  <si>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</si>
  <si>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</si>
  <si>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</si>
  <si>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</si>
  <si>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</si>
  <si>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</si>
  <si>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</si>
  <si>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</si>
  <si>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</si>
  <si>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</si>
  <si>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</si>
  <si>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</si>
  <si>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</si>
  <si>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</si>
  <si>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</si>
  <si>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</si>
  <si>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</si>
  <si>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</si>
  <si>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</si>
  <si>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</si>
  <si>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</si>
  <si>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</si>
  <si>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</si>
  <si>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</si>
  <si>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</si>
  <si>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</si>
  <si>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</si>
  <si>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</si>
  <si>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</si>
  <si>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</si>
  <si>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</si>
  <si>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</si>
  <si>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</si>
  <si>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</si>
  <si>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</si>
  <si>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</si>
  <si>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</si>
  <si>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</si>
  <si>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</si>
  <si>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</si>
  <si>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</si>
  <si>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</si>
  <si>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</si>
  <si>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</si>
  <si>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</si>
  <si>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</si>
  <si>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</si>
  <si>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</si>
  <si>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</si>
  <si>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</si>
  <si>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</si>
  <si>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</si>
  <si>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</si>
  <si>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</si>
  <si>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</si>
  <si>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</si>
  <si>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</si>
  <si>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渔业发展★</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</si>
  <si>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</si>
  <si>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</si>
  <si>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</si>
  <si>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</si>
  <si>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</si>
  <si>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</si>
  <si>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</si>
  <si>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</si>
  <si>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</si>
  <si>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</si>
  <si>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</si>
  <si>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</si>
  <si>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</si>
  <si>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</si>
  <si>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</si>
  <si>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</si>
  <si>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</si>
  <si>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</si>
  <si>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</si>
  <si>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</si>
  <si>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</si>
  <si>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</si>
  <si>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</si>
  <si>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</si>
  <si>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</si>
  <si>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</si>
  <si>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</si>
  <si>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</si>
  <si>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</si>
  <si>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</si>
  <si>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</si>
  <si>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</si>
  <si>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</si>
  <si>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</si>
  <si>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</si>
  <si>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</si>
  <si>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</si>
  <si>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</si>
  <si>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</si>
  <si>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</si>
  <si>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</si>
  <si>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</si>
  <si>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</si>
  <si>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</si>
  <si>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</si>
  <si>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</si>
  <si>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</si>
  <si>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</si>
  <si>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</si>
  <si>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</si>
  <si>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</si>
  <si>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</si>
  <si>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</si>
  <si>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</si>
  <si>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</si>
  <si>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</si>
  <si>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</si>
  <si>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</si>
  <si>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</si>
  <si>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</si>
  <si>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</si>
  <si>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</si>
  <si>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</si>
  <si>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</si>
  <si>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</si>
  <si>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</si>
  <si>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</si>
  <si>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</si>
  <si>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</si>
  <si>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</si>
  <si>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</si>
  <si>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</si>
  <si>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</si>
  <si>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</si>
  <si>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</si>
  <si>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</si>
  <si>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</si>
  <si>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</si>
  <si>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</si>
  <si>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</si>
  <si>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</si>
  <si>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</si>
  <si>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</si>
  <si>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</si>
  <si>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</si>
  <si>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</si>
  <si>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</si>
  <si>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</si>
  <si>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</si>
  <si>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</si>
  <si>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</si>
  <si>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</si>
  <si>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</si>
  <si>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</si>
  <si>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</si>
  <si>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</si>
  <si>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</si>
  <si>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</si>
  <si>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</si>
  <si>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</si>
  <si>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</si>
  <si>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</si>
  <si>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</si>
  <si>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</si>
  <si>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</si>
  <si>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巩固脱贫衔接乡村振兴★</t>
  </si>
  <si>
    <t>2130501</t>
  </si>
  <si>
    <t>2130502</t>
  </si>
  <si>
    <t>2130503</t>
  </si>
  <si>
    <t>2130504</t>
  </si>
  <si>
    <t xml:space="preserve">     农村基础设施建设</t>
  </si>
  <si>
    <t>2130505</t>
  </si>
  <si>
    <t xml:space="preserve">     生产发展</t>
  </si>
  <si>
    <t>2130506</t>
  </si>
  <si>
    <t xml:space="preserve">     社会发展</t>
  </si>
  <si>
    <t>2130507</t>
  </si>
  <si>
    <t xml:space="preserve">     贷款奖补和贴息★</t>
  </si>
  <si>
    <t>2130508</t>
  </si>
  <si>
    <t xml:space="preserve">     “三西”农业建设专项补助</t>
  </si>
  <si>
    <t>2130550</t>
  </si>
  <si>
    <t xml:space="preserve">     事业运行★</t>
  </si>
  <si>
    <t>2130599</t>
  </si>
  <si>
    <t xml:space="preserve">     其他巩固脱贫衔接乡村振兴支出★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</si>
  <si>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</si>
  <si>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</si>
  <si>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</si>
  <si>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</si>
  <si>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</si>
  <si>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</si>
  <si>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</si>
  <si>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</si>
  <si>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</si>
  <si>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</si>
  <si>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</si>
  <si>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</si>
  <si>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</si>
  <si>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</si>
  <si>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</si>
  <si>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</si>
  <si>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</si>
  <si>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</si>
  <si>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</si>
  <si>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</si>
  <si>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</si>
  <si>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</si>
  <si>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</si>
  <si>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创业担保贷款贴息及奖补★</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</si>
  <si>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</si>
  <si>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</si>
  <si>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</si>
  <si>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</si>
  <si>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</si>
  <si>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</si>
  <si>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</si>
  <si>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</si>
  <si>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</si>
  <si>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</si>
  <si>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</si>
  <si>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</si>
  <si>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</si>
  <si>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</si>
  <si>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</si>
  <si>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</si>
  <si>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</si>
  <si>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</si>
  <si>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</si>
  <si>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</si>
  <si>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</si>
  <si>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</si>
  <si>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</si>
  <si>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</si>
  <si>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</si>
  <si>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</si>
  <si>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</si>
  <si>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</si>
  <si>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</si>
  <si>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</si>
  <si>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</si>
  <si>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</si>
  <si>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</si>
  <si>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</si>
  <si>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</si>
  <si>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</si>
  <si>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</si>
  <si>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</si>
  <si>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</si>
  <si>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</si>
  <si>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</si>
  <si>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</si>
  <si>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</si>
  <si>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</si>
  <si>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</si>
  <si>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</si>
  <si>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</si>
  <si>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</si>
  <si>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</si>
  <si>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</si>
  <si>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</si>
  <si>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</si>
  <si>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</si>
  <si>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</si>
  <si>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</si>
  <si>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</si>
  <si>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</si>
  <si>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</si>
  <si>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</si>
  <si>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</si>
  <si>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</si>
  <si>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</si>
  <si>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</si>
  <si>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</si>
  <si>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</si>
  <si>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</si>
  <si>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</si>
  <si>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</si>
  <si>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</si>
  <si>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</si>
  <si>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</si>
  <si>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</si>
  <si>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</si>
  <si>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</si>
  <si>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</si>
  <si>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</si>
  <si>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</si>
  <si>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</si>
  <si>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</si>
  <si>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</si>
  <si>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</si>
  <si>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</si>
  <si>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</si>
  <si>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</si>
  <si>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</si>
  <si>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</si>
  <si>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</si>
  <si>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</si>
  <si>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</si>
  <si>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</si>
  <si>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</si>
  <si>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</si>
  <si>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</si>
  <si>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</si>
  <si>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</si>
  <si>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</si>
  <si>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</si>
  <si>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</si>
  <si>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</si>
  <si>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</si>
  <si>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</si>
  <si>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</si>
  <si>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</si>
  <si>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</si>
  <si>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</si>
  <si>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</si>
  <si>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</si>
  <si>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</si>
  <si>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</si>
  <si>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</si>
  <si>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</si>
  <si>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</si>
  <si>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</si>
  <si>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</si>
  <si>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</si>
  <si>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</si>
  <si>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</si>
  <si>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</si>
  <si>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</si>
  <si>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</si>
  <si>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</si>
  <si>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</si>
  <si>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</si>
  <si>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</si>
  <si>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</si>
  <si>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</si>
  <si>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</si>
  <si>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</si>
  <si>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</si>
  <si>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</si>
  <si>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</si>
  <si>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</si>
  <si>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</si>
  <si>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</si>
  <si>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</si>
  <si>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</si>
  <si>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</si>
  <si>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</si>
  <si>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</si>
  <si>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</si>
  <si>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</si>
  <si>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</si>
  <si>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</si>
  <si>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</si>
  <si>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</si>
  <si>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</si>
  <si>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</si>
  <si>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</si>
  <si>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</si>
  <si>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</si>
  <si>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</si>
  <si>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</si>
  <si>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</si>
  <si>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</si>
  <si>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</si>
  <si>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</si>
  <si>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</si>
  <si>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</si>
  <si>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</si>
  <si>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</si>
  <si>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</si>
  <si>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</si>
  <si>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</si>
  <si>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</si>
  <si>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</si>
  <si>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</si>
  <si>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</si>
  <si>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</si>
  <si>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</si>
  <si>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</si>
  <si>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</si>
  <si>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</si>
  <si>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</si>
  <si>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</si>
  <si>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</si>
  <si>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</si>
  <si>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</si>
  <si>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</si>
  <si>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</si>
  <si>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</si>
  <si>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</si>
  <si>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</si>
  <si>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</si>
  <si>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</si>
  <si>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</si>
  <si>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</si>
  <si>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</si>
  <si>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</si>
  <si>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</si>
  <si>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</si>
  <si>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</si>
  <si>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</si>
  <si>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</si>
  <si>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</si>
  <si>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</si>
  <si>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</si>
  <si>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</si>
  <si>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</si>
  <si>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</si>
  <si>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</si>
  <si>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</si>
  <si>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</si>
  <si>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 xml:space="preserve">     行业监管▲</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</si>
  <si>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</si>
  <si>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</si>
  <si>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</si>
  <si>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</si>
  <si>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</si>
  <si>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</si>
  <si>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</si>
  <si>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</si>
  <si>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</si>
  <si>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</si>
  <si>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</si>
  <si>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</si>
  <si>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</si>
  <si>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</si>
  <si>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</si>
  <si>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</si>
  <si>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</si>
  <si>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</si>
  <si>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</si>
  <si>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</si>
  <si>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</si>
  <si>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</si>
  <si>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</si>
  <si>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</si>
  <si>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</si>
  <si>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</si>
  <si>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</si>
  <si>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</si>
  <si>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</si>
  <si>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</si>
  <si>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</si>
  <si>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</si>
  <si>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</si>
  <si>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</si>
  <si>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</si>
  <si>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</si>
  <si>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</si>
  <si>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</si>
  <si>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</si>
  <si>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</si>
  <si>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</si>
  <si>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</si>
  <si>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</si>
  <si>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</si>
  <si>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</si>
  <si>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</si>
  <si>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</si>
  <si>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</si>
  <si>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</si>
  <si>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</si>
  <si>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</si>
  <si>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</si>
  <si>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</si>
  <si>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</si>
  <si>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</si>
  <si>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</si>
  <si>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</si>
  <si>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</si>
  <si>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</si>
  <si>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</si>
  <si>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</si>
  <si>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</si>
  <si>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</si>
  <si>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</si>
  <si>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</si>
  <si>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</si>
  <si>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</si>
  <si>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</si>
  <si>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</si>
  <si>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</si>
  <si>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</si>
  <si>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</si>
  <si>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</si>
  <si>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</si>
  <si>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</si>
  <si>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</si>
  <si>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</si>
  <si>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</si>
  <si>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</si>
  <si>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</si>
  <si>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</si>
  <si>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</si>
  <si>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</si>
  <si>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</si>
  <si>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</si>
  <si>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</si>
  <si>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</si>
  <si>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</si>
  <si>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</si>
  <si>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</si>
  <si>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</si>
  <si>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</si>
  <si>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</si>
  <si>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</si>
  <si>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</si>
  <si>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</si>
  <si>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</si>
  <si>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</si>
  <si>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</si>
  <si>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</si>
  <si>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</si>
  <si>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</si>
  <si>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</si>
  <si>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</si>
  <si>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</si>
  <si>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</si>
  <si>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</si>
  <si>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2179999</t>
  </si>
  <si>
    <t>21901</t>
  </si>
  <si>
    <t xml:space="preserve">   一般公共服务</t>
  </si>
  <si>
    <t>21902</t>
  </si>
  <si>
    <t xml:space="preserve">   教育</t>
  </si>
  <si>
    <t>21903</t>
  </si>
  <si>
    <t xml:space="preserve">   文化旅游体育与传媒★</t>
  </si>
  <si>
    <t>21904</t>
  </si>
  <si>
    <t xml:space="preserve">   卫生健康★</t>
  </si>
  <si>
    <t>21905</t>
  </si>
  <si>
    <t xml:space="preserve">   节能环保</t>
  </si>
  <si>
    <t>21906</t>
  </si>
  <si>
    <t xml:space="preserve">   农业农村★</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</si>
  <si>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</si>
  <si>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</si>
  <si>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</si>
  <si>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</si>
  <si>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</si>
  <si>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</si>
  <si>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</si>
  <si>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</si>
  <si>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</si>
  <si>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</si>
  <si>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</si>
  <si>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</si>
  <si>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</si>
  <si>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</si>
  <si>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</si>
  <si>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</si>
  <si>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</si>
  <si>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</si>
  <si>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</si>
  <si>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</si>
  <si>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</si>
  <si>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</si>
  <si>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</si>
  <si>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</si>
  <si>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</si>
  <si>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</si>
  <si>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</si>
  <si>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</si>
  <si>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</si>
  <si>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</si>
  <si>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</si>
  <si>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</si>
  <si>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</si>
  <si>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</si>
  <si>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</si>
  <si>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</si>
  <si>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</si>
  <si>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</si>
  <si>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</si>
  <si>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</si>
  <si>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</si>
  <si>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</si>
  <si>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</si>
  <si>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</si>
  <si>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</si>
  <si>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</si>
  <si>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</si>
  <si>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</si>
  <si>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</si>
  <si>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</si>
  <si>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</si>
  <si>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</si>
  <si>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</si>
  <si>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</si>
  <si>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</si>
  <si>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</si>
  <si>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</si>
  <si>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</si>
  <si>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</si>
  <si>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</si>
  <si>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</si>
  <si>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</si>
  <si>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</si>
  <si>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</si>
  <si>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</si>
  <si>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</si>
  <si>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</si>
  <si>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</si>
  <si>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</si>
  <si>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</si>
  <si>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</si>
  <si>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</si>
  <si>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</si>
  <si>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</si>
  <si>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</si>
  <si>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</si>
  <si>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</si>
  <si>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</si>
  <si>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</si>
  <si>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</si>
  <si>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</si>
  <si>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</si>
  <si>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</si>
  <si>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</si>
  <si>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</si>
  <si>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2209999</t>
  </si>
  <si>
    <t xml:space="preserve">     其他自然资源海洋气象等支出</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</si>
  <si>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</si>
  <si>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</si>
  <si>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</si>
  <si>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</si>
  <si>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</si>
  <si>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</si>
  <si>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</si>
  <si>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</si>
  <si>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</si>
  <si>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</si>
  <si>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</si>
  <si>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</si>
  <si>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</si>
  <si>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</si>
  <si>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</si>
  <si>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</si>
  <si>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</si>
  <si>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</si>
  <si>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</si>
  <si>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</si>
  <si>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</si>
  <si>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</si>
  <si>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</si>
  <si>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</si>
  <si>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</si>
  <si>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</si>
  <si>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</si>
  <si>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</si>
  <si>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</si>
  <si>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</si>
  <si>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</si>
  <si>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</si>
  <si>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</si>
  <si>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</si>
  <si>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</si>
  <si>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</si>
  <si>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</si>
  <si>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</si>
  <si>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</si>
  <si>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</si>
  <si>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</si>
  <si>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</si>
  <si>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</si>
  <si>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</si>
  <si>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</si>
  <si>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</si>
  <si>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</si>
  <si>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</si>
  <si>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</si>
  <si>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</si>
  <si>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</si>
  <si>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</si>
  <si>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</si>
  <si>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</si>
  <si>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</si>
  <si>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</si>
  <si>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</si>
  <si>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</si>
  <si>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</si>
  <si>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</si>
  <si>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</si>
  <si>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</si>
  <si>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</si>
  <si>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</si>
  <si>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</si>
  <si>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</si>
  <si>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</si>
  <si>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</si>
  <si>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</si>
  <si>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</si>
  <si>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</si>
  <si>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</si>
  <si>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</si>
  <si>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</si>
  <si>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</si>
  <si>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</si>
  <si>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</si>
  <si>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</si>
  <si>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</si>
  <si>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</si>
  <si>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</si>
  <si>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</si>
  <si>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</si>
  <si>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</si>
  <si>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</si>
  <si>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</si>
  <si>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</si>
  <si>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</si>
  <si>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</si>
  <si>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</si>
  <si>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</si>
  <si>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</si>
  <si>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</si>
  <si>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</si>
  <si>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</si>
  <si>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</si>
  <si>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</si>
  <si>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</si>
  <si>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</si>
  <si>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</si>
  <si>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</si>
  <si>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</si>
  <si>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</si>
  <si>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</si>
  <si>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</si>
  <si>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</si>
  <si>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</si>
  <si>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</si>
  <si>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</si>
  <si>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</si>
  <si>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</si>
  <si>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</si>
  <si>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</si>
  <si>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</si>
  <si>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</si>
  <si>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</si>
  <si>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</si>
  <si>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</si>
  <si>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</si>
  <si>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</si>
  <si>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</si>
  <si>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</si>
  <si>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</si>
  <si>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</si>
  <si>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</si>
  <si>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</si>
  <si>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</si>
  <si>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</si>
  <si>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</si>
  <si>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</si>
  <si>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</si>
  <si>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</si>
  <si>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</si>
  <si>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</si>
  <si>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</si>
  <si>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</si>
  <si>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</si>
  <si>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</si>
  <si>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</si>
  <si>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</si>
  <si>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</si>
  <si>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</si>
  <si>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</si>
  <si>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</si>
  <si>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</si>
  <si>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</si>
  <si>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</si>
  <si>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</si>
  <si>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</si>
  <si>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</si>
  <si>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</si>
  <si>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</si>
  <si>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</si>
  <si>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</si>
  <si>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</si>
  <si>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</si>
  <si>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</si>
  <si>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</si>
  <si>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</si>
  <si>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</si>
  <si>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消防救援事务★</t>
  </si>
  <si>
    <t>2240201</t>
  </si>
  <si>
    <t>2240202</t>
  </si>
  <si>
    <t>2240203</t>
  </si>
  <si>
    <t>2240204</t>
  </si>
  <si>
    <t xml:space="preserve">     消防应急救援</t>
  </si>
  <si>
    <t>2240299</t>
  </si>
  <si>
    <t xml:space="preserve">     其他消防救援事务支出★</t>
  </si>
  <si>
    <t>22403</t>
  </si>
  <si>
    <t xml:space="preserve">   森林消防事务◆</t>
  </si>
  <si>
    <t>2240301</t>
  </si>
  <si>
    <t xml:space="preserve">     行政运行◆</t>
  </si>
  <si>
    <t>2240302</t>
  </si>
  <si>
    <t xml:space="preserve">     一般行政管理事务◆</t>
  </si>
  <si>
    <t>2240303</t>
  </si>
  <si>
    <t xml:space="preserve">     机关服务◆</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</si>
  <si>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</si>
  <si>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</si>
  <si>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</si>
  <si>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</si>
  <si>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</si>
  <si>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</si>
  <si>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</si>
  <si>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</si>
  <si>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</si>
  <si>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</si>
  <si>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矿山安全监察事务★</t>
  </si>
  <si>
    <t>2240405</t>
  </si>
  <si>
    <t xml:space="preserve">     矿山应急救援事务★</t>
  </si>
  <si>
    <t>2240450</t>
  </si>
  <si>
    <t>2240499</t>
  </si>
  <si>
    <t xml:space="preserve">     其他矿山安全支出★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</si>
  <si>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</si>
  <si>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</si>
  <si>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</si>
  <si>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</si>
  <si>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</si>
  <si>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</si>
  <si>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</si>
  <si>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</si>
  <si>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</si>
  <si>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</si>
  <si>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</si>
  <si>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</si>
  <si>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</si>
  <si>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</si>
  <si>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</si>
  <si>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</si>
  <si>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</si>
  <si>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</si>
  <si>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</si>
  <si>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</si>
  <si>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</si>
  <si>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</si>
  <si>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</si>
  <si>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</si>
  <si>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</si>
  <si>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</si>
  <si>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</si>
  <si>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</si>
  <si>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</si>
  <si>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</si>
  <si>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</si>
  <si>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</si>
  <si>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</si>
  <si>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</si>
  <si>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</si>
  <si>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</si>
  <si>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</si>
  <si>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</si>
  <si>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</si>
  <si>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</si>
  <si>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</si>
  <si>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</si>
  <si>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</si>
  <si>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</si>
  <si>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</si>
  <si>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</si>
  <si>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</si>
  <si>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</si>
  <si>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</si>
  <si>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</si>
  <si>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</si>
  <si>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</si>
  <si>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</si>
  <si>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</si>
  <si>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</si>
  <si>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</si>
  <si>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23303</t>
  </si>
  <si>
    <t xml:space="preserve">   地方政府一般债务发行费用支出</t>
  </si>
  <si>
    <t>22902</t>
  </si>
  <si>
    <t xml:space="preserve">   年初预留</t>
  </si>
  <si>
    <t>22999</t>
  </si>
  <si>
    <t>支出合计</t>
  </si>
  <si>
    <t>注：◆为2022年删除科目，★为科目名称变化</t>
  </si>
  <si>
    <t>经济科目名称</t>
  </si>
  <si>
    <t xml:space="preserve">其中：基本支出 </t>
  </si>
  <si>
    <t>501</t>
  </si>
  <si>
    <t>机关工资福利支出</t>
  </si>
  <si>
    <t>50101</t>
  </si>
  <si>
    <t>工资奖金津补贴</t>
  </si>
  <si>
    <t>50102</t>
  </si>
  <si>
    <t>社会保障缴费</t>
  </si>
  <si>
    <t>50103</t>
  </si>
  <si>
    <t>住房公积金</t>
  </si>
  <si>
    <t>50199</t>
  </si>
  <si>
    <t>其他工资福利支出</t>
  </si>
  <si>
    <t>502</t>
  </si>
  <si>
    <t>机关商品和服务支出</t>
  </si>
  <si>
    <t>50201</t>
  </si>
  <si>
    <t>办公经费</t>
  </si>
  <si>
    <t>50202</t>
  </si>
  <si>
    <t>会议费</t>
  </si>
  <si>
    <t>50203</t>
  </si>
  <si>
    <t>培训费</t>
  </si>
  <si>
    <t>50204</t>
  </si>
  <si>
    <t>专用材料购置费</t>
  </si>
  <si>
    <t>50205</t>
  </si>
  <si>
    <t>委托业务费</t>
  </si>
  <si>
    <t>50206</t>
  </si>
  <si>
    <t>公务接待费</t>
  </si>
  <si>
    <t>50207</t>
  </si>
  <si>
    <t>因公出国（境）费用</t>
  </si>
  <si>
    <t>50208</t>
  </si>
  <si>
    <t>公务用车运行维护费</t>
  </si>
  <si>
    <t>50209</t>
  </si>
  <si>
    <t>维修（护）费</t>
  </si>
  <si>
    <t>50299</t>
  </si>
  <si>
    <t>其他商品和服务支出</t>
  </si>
  <si>
    <t>503</t>
  </si>
  <si>
    <t>机关资本性支出（一）</t>
  </si>
  <si>
    <t>50301</t>
  </si>
  <si>
    <t>房屋建筑物购建</t>
  </si>
  <si>
    <t>50302</t>
  </si>
  <si>
    <t>基础设施建设</t>
  </si>
  <si>
    <t>50303</t>
  </si>
  <si>
    <t>公务用车购置</t>
  </si>
  <si>
    <t>50305</t>
  </si>
  <si>
    <t>土地征迁补偿和安置支出</t>
  </si>
  <si>
    <t>50306</t>
  </si>
  <si>
    <t>设备购置</t>
  </si>
  <si>
    <t>50307</t>
  </si>
  <si>
    <t>大型修缮</t>
  </si>
  <si>
    <t>50399</t>
  </si>
  <si>
    <t>其他资本性支出</t>
  </si>
  <si>
    <t>504</t>
  </si>
  <si>
    <t>机关资本性支出（二）</t>
  </si>
  <si>
    <t>50401</t>
  </si>
  <si>
    <t>50402</t>
  </si>
  <si>
    <t>50403</t>
  </si>
  <si>
    <t>50404</t>
  </si>
  <si>
    <t>50405</t>
  </si>
  <si>
    <t>50499</t>
  </si>
  <si>
    <t>505</t>
  </si>
  <si>
    <t>对事业单位经常性补助</t>
  </si>
  <si>
    <t>50501</t>
  </si>
  <si>
    <t>工资福利支出</t>
  </si>
  <si>
    <t>50502</t>
  </si>
  <si>
    <t>商品和服务支出</t>
  </si>
  <si>
    <t>50599</t>
  </si>
  <si>
    <t>其他对事业单位补助</t>
  </si>
  <si>
    <t>506</t>
  </si>
  <si>
    <t>对事业单位资本性补助</t>
  </si>
  <si>
    <t>50601</t>
  </si>
  <si>
    <t>资本性支出（一）</t>
  </si>
  <si>
    <t>50602</t>
  </si>
  <si>
    <t>资本性支出（二）</t>
  </si>
  <si>
    <t>507</t>
  </si>
  <si>
    <t>对企业补助</t>
  </si>
  <si>
    <t>50701</t>
  </si>
  <si>
    <t>费用补贴</t>
  </si>
  <si>
    <t>50702</t>
  </si>
  <si>
    <t>利息补贴</t>
  </si>
  <si>
    <t>50799</t>
  </si>
  <si>
    <t>其他对企业补助</t>
  </si>
  <si>
    <t>508</t>
  </si>
  <si>
    <t>对企业资本性支出</t>
  </si>
  <si>
    <t>50801</t>
  </si>
  <si>
    <t>对企业资本性支出（一）</t>
  </si>
  <si>
    <t>50802</t>
  </si>
  <si>
    <t>对企业资本性支出（二）</t>
  </si>
  <si>
    <t>509</t>
  </si>
  <si>
    <t>对个人和家庭的补助</t>
  </si>
  <si>
    <t>50901</t>
  </si>
  <si>
    <t>社会福利和救助</t>
  </si>
  <si>
    <t>50902</t>
  </si>
  <si>
    <t>助学金</t>
  </si>
  <si>
    <t>50903</t>
  </si>
  <si>
    <t>个人农业生产补贴</t>
  </si>
  <si>
    <t>50905</t>
  </si>
  <si>
    <t>离退休费</t>
  </si>
  <si>
    <t>50999</t>
  </si>
  <si>
    <t>其他对个人和家庭补助</t>
  </si>
  <si>
    <t>510</t>
  </si>
  <si>
    <t>对社会保障基金补助</t>
  </si>
  <si>
    <t>51002</t>
  </si>
  <si>
    <t>对社会保险基金补助</t>
  </si>
  <si>
    <t>51003</t>
  </si>
  <si>
    <t>补充全国社会保障基金</t>
  </si>
  <si>
    <t>51004</t>
  </si>
  <si>
    <t>对机关事业单位职业年金的补助</t>
  </si>
  <si>
    <t>511</t>
  </si>
  <si>
    <t>债务利息及费用支出</t>
  </si>
  <si>
    <t>51101</t>
  </si>
  <si>
    <t>国内债务付息</t>
  </si>
  <si>
    <t>51102</t>
  </si>
  <si>
    <t>国外债务付息</t>
  </si>
  <si>
    <t>51103</t>
  </si>
  <si>
    <t>国内债务发行费用</t>
  </si>
  <si>
    <t>51104</t>
  </si>
  <si>
    <t>国外债务发行费用</t>
  </si>
  <si>
    <t>512</t>
  </si>
  <si>
    <t>债务还本支出</t>
  </si>
  <si>
    <t>51201</t>
  </si>
  <si>
    <t>国内债务还本</t>
  </si>
  <si>
    <t>51202</t>
  </si>
  <si>
    <t>国外债务还本</t>
  </si>
  <si>
    <t>513</t>
  </si>
  <si>
    <t>51301</t>
  </si>
  <si>
    <t>上下级政府间转移性支出</t>
  </si>
  <si>
    <t>51302</t>
  </si>
  <si>
    <t>51303</t>
  </si>
  <si>
    <t>债务转贷</t>
  </si>
  <si>
    <t>51304</t>
  </si>
  <si>
    <t>51305</t>
  </si>
  <si>
    <t>51306</t>
  </si>
  <si>
    <t>514</t>
  </si>
  <si>
    <t>预备费及预留</t>
  </si>
  <si>
    <t>51401</t>
  </si>
  <si>
    <t>预备费</t>
  </si>
  <si>
    <t>51402</t>
  </si>
  <si>
    <t>预留</t>
  </si>
  <si>
    <t>599</t>
  </si>
  <si>
    <t>其他支出</t>
  </si>
  <si>
    <t>59906</t>
  </si>
  <si>
    <t>赠与</t>
  </si>
  <si>
    <t>59907</t>
  </si>
  <si>
    <t>国家赔偿费用支出</t>
  </si>
  <si>
    <t>59908</t>
  </si>
  <si>
    <t>对民间非营利组织和群众性自治组织补贴</t>
  </si>
  <si>
    <t>59999</t>
  </si>
  <si>
    <t>支  出  合  计</t>
  </si>
  <si>
    <t>一、玉溪市对华宁县转移支付</t>
  </si>
  <si>
    <t>（一）一般性转移支付</t>
  </si>
  <si>
    <t xml:space="preserve">     其中：均衡性转移支付</t>
  </si>
  <si>
    <t xml:space="preserve">           重点生态功能区转移支付</t>
  </si>
  <si>
    <t xml:space="preserve">    县级基本财力保障机制奖补资金</t>
  </si>
  <si>
    <t xml:space="preserve">    企事业单位划转补助收入</t>
  </si>
  <si>
    <t xml:space="preserve">    固定数额补助收入</t>
  </si>
  <si>
    <t xml:space="preserve">          老少边穷地区转移支付</t>
  </si>
  <si>
    <t xml:space="preserve">          民放地区转移支付收入</t>
  </si>
  <si>
    <t xml:space="preserve">          体制结算补助</t>
  </si>
  <si>
    <t xml:space="preserve">          其他一般性转移支付</t>
  </si>
  <si>
    <t xml:space="preserve">          共同事权转移支付</t>
  </si>
  <si>
    <t>（二）专项转移支付</t>
  </si>
  <si>
    <t xml:space="preserve">  分项目：一般公共服务</t>
  </si>
  <si>
    <t xml:space="preserve">            国防</t>
  </si>
  <si>
    <t xml:space="preserve">          公共安全</t>
  </si>
  <si>
    <t xml:space="preserve">          教育</t>
  </si>
  <si>
    <t xml:space="preserve">          科学技术</t>
  </si>
  <si>
    <t xml:space="preserve">          文化体育与传媒</t>
  </si>
  <si>
    <t xml:space="preserve">          社会保障与就业</t>
  </si>
  <si>
    <t xml:space="preserve">          医疗卫生</t>
  </si>
  <si>
    <t xml:space="preserve">          节能环保</t>
  </si>
  <si>
    <t xml:space="preserve">          城乡事务</t>
  </si>
  <si>
    <t xml:space="preserve">          农林水事务</t>
  </si>
  <si>
    <t xml:space="preserve">          交通运输</t>
  </si>
  <si>
    <t xml:space="preserve">          资源勘探电力信息等事务</t>
  </si>
  <si>
    <t xml:space="preserve">          商业服务业等事务</t>
  </si>
  <si>
    <t xml:space="preserve">          金融监管等事务</t>
  </si>
  <si>
    <t xml:space="preserve">          国土资源气象等事务</t>
  </si>
  <si>
    <t xml:space="preserve">          住房保障</t>
  </si>
  <si>
    <t xml:space="preserve">          粮油物资管理事务</t>
  </si>
  <si>
    <t xml:space="preserve">          灾害防治及应急管理支出</t>
  </si>
  <si>
    <t xml:space="preserve">          其他专项转移支付收入</t>
  </si>
  <si>
    <t>二、玉溪市对华宁县税收返还</t>
  </si>
  <si>
    <t>增值税返还</t>
  </si>
  <si>
    <t>消费税返还</t>
  </si>
  <si>
    <t>所得税基数返还</t>
  </si>
  <si>
    <t>成品油税费改革税收返还</t>
  </si>
  <si>
    <t>地方上解</t>
  </si>
  <si>
    <t>玉溪市对华宁县税收返还和转移支付</t>
  </si>
  <si>
    <t>乡镇（街道）</t>
  </si>
  <si>
    <t>合计</t>
  </si>
  <si>
    <t>税收返还</t>
  </si>
  <si>
    <t>转移支付</t>
  </si>
  <si>
    <t>一、提前下达数</t>
  </si>
  <si>
    <t>宁州街道</t>
  </si>
  <si>
    <t xml:space="preserve"> </t>
  </si>
  <si>
    <t>青龙镇</t>
  </si>
  <si>
    <t>盘溪镇</t>
  </si>
  <si>
    <t>华溪镇</t>
  </si>
  <si>
    <t>通红甸乡</t>
  </si>
  <si>
    <t>二、预算数</t>
  </si>
  <si>
    <t>备注：华宁县无县对下转移支付。</t>
  </si>
  <si>
    <t>2021年预算数</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</si>
  <si>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</si>
  <si>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</si>
  <si>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</si>
  <si>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</si>
  <si>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</si>
  <si>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</si>
  <si>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</si>
  <si>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</si>
  <si>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二、“三公”经费增减变化原因说明:公务接待费下降的主要原因是非税收入安排的公务接待费减少8万元，公务用车运行费增加主要原因是增加公安局警务用车运行费。</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</si>
  <si>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</si>
  <si>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</si>
  <si>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</si>
  <si>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</si>
  <si>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</si>
  <si>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</si>
  <si>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</si>
  <si>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</si>
  <si>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</si>
  <si>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</si>
  <si>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</si>
  <si>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</si>
  <si>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</si>
  <si>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</si>
  <si>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</si>
  <si>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</si>
  <si>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</si>
  <si>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</si>
  <si>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</si>
  <si>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</si>
  <si>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</si>
  <si>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</si>
  <si>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</si>
  <si>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</si>
  <si>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</si>
  <si>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</si>
  <si>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</si>
  <si>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</si>
  <si>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</si>
  <si>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</si>
  <si>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</si>
  <si>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</si>
  <si>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</si>
  <si>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</si>
  <si>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</si>
  <si>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</si>
  <si>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</si>
  <si>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</si>
  <si>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</si>
  <si>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</si>
  <si>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</si>
  <si>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</si>
  <si>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</si>
  <si>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</si>
  <si>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</si>
  <si>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</si>
  <si>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</si>
  <si>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十七、专项债务对应项目专项收入★</t>
  </si>
  <si>
    <t>全县政府性基金预算收入</t>
  </si>
  <si>
    <t>地方政府专项债务收入</t>
  </si>
  <si>
    <t xml:space="preserve">  政府性基金转移支付收入</t>
  </si>
  <si>
    <t xml:space="preserve">     政府性基金补助收入</t>
  </si>
  <si>
    <t xml:space="preserve">     抗疫特别国债转移支付收入▲</t>
  </si>
  <si>
    <t>注：▲为2021年删除科目，◆为2022年删除科目，★为科目名称变化</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</si>
  <si>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</si>
  <si>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</si>
  <si>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</si>
  <si>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</si>
  <si>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</si>
  <si>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</si>
  <si>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</si>
  <si>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</si>
  <si>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</si>
  <si>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</si>
  <si>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</si>
  <si>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</si>
  <si>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</si>
  <si>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</si>
  <si>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</si>
  <si>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</si>
  <si>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</si>
  <si>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</si>
  <si>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</si>
  <si>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</si>
  <si>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</si>
  <si>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</si>
  <si>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</si>
  <si>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</si>
  <si>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</si>
  <si>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</si>
  <si>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</si>
  <si>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</si>
  <si>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</si>
  <si>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</si>
  <si>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</si>
  <si>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</si>
  <si>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</si>
  <si>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</si>
  <si>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</si>
  <si>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</si>
  <si>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</si>
  <si>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</si>
  <si>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</si>
  <si>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</si>
  <si>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</si>
  <si>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</si>
  <si>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</si>
  <si>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</si>
  <si>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</si>
  <si>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</si>
  <si>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</si>
  <si>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</si>
  <si>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</si>
  <si>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</si>
  <si>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</si>
  <si>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</si>
  <si>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</si>
  <si>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</si>
  <si>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</si>
  <si>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</si>
  <si>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</si>
  <si>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</si>
  <si>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</si>
  <si>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</si>
  <si>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</si>
  <si>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</si>
  <si>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</si>
  <si>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</si>
  <si>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</si>
  <si>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</si>
  <si>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</si>
  <si>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</si>
  <si>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</si>
  <si>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</si>
  <si>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</si>
  <si>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</si>
  <si>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</si>
  <si>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</si>
  <si>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</si>
  <si>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</si>
  <si>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</si>
  <si>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</si>
  <si>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</si>
  <si>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</si>
  <si>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</si>
  <si>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</si>
  <si>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</si>
  <si>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</si>
  <si>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</si>
  <si>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</si>
  <si>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</si>
  <si>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</si>
  <si>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2120814</t>
  </si>
  <si>
    <t xml:space="preserve">      农业生产发展支出●</t>
  </si>
  <si>
    <t>2120815</t>
  </si>
  <si>
    <t xml:space="preserve">      农村社会事业支出●</t>
  </si>
  <si>
    <t>2120816</t>
  </si>
  <si>
    <t xml:space="preserve">      农业农村生态环境支出●</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</si>
  <si>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</si>
  <si>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</si>
  <si>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</si>
  <si>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</si>
  <si>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</si>
  <si>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</si>
  <si>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</si>
  <si>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</si>
  <si>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</si>
  <si>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</si>
  <si>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</si>
  <si>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</si>
  <si>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</si>
  <si>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</si>
  <si>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</si>
  <si>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</si>
  <si>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</si>
  <si>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</si>
  <si>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</si>
  <si>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</si>
  <si>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</si>
  <si>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</si>
  <si>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</si>
  <si>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</si>
  <si>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</si>
  <si>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</si>
  <si>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</si>
  <si>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</si>
  <si>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</si>
  <si>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</si>
  <si>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</si>
  <si>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</si>
  <si>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</si>
  <si>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</si>
  <si>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</si>
  <si>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</si>
  <si>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</si>
  <si>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</si>
  <si>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</si>
  <si>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</si>
  <si>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</si>
  <si>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</si>
  <si>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</si>
  <si>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</si>
  <si>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</si>
  <si>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</si>
  <si>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</si>
  <si>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</si>
  <si>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</si>
  <si>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</si>
  <si>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</si>
  <si>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</si>
  <si>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</si>
  <si>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</si>
  <si>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</si>
  <si>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</si>
  <si>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</si>
  <si>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</si>
  <si>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</si>
  <si>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</si>
  <si>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</si>
  <si>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</si>
  <si>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</si>
  <si>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</si>
  <si>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</si>
  <si>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</si>
  <si>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</si>
  <si>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</si>
  <si>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</si>
  <si>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</si>
  <si>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</si>
  <si>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</si>
  <si>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</si>
  <si>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</si>
  <si>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</si>
  <si>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</si>
  <si>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</si>
  <si>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</si>
  <si>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</si>
  <si>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</si>
  <si>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</si>
  <si>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</si>
  <si>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</si>
  <si>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</si>
  <si>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</si>
  <si>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</si>
  <si>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</si>
  <si>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</si>
  <si>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</si>
  <si>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</si>
  <si>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</si>
  <si>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</si>
  <si>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</si>
  <si>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</si>
  <si>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</si>
  <si>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</si>
  <si>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</si>
  <si>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</si>
  <si>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</si>
  <si>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</si>
  <si>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</si>
  <si>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</si>
  <si>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</si>
  <si>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</si>
  <si>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</si>
  <si>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</si>
  <si>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</si>
  <si>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</si>
  <si>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</si>
  <si>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</si>
  <si>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</si>
  <si>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</si>
  <si>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</si>
  <si>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</si>
  <si>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</si>
  <si>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</si>
  <si>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</si>
  <si>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</si>
  <si>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</si>
  <si>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</si>
  <si>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</si>
  <si>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</si>
  <si>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</si>
  <si>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</si>
  <si>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</si>
  <si>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</si>
  <si>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</si>
  <si>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</si>
  <si>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</si>
  <si>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</si>
  <si>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</si>
  <si>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</si>
  <si>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</si>
  <si>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</si>
  <si>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</si>
  <si>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</si>
  <si>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</si>
  <si>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</si>
  <si>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</si>
  <si>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</si>
  <si>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</si>
  <si>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</si>
  <si>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</si>
  <si>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</si>
  <si>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</si>
  <si>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</si>
  <si>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</si>
  <si>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</si>
  <si>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</si>
  <si>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</si>
  <si>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</si>
  <si>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</si>
  <si>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</si>
  <si>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</si>
  <si>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</si>
  <si>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</si>
  <si>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</si>
  <si>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</si>
  <si>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</si>
  <si>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</si>
  <si>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</si>
  <si>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</si>
  <si>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</si>
  <si>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</si>
  <si>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</si>
  <si>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</si>
  <si>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</si>
  <si>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</si>
  <si>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</si>
  <si>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</si>
  <si>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</si>
  <si>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</si>
  <si>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</si>
  <si>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</si>
  <si>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</si>
  <si>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</si>
  <si>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</si>
  <si>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</si>
  <si>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</si>
  <si>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</si>
  <si>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</si>
  <si>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</si>
  <si>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</si>
  <si>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</si>
  <si>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</si>
  <si>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</si>
  <si>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</si>
  <si>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</si>
  <si>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</si>
  <si>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</si>
  <si>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</si>
  <si>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</si>
  <si>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</si>
  <si>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</si>
  <si>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</si>
  <si>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</si>
  <si>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</si>
  <si>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</si>
  <si>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</si>
  <si>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</si>
  <si>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</si>
  <si>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</si>
  <si>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</si>
  <si>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</si>
  <si>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</si>
  <si>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</si>
  <si>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</si>
  <si>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</si>
  <si>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</si>
  <si>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</si>
  <si>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</si>
  <si>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</si>
  <si>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</si>
  <si>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</si>
  <si>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</si>
  <si>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</si>
  <si>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</si>
  <si>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</si>
  <si>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</si>
  <si>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</si>
  <si>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</si>
  <si>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</si>
  <si>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</si>
  <si>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</si>
  <si>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</si>
  <si>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</si>
  <si>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</si>
  <si>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</si>
  <si>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</si>
  <si>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</si>
  <si>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</si>
  <si>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 xml:space="preserve">    抗疫特别国债财务基金支出●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</si>
  <si>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</si>
  <si>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</si>
  <si>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</si>
  <si>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</si>
  <si>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</si>
  <si>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</si>
  <si>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</si>
  <si>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</si>
  <si>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</si>
  <si>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</si>
  <si>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</si>
  <si>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</si>
  <si>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</si>
  <si>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</si>
  <si>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</si>
  <si>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</si>
  <si>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</si>
  <si>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</si>
  <si>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</si>
  <si>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</si>
  <si>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用于城乡医疗救助的的彩票公益金支出</t>
  </si>
  <si>
    <t>2296099</t>
  </si>
  <si>
    <t xml:space="preserve">      用于其他社会公益事业的彩票公益金支出</t>
  </si>
  <si>
    <t>九、债务付息支出</t>
  </si>
  <si>
    <t xml:space="preserve">    地方政府专项债务付息支出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</si>
  <si>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</si>
  <si>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</si>
  <si>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</si>
  <si>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</si>
  <si>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</si>
  <si>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</si>
  <si>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</si>
  <si>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</si>
  <si>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</si>
  <si>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</si>
  <si>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</si>
  <si>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</si>
  <si>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</si>
  <si>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</si>
  <si>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</si>
  <si>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</si>
  <si>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</si>
  <si>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</si>
  <si>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</si>
  <si>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</si>
  <si>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</si>
  <si>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</si>
  <si>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</si>
  <si>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</si>
  <si>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</si>
  <si>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</si>
  <si>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</si>
  <si>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</si>
  <si>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</si>
  <si>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</si>
  <si>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</si>
  <si>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</si>
  <si>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</si>
  <si>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</si>
  <si>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</si>
  <si>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</si>
  <si>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</si>
  <si>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</si>
  <si>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</si>
  <si>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</si>
  <si>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</si>
  <si>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</si>
  <si>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</si>
  <si>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</si>
  <si>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</si>
  <si>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</si>
  <si>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</si>
  <si>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</si>
  <si>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</si>
  <si>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</si>
  <si>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</si>
  <si>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</si>
  <si>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</si>
  <si>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</si>
  <si>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</si>
  <si>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</si>
  <si>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</si>
  <si>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</si>
  <si>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</si>
  <si>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</si>
  <si>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</si>
  <si>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</si>
  <si>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</si>
  <si>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</si>
  <si>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</si>
  <si>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</si>
  <si>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</si>
  <si>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</si>
  <si>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</si>
  <si>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</si>
  <si>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</si>
  <si>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</si>
  <si>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</si>
  <si>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</si>
  <si>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</si>
  <si>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</si>
  <si>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</si>
  <si>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</si>
  <si>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</si>
  <si>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</si>
  <si>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</si>
  <si>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</si>
  <si>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</si>
  <si>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</si>
  <si>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</si>
  <si>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</si>
  <si>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</si>
  <si>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</si>
  <si>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</si>
  <si>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</si>
  <si>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</si>
  <si>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</si>
  <si>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</si>
  <si>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</si>
  <si>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</si>
  <si>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</si>
  <si>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</si>
  <si>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</si>
  <si>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</si>
  <si>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</si>
  <si>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</si>
  <si>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</si>
  <si>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</si>
  <si>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</si>
  <si>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</si>
  <si>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</si>
  <si>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</si>
  <si>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</si>
  <si>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全县政府性基金支出</t>
  </si>
  <si>
    <t>230</t>
  </si>
  <si>
    <t>23004</t>
  </si>
  <si>
    <t xml:space="preserve">   政府性基金转移支付</t>
  </si>
  <si>
    <t>2300402</t>
  </si>
  <si>
    <t xml:space="preserve">     政府性基金上解支出◆</t>
  </si>
  <si>
    <t>2300403</t>
  </si>
  <si>
    <t xml:space="preserve">     抗疫特别国债转移支付支出</t>
  </si>
  <si>
    <t>23006</t>
  </si>
  <si>
    <t xml:space="preserve">   上解支出●</t>
  </si>
  <si>
    <t>23008</t>
  </si>
  <si>
    <t xml:space="preserve">   调出资金</t>
  </si>
  <si>
    <t>23009</t>
  </si>
  <si>
    <t xml:space="preserve">   年终结余</t>
  </si>
  <si>
    <t>231</t>
  </si>
  <si>
    <t>地方政府专项债务还本支出</t>
  </si>
  <si>
    <t>注：◆为2022年删除科目</t>
  </si>
  <si>
    <t>项       目</t>
  </si>
  <si>
    <t>比上年执行数增长%</t>
  </si>
  <si>
    <t>本年支出小计</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</si>
  <si>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</si>
  <si>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</si>
  <si>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</si>
  <si>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</si>
  <si>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</si>
  <si>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</si>
  <si>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</si>
  <si>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</si>
  <si>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</si>
  <si>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</si>
  <si>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</si>
  <si>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</si>
  <si>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</si>
  <si>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</si>
  <si>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</si>
  <si>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</si>
  <si>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</si>
  <si>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</si>
  <si>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</si>
  <si>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</si>
  <si>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</si>
  <si>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</si>
  <si>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</si>
  <si>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</si>
  <si>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</si>
  <si>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</si>
  <si>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</si>
  <si>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</si>
  <si>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</si>
  <si>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</si>
  <si>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</si>
  <si>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</si>
  <si>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</si>
  <si>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</si>
  <si>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</si>
  <si>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全县国有资本经营收入</t>
  </si>
  <si>
    <t>上年结转</t>
  </si>
  <si>
    <t>账务调整收入</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</si>
  <si>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</si>
  <si>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</si>
  <si>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</si>
  <si>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</si>
  <si>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</si>
  <si>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</si>
  <si>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</si>
  <si>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</si>
  <si>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</si>
  <si>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</si>
  <si>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</si>
  <si>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</si>
  <si>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</si>
  <si>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</si>
  <si>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</si>
  <si>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</si>
  <si>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</si>
  <si>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</si>
  <si>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</si>
  <si>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全县国有资本经营支出</t>
  </si>
  <si>
    <t>国有资本经营预算转移支付</t>
  </si>
  <si>
    <t>结转下年</t>
  </si>
  <si>
    <t>3-5 华宁县国有资本经营预算转移支付表（分地区）（空表）</t>
  </si>
  <si>
    <t>地  区</t>
  </si>
  <si>
    <t>预算数</t>
  </si>
  <si>
    <t>合  计</t>
  </si>
  <si>
    <t>注：华宁县无国有资本经营预算分地区转移支付。</t>
  </si>
  <si>
    <t>项目名称</t>
  </si>
  <si>
    <t>注：华宁县无国有资本经营预算分项目转移支付。</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</si>
  <si>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</si>
  <si>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</si>
  <si>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</si>
  <si>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</si>
  <si>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</si>
  <si>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</si>
  <si>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</si>
  <si>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</si>
  <si>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</si>
  <si>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</si>
  <si>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</si>
  <si>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</si>
  <si>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</si>
  <si>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</si>
  <si>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</si>
  <si>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</si>
  <si>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</si>
  <si>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</si>
  <si>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</si>
  <si>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</si>
  <si>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</si>
  <si>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</si>
  <si>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</si>
  <si>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</si>
  <si>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</si>
  <si>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</si>
  <si>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</si>
  <si>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</si>
  <si>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</si>
  <si>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</si>
  <si>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</si>
  <si>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5-1  华宁县2021年地方政府债务限额及余额预算情况表</t>
  </si>
  <si>
    <t>单位：亿元</t>
  </si>
  <si>
    <t>地   区</t>
  </si>
  <si>
    <t>2021年债务限额</t>
  </si>
  <si>
    <t>2021年债务余额预计执行数</t>
  </si>
  <si>
    <t>一般债务</t>
  </si>
  <si>
    <t>专项债务</t>
  </si>
  <si>
    <t>公  式</t>
  </si>
  <si>
    <t>A=B+C</t>
  </si>
  <si>
    <t>B</t>
  </si>
  <si>
    <t>C</t>
  </si>
  <si>
    <t>D=E+F</t>
  </si>
  <si>
    <t>E</t>
  </si>
  <si>
    <t>F</t>
  </si>
  <si>
    <t>华宁县</t>
  </si>
  <si>
    <t>注：1.本表反映上一年度本地区、本级及分地区地方政府债务限额及余额预计执行数。</t>
  </si>
  <si>
    <t xml:space="preserve">    2.本表由县级以上地方各级财政部门在本级人民代表大会批准预算后二十日内公开。</t>
  </si>
  <si>
    <t>5-2  华宁县2021年地方政府一般债务余额情况表</t>
  </si>
  <si>
    <t>项    目</t>
  </si>
  <si>
    <t>执行数</t>
  </si>
  <si>
    <t>一、2020年末地方政府一般债务余额实际数</t>
  </si>
  <si>
    <t>二、2021年末地方政府一般债务余额限额</t>
  </si>
  <si>
    <t>三、2021年地方政府一般债务发行额</t>
  </si>
  <si>
    <t xml:space="preserve">   中央转贷地方的国际金融组织和外国政府贷款</t>
  </si>
  <si>
    <t xml:space="preserve">   2021年地方政府一般债券发行额</t>
  </si>
  <si>
    <t>四、2021年地方政府一般债务还本额</t>
  </si>
  <si>
    <t>五、2021年末地方政府一般债务余额预计执行数</t>
  </si>
  <si>
    <t>六、2022年地方财政赤字</t>
  </si>
  <si>
    <t>七、2022年地方政府一般债务余额限额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</si>
  <si>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</si>
  <si>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华宁县本级2021年地方政府一般债务余额情况表</t>
  </si>
  <si>
    <t xml:space="preserve">    中央转贷地方的国际金融组织和外国政府贷款</t>
  </si>
  <si>
    <t xml:space="preserve">    2021年地方政府一般债券发行额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</si>
  <si>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</si>
  <si>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华宁县2021年地方政府专项债务余额情况表</t>
  </si>
  <si>
    <t>一、2020年末地方政府专项债务余额实际数</t>
  </si>
  <si>
    <t>二、2021年末地方政府专项债务余额限额</t>
  </si>
  <si>
    <t>三、2021年地方政府专项债务发行额</t>
  </si>
  <si>
    <t>四、2021年地方政府专项债务还本额</t>
  </si>
  <si>
    <t>五、2021年末地方政府专项债务余额预计执行数</t>
  </si>
  <si>
    <t>六、2022年地方政府专项债务新增限额</t>
  </si>
  <si>
    <t>七、2021年末地方政府专项债务余额限额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</si>
  <si>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</si>
  <si>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华宁县县本级2021年地方政府专项债务余额情况表（本级）</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</si>
  <si>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</si>
  <si>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华宁县地方政府债券发行及还本付息情况表</t>
  </si>
  <si>
    <t>公式</t>
  </si>
  <si>
    <t>本地区</t>
  </si>
  <si>
    <t>本级</t>
  </si>
  <si>
    <t>一、2021年发行预计执行数</t>
  </si>
  <si>
    <t>A=B+D</t>
  </si>
  <si>
    <t>（一）一般债券</t>
  </si>
  <si>
    <t xml:space="preserve">   其中：再融资债券</t>
  </si>
  <si>
    <t>（二）专项债券</t>
  </si>
  <si>
    <t>D</t>
  </si>
  <si>
    <t>二、2021年还本预计执行数</t>
  </si>
  <si>
    <t>F=G+H</t>
  </si>
  <si>
    <t>G</t>
  </si>
  <si>
    <t>H</t>
  </si>
  <si>
    <t>三、2021年付息预计执行数</t>
  </si>
  <si>
    <t>I=J+K</t>
  </si>
  <si>
    <t>J</t>
  </si>
  <si>
    <t>K</t>
  </si>
  <si>
    <t>四、2022年还本预算数</t>
  </si>
  <si>
    <t>L=M+O</t>
  </si>
  <si>
    <t>M</t>
  </si>
  <si>
    <t xml:space="preserve">   其中：再融资</t>
  </si>
  <si>
    <t xml:space="preserve">      财政预算安排 </t>
  </si>
  <si>
    <t>N</t>
  </si>
  <si>
    <t>O</t>
  </si>
  <si>
    <t xml:space="preserve">      财政预算安排</t>
  </si>
  <si>
    <t>P</t>
  </si>
  <si>
    <t>五、2022年付息预算数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</si>
  <si>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</si>
  <si>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</si>
  <si>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</si>
  <si>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</si>
  <si>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2022年本级政府专项债务限额和余额情况表（空表）</t>
  </si>
  <si>
    <t>下级</t>
  </si>
  <si>
    <t>一、2022年地方政府债务限额</t>
  </si>
  <si>
    <t>其中： 一般债务限额</t>
  </si>
  <si>
    <t xml:space="preserve">       专项债务限额</t>
  </si>
  <si>
    <t>二、2022年债务余额</t>
  </si>
  <si>
    <t>其中： 一般债务余额</t>
  </si>
  <si>
    <t xml:space="preserve">       专项债务余额</t>
  </si>
  <si>
    <t>注：本表反映本地区及本级年初预算中列示提前下达的新增地方政府债务限额情况，由县级以上地方各级财政部门在本级人民代表大会批准预算后二十日内公开。2022年地方政府债务限额和2022年债务余额数据需年底才能确定，此表为空表。</t>
  </si>
  <si>
    <t>5-8  华宁县2022年年初新增地方政府债券资金安排表</t>
  </si>
  <si>
    <t>序号</t>
  </si>
  <si>
    <t>项目类型</t>
  </si>
  <si>
    <t>项目主管部门</t>
  </si>
  <si>
    <t>债券性质</t>
  </si>
  <si>
    <t>债券规模</t>
  </si>
  <si>
    <t>澄江至华宁高速公路（华宁段）</t>
  </si>
  <si>
    <t>企业收费高速公路</t>
  </si>
  <si>
    <t>华宁县交通运输局</t>
  </si>
  <si>
    <t>专项债券</t>
  </si>
  <si>
    <t>注：本表反映本级当年提前下达的新增地方政府债券资金使用安排，由县级以上地方各级财政部门在本级人民代表大会批准预算后二十日内公开。</t>
  </si>
  <si>
    <t>5-9  2022年华宁县县本级地方政府债务限额提前下达情况表</t>
  </si>
  <si>
    <t>一、2021年地方政府债务限额</t>
  </si>
  <si>
    <t>二、提前下达的2022年新增地方政府债务限额</t>
  </si>
  <si>
    <t>注：本表反映本地区及本级年初预算中列示提前下达的新增地方政府债务限额情况，由县级以上地方各级财政部门在本级人民代表大会批准预算后二十日内公开。</t>
  </si>
  <si>
    <t>二、2021年债务余额</t>
  </si>
  <si>
    <t>6-1   2022年县级重大政策和重点项目绩效目标表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</si>
  <si>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</si>
  <si>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</si>
  <si>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</si>
  <si>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</si>
  <si>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</si>
  <si>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</si>
  <si>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</si>
  <si>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</si>
  <si>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</si>
  <si>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</si>
  <si>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人力资源和社会保障局</t>
  </si>
  <si>
    <t>农民工工资应急周转金</t>
  </si>
  <si>
    <t>产出指标</t>
  </si>
  <si>
    <t/>
  </si>
  <si>
    <t>空</t>
  </si>
  <si>
    <t>质量指标</t>
  </si>
  <si>
    <t>是否足额储备应急周转金</t>
  </si>
  <si>
    <t>=</t>
  </si>
  <si>
    <t>是</t>
  </si>
  <si>
    <t>是/否</t>
  </si>
  <si>
    <t>定量指标</t>
  </si>
  <si>
    <t>是否按规定及时动用应急周转金</t>
  </si>
  <si>
    <t>效益指标</t>
  </si>
  <si>
    <t>社会效益指标</t>
  </si>
  <si>
    <t>是否按时限接受欠薪线索</t>
  </si>
  <si>
    <t>接收欠薪线索及时率</t>
  </si>
  <si>
    <t>劳动保障监察举报投诉案件按期结案率</t>
  </si>
  <si>
    <t>&gt;=</t>
  </si>
  <si>
    <t>98%</t>
  </si>
  <si>
    <t>%</t>
  </si>
  <si>
    <t>满意度指标</t>
  </si>
  <si>
    <t>服务对象满意度指标</t>
  </si>
  <si>
    <t>服务对象满意度</t>
  </si>
  <si>
    <t>95</t>
  </si>
  <si>
    <t>服务对象评价</t>
  </si>
  <si>
    <t>华宁县机关事务服务中心</t>
  </si>
  <si>
    <t>一、二办公区后勤保障经费</t>
  </si>
  <si>
    <t>数量指标</t>
  </si>
  <si>
    <t>一二办公区绿化卫生及会议室管理和食堂管理</t>
  </si>
  <si>
    <t>15872.34</t>
  </si>
  <si>
    <t>平方米</t>
  </si>
  <si>
    <t>负责办公区绿化及卫生面积15872.34平方米、全年200余次的会议服务、食堂100余人的领导职工用餐。</t>
  </si>
  <si>
    <t>为一二办公区工作人员提供安全、良好的工作环境</t>
  </si>
  <si>
    <t>保证单位日常工作正常开展、确保食堂正常运转。</t>
  </si>
  <si>
    <t>定性指标</t>
  </si>
  <si>
    <t>为一二办公区工作人员提供标准化的办公环境、确保食堂正常运转。</t>
  </si>
  <si>
    <t>时效指标</t>
  </si>
  <si>
    <t>零星修缮（维修）及时</t>
  </si>
  <si>
    <t>100</t>
  </si>
  <si>
    <t>及时完成零星修缮（维修），修缮（维修）达100%</t>
  </si>
  <si>
    <t>成本指标</t>
  </si>
  <si>
    <t>物业管理单位成本</t>
  </si>
  <si>
    <t>&lt;=</t>
  </si>
  <si>
    <t>80</t>
  </si>
  <si>
    <t>万元</t>
  </si>
  <si>
    <t>2022年全年后勤保障经费80万元。</t>
  </si>
  <si>
    <t>为职工提供安全的工作环境，为服务对象提供良好办事场所。</t>
  </si>
  <si>
    <t>保障各项工作进展顺利，并得到社会大人众的肯定和好评。</t>
  </si>
  <si>
    <t>年</t>
  </si>
  <si>
    <t>可持续影响指标</t>
  </si>
  <si>
    <t>体现政策导向，长期保障工作平稳进行。</t>
  </si>
  <si>
    <t>服务受益人员满意度</t>
  </si>
  <si>
    <t>90</t>
  </si>
  <si>
    <t>为办公区办公的400余人职工提供安全的工作环境，为服务对象提供良好办事场所，满意率90%。</t>
  </si>
  <si>
    <t>公务用车购置经费</t>
  </si>
  <si>
    <t>购置车辆的数量</t>
  </si>
  <si>
    <t>5</t>
  </si>
  <si>
    <t>台（套）</t>
  </si>
  <si>
    <t>计划购置车辆5辆。</t>
  </si>
  <si>
    <t>政府采购率</t>
  </si>
  <si>
    <t>计划80%的车辆通过政府采购。</t>
  </si>
  <si>
    <t>购置质量合格率、购置验收通过率</t>
  </si>
  <si>
    <t>购置车辆的质量合格率及验收通过率均达100%</t>
  </si>
  <si>
    <t>购置车辆完成时间</t>
  </si>
  <si>
    <t>180</t>
  </si>
  <si>
    <t>天</t>
  </si>
  <si>
    <t>从车辆购置申报到车辆验收通过付款时间不超过半年。</t>
  </si>
  <si>
    <t>单位购置成本不超过20万元/台</t>
  </si>
  <si>
    <t>20</t>
  </si>
  <si>
    <t>经济效益指标</t>
  </si>
  <si>
    <t>业务保障能力提升</t>
  </si>
  <si>
    <t>天（工作日）</t>
  </si>
  <si>
    <t>业务保障能力提升。</t>
  </si>
  <si>
    <t>体现政策导向，长期保障工作平稳进行</t>
  </si>
  <si>
    <t>使用人员满意度</t>
  </si>
  <si>
    <t>业务保障能力有效提升，职工满意度为90%</t>
  </si>
  <si>
    <t>6-2  重点工作情况解释说明汇总表</t>
  </si>
  <si>
    <t>重点工作</t>
  </si>
  <si>
    <t>2022年工作重点及工作情况</t>
  </si>
  <si>
    <t>2022年华宁县上级补助收入预算安排情况为：上级补助收入合计97341万元，比2021年快报数减少4455万元，增幅为4.8%。其中：返还性收入2341万元，与2021年持平；一般性转移支付补助收入80000万元，比2021年快报数增加4732万元，增幅为6.29%；上级专项补助收入15000万元，比2021年快报数减少277万元，降幅为1.81%；上级补助收入预算安排情况为：1.一般性转移支付补助收入，主要用于县乡财政供养人员、村组正常运转经费支出、基层公检法司转移支付支出、基本养老金、低保、新型农村合作医疗、农村综合改革、生态功能区和对企事业单位的补助支出、共同事权转移性支出等。2.专项转移支付补助收入，主要用于县全县一般公共服务、教育支出、社会保障和就业、医疗卫生与计划生育、节能环保、城乡社区事务、农林水、交通运输、住房保障、国土资源气象等方面的项目支出。
注：华宁县2022年无县对下转移支付。</t>
  </si>
  <si>
    <t>举借债务</t>
  </si>
  <si>
    <t>1.2021年政府债务情况。2021年末华宁县政府债务余额为22.55亿元，其中：一般债务余额11.86亿元，专项债务余额10.69亿元。华宁县2021年末一般债务余额未超过省市下达我县16.8亿元的政府债务限额，专项债务余额未超过12.48亿元的限额。2.2022年政府债务举借和还本付息预算安排情况。2021年预算安排政府一般债券资金本金2450万元，利息3932.95万元；专项债券资金利息6597.59万元。2022年卫十卫七还本付息3.5万元；预计2022年争取省级再融资债券资金21100万元；华宁县2022年末一般债务余额不超过省市下达我县的政府债务限额，专项债务余额不超过的限额。</t>
  </si>
  <si>
    <t>预算绩效</t>
  </si>
  <si>
    <t>2022年县级部门预算征集的所有项目均编报绩效目标，部门绩效目标做到指向明确、细化量化、合理可行、相应匹配，三年规划及专项资金项目还编报绩效计划，实现预算绩效目标编制全覆盖。强化绩效评价结果应用，落实评价结果与预算安排挂钩机制，对绩效较好的项目优先支持，对绩效较差的项目进行整改、调减或撤销。
为做好做实项目储备，深入推动我县专项资金改革，2022年所有部门的项目均通过项目库进行征集。征集期间各部门结合中央、省、市相关精神及县委、县政府重大战略决策部署，合理征集项目，并进行项目排序，项目控制数下达后，再根据控制数按“轻重缓急”从项目库中筛选项目，进行细化。采用第三方机构参与的项目评审机制，严格按照2022-2024年预算项目库编审要求对2022年填报的项目进行入库评审，重点审核项目绩效指标。同时，财政局各资金管理股室对部门上报的项目再次进行绩效审批，把评审通过的项目上报到预算股，预算股请县领导、财政局领导及各股室人员、其他专业人员对股室审批的项目进行讨论，按本级财力，分轻重缓急对合理可行的项目纳入预算。</t>
  </si>
</sst>
</file>

<file path=xl/styles.xml><?xml version="1.0" encoding="utf-8"?>
<styleSheet xmlns="http://schemas.openxmlformats.org/spreadsheetml/2006/main">
  <numFmts count="3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_(&quot;$&quot;* #,##0.00_);_(&quot;$&quot;* \(#,##0.00\);_(&quot;$&quot;* &quot;-&quot;??_);_(@_)"/>
    <numFmt numFmtId="178" formatCode="#,##0.00_);[Red]\(#,##0.00\)"/>
    <numFmt numFmtId="179" formatCode="#,##0.0_);\(#,##0.0\)"/>
    <numFmt numFmtId="180" formatCode="_-* #,##0_-;\-* #,##0_-;_-* &quot;-&quot;_-;_-@_-"/>
    <numFmt numFmtId="181" formatCode="yy\.mm\.dd"/>
    <numFmt numFmtId="182" formatCode="#,##0_ ;[Red]\-#,##0\ "/>
    <numFmt numFmtId="183" formatCode="_-&quot;$&quot;\ * #,##0_-;_-&quot;$&quot;\ * #,##0\-;_-&quot;$&quot;\ * &quot;-&quot;_-;_-@_-"/>
    <numFmt numFmtId="184" formatCode="_ * #,##0_ ;_ * \-#,##0_ ;_ * &quot;-&quot;??_ ;_ @_ "/>
    <numFmt numFmtId="185" formatCode="_-&quot;$&quot;\ * #,##0.00_-;_-&quot;$&quot;\ * #,##0.00\-;_-&quot;$&quot;\ * &quot;-&quot;??_-;_-@_-"/>
    <numFmt numFmtId="186" formatCode="#,##0;\(#,##0\)"/>
    <numFmt numFmtId="187" formatCode="_(* #,##0_);_(* \(#,##0\);_(* &quot;-&quot;_);_(@_)"/>
    <numFmt numFmtId="188" formatCode="_(&quot;$&quot;* #,##0_);_(&quot;$&quot;* \(#,##0\);_(&quot;$&quot;* &quot;-&quot;_);_(@_)"/>
    <numFmt numFmtId="189" formatCode="&quot;$&quot;#,##0.00_);[Red]\(&quot;$&quot;#,##0.00\)"/>
    <numFmt numFmtId="190" formatCode="0.00_ "/>
    <numFmt numFmtId="191" formatCode="&quot;$&quot;#,##0_);[Red]\(&quot;$&quot;#,##0\)"/>
    <numFmt numFmtId="192" formatCode="_(* #,##0.00_);_(* \(#,##0.00\);_(* &quot;-&quot;??_);_(@_)"/>
    <numFmt numFmtId="193" formatCode="#,##0_ "/>
    <numFmt numFmtId="194" formatCode="&quot;$&quot;\ #,##0_-;[Red]&quot;$&quot;\ #,##0\-"/>
    <numFmt numFmtId="195" formatCode="&quot;$&quot;\ #,##0.00_-;[Red]&quot;$&quot;\ #,##0.00\-"/>
    <numFmt numFmtId="196" formatCode="#\ ??/??"/>
    <numFmt numFmtId="197" formatCode="_-* #,##0.00_-;\-* #,##0.00_-;_-* &quot;-&quot;??_-;_-@_-"/>
    <numFmt numFmtId="198" formatCode="\$#,##0;\(\$#,##0\)"/>
    <numFmt numFmtId="199" formatCode="#,##0.000000"/>
    <numFmt numFmtId="200" formatCode="0.0%"/>
    <numFmt numFmtId="201" formatCode="0.0"/>
  </numFmts>
  <fonts count="133">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sz val="11"/>
      <name val="宋体"/>
      <charset val="134"/>
      <scheme val="minor"/>
    </font>
    <font>
      <sz val="10"/>
      <name val="宋体"/>
      <charset val="134"/>
    </font>
    <font>
      <b/>
      <sz val="10"/>
      <name val="宋体"/>
      <charset val="134"/>
    </font>
    <font>
      <sz val="12"/>
      <name val="宋体"/>
      <charset val="134"/>
    </font>
    <font>
      <sz val="20"/>
      <color indexed="8"/>
      <name val="方正小标宋简体"/>
      <charset val="134"/>
    </font>
    <font>
      <b/>
      <sz val="14"/>
      <color indexed="8"/>
      <name val="宋体"/>
      <charset val="134"/>
    </font>
    <font>
      <sz val="14"/>
      <color indexed="8"/>
      <name val="宋体"/>
      <charset val="134"/>
    </font>
    <font>
      <sz val="12"/>
      <color indexed="8"/>
      <name val="宋体"/>
      <charset val="134"/>
    </font>
    <font>
      <sz val="14"/>
      <name val="宋体"/>
      <charset val="134"/>
    </font>
    <font>
      <sz val="11"/>
      <color indexed="8"/>
      <name val="宋体"/>
      <charset val="134"/>
      <scheme val="minor"/>
    </font>
    <font>
      <sz val="14"/>
      <color indexed="8"/>
      <name val="宋体"/>
      <charset val="134"/>
      <scheme val="minor"/>
    </font>
    <font>
      <sz val="12"/>
      <color indexed="8"/>
      <name val="宋体"/>
      <charset val="134"/>
      <scheme val="minor"/>
    </font>
    <font>
      <sz val="11"/>
      <name val="SimSun"/>
      <charset val="134"/>
    </font>
    <font>
      <sz val="14"/>
      <name val="SimSun"/>
      <charset val="134"/>
    </font>
    <font>
      <b/>
      <sz val="14"/>
      <name val="SimSun"/>
      <charset val="134"/>
    </font>
    <font>
      <sz val="12"/>
      <name val="SimSun"/>
      <charset val="134"/>
    </font>
    <font>
      <b/>
      <sz val="15"/>
      <name val="SimSun"/>
      <charset val="134"/>
    </font>
    <font>
      <sz val="9"/>
      <name val="SimSun"/>
      <charset val="134"/>
    </font>
    <font>
      <b/>
      <sz val="20"/>
      <name val="SimSun"/>
      <charset val="134"/>
    </font>
    <font>
      <b/>
      <sz val="14"/>
      <name val="宋体"/>
      <charset val="134"/>
    </font>
    <font>
      <sz val="24"/>
      <name val="方正小标宋简体"/>
      <charset val="134"/>
    </font>
    <font>
      <sz val="14"/>
      <name val="MS Serif"/>
      <charset val="134"/>
    </font>
    <font>
      <sz val="14"/>
      <name val="宋体"/>
      <charset val="134"/>
      <scheme val="minor"/>
    </font>
    <font>
      <b/>
      <sz val="14"/>
      <name val="MS Serif"/>
      <charset val="0"/>
    </font>
    <font>
      <sz val="11"/>
      <name val="宋体"/>
      <charset val="134"/>
    </font>
    <font>
      <sz val="14"/>
      <name val="MS Serif"/>
      <charset val="0"/>
    </font>
    <font>
      <sz val="26"/>
      <name val="方正小标宋简体"/>
      <charset val="134"/>
    </font>
    <font>
      <sz val="14"/>
      <name val="Times New Roman"/>
      <charset val="134"/>
    </font>
    <font>
      <b/>
      <sz val="14"/>
      <name val="Times New Roman"/>
      <charset val="134"/>
    </font>
    <font>
      <sz val="20"/>
      <color rgb="FF000000"/>
      <name val="方正小标宋简体"/>
      <charset val="134"/>
    </font>
    <font>
      <b/>
      <sz val="12"/>
      <name val="宋体"/>
      <charset val="134"/>
    </font>
    <font>
      <sz val="26"/>
      <color indexed="8"/>
      <name val="方正小标宋简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sz val="22"/>
      <color indexed="8"/>
      <name val="方正小标宋简体"/>
      <charset val="134"/>
    </font>
    <font>
      <b/>
      <sz val="14"/>
      <name val="黑体"/>
      <charset val="134"/>
    </font>
    <font>
      <sz val="14"/>
      <color indexed="9"/>
      <name val="宋体"/>
      <charset val="134"/>
    </font>
    <font>
      <sz val="12"/>
      <name val="仿宋_GB2312"/>
      <charset val="134"/>
    </font>
    <font>
      <sz val="20"/>
      <color theme="1"/>
      <name val="方正小标宋简体"/>
      <charset val="134"/>
    </font>
    <font>
      <sz val="20"/>
      <color theme="1"/>
      <name val="方正小标宋_GBK"/>
      <charset val="134"/>
    </font>
    <font>
      <sz val="12"/>
      <color theme="1"/>
      <name val="宋体"/>
      <charset val="134"/>
      <scheme val="minor"/>
    </font>
    <font>
      <sz val="14"/>
      <name val="Arial"/>
      <charset val="134"/>
    </font>
    <font>
      <sz val="16"/>
      <color theme="1"/>
      <name val="方正小标宋简体"/>
      <charset val="134"/>
    </font>
    <font>
      <b/>
      <sz val="12"/>
      <color theme="1"/>
      <name val="宋体"/>
      <charset val="134"/>
      <scheme val="minor"/>
    </font>
    <font>
      <sz val="16"/>
      <color indexed="8"/>
      <name val="方正小标宋简体"/>
      <charset val="134"/>
    </font>
    <font>
      <b/>
      <sz val="12"/>
      <color indexed="8"/>
      <name val="宋体"/>
      <charset val="134"/>
      <scheme val="minor"/>
    </font>
    <font>
      <b/>
      <sz val="11"/>
      <color indexed="8"/>
      <name val="宋体"/>
      <charset val="134"/>
    </font>
    <font>
      <b/>
      <sz val="18"/>
      <color indexed="8"/>
      <name val="方正小标宋简体"/>
      <charset val="134"/>
    </font>
    <font>
      <sz val="12"/>
      <color rgb="FFFF0000"/>
      <name val="宋体"/>
      <charset val="134"/>
    </font>
    <font>
      <sz val="22"/>
      <name val="方正小标宋简体"/>
      <charset val="134"/>
    </font>
    <font>
      <sz val="14"/>
      <color rgb="FFFF0000"/>
      <name val="宋体"/>
      <charset val="134"/>
    </font>
    <font>
      <sz val="14"/>
      <color indexed="10"/>
      <name val="宋体"/>
      <charset val="134"/>
    </font>
    <font>
      <sz val="11"/>
      <color indexed="9"/>
      <name val="宋体"/>
      <charset val="134"/>
    </font>
    <font>
      <sz val="11"/>
      <color indexed="62"/>
      <name val="宋体"/>
      <charset val="134"/>
    </font>
    <font>
      <sz val="11"/>
      <color indexed="52"/>
      <name val="宋体"/>
      <charset val="134"/>
    </font>
    <font>
      <sz val="12"/>
      <color indexed="9"/>
      <name val="宋体"/>
      <charset val="134"/>
    </font>
    <font>
      <sz val="11"/>
      <color rgb="FF3F3F76"/>
      <name val="宋体"/>
      <charset val="0"/>
      <scheme val="minor"/>
    </font>
    <font>
      <i/>
      <sz val="11"/>
      <color indexed="23"/>
      <name val="宋体"/>
      <charset val="134"/>
    </font>
    <font>
      <sz val="11"/>
      <color indexed="20"/>
      <name val="宋体"/>
      <charset val="134"/>
    </font>
    <font>
      <sz val="11"/>
      <color theme="1"/>
      <name val="宋体"/>
      <charset val="0"/>
      <scheme val="minor"/>
    </font>
    <font>
      <b/>
      <sz val="10"/>
      <name val="MS Sans Serif"/>
      <charset val="134"/>
    </font>
    <font>
      <sz val="11"/>
      <color theme="0"/>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indexed="56"/>
      <name val="宋体"/>
      <charset val="134"/>
    </font>
    <font>
      <sz val="11"/>
      <color rgb="FF006100"/>
      <name val="宋体"/>
      <charset val="0"/>
      <scheme val="minor"/>
    </font>
    <font>
      <b/>
      <sz val="12"/>
      <name val="Arial"/>
      <charset val="134"/>
    </font>
    <font>
      <sz val="11"/>
      <color rgb="FFFF0000"/>
      <name val="宋体"/>
      <charset val="0"/>
      <scheme val="minor"/>
    </font>
    <font>
      <sz val="10"/>
      <name val="Arial"/>
      <charset val="134"/>
    </font>
    <font>
      <b/>
      <sz val="15"/>
      <color theme="3"/>
      <name val="宋体"/>
      <charset val="134"/>
      <scheme val="minor"/>
    </font>
    <font>
      <b/>
      <sz val="15"/>
      <color indexed="54"/>
      <name val="宋体"/>
      <charset val="134"/>
    </font>
    <font>
      <sz val="12"/>
      <color indexed="17"/>
      <name val="宋体"/>
      <charset val="134"/>
    </font>
    <font>
      <sz val="11"/>
      <color indexed="17"/>
      <name val="宋体"/>
      <charset val="134"/>
    </font>
    <font>
      <b/>
      <sz val="11"/>
      <color indexed="56"/>
      <name val="宋体"/>
      <charset val="134"/>
    </font>
    <font>
      <sz val="12"/>
      <name val="Times New Roman"/>
      <charset val="134"/>
    </font>
    <font>
      <sz val="10"/>
      <name val="Geneva"/>
      <charset val="134"/>
    </font>
    <font>
      <sz val="10"/>
      <name val="Helv"/>
      <charset val="134"/>
    </font>
    <font>
      <sz val="11"/>
      <color indexed="60"/>
      <name val="宋体"/>
      <charset val="134"/>
    </font>
    <font>
      <sz val="10"/>
      <name val="楷体"/>
      <charset val="134"/>
    </font>
    <font>
      <b/>
      <sz val="11"/>
      <color indexed="9"/>
      <name val="宋体"/>
      <charset val="134"/>
    </font>
    <font>
      <sz val="8"/>
      <name val="Times New Roman"/>
      <charset val="134"/>
    </font>
    <font>
      <i/>
      <sz val="11"/>
      <color rgb="FF7F7F7F"/>
      <name val="宋体"/>
      <charset val="0"/>
      <scheme val="minor"/>
    </font>
    <font>
      <b/>
      <sz val="11"/>
      <color theme="3"/>
      <name val="宋体"/>
      <charset val="134"/>
      <scheme val="minor"/>
    </font>
    <font>
      <u/>
      <sz val="11"/>
      <color rgb="FF800080"/>
      <name val="宋体"/>
      <charset val="0"/>
      <scheme val="minor"/>
    </font>
    <font>
      <sz val="12"/>
      <color indexed="16"/>
      <name val="宋体"/>
      <charset val="134"/>
    </font>
    <font>
      <sz val="11"/>
      <color rgb="FF9C0006"/>
      <name val="宋体"/>
      <charset val="0"/>
      <scheme val="minor"/>
    </font>
    <font>
      <b/>
      <sz val="18"/>
      <color indexed="56"/>
      <name val="宋体"/>
      <charset val="134"/>
    </font>
    <font>
      <sz val="8"/>
      <name val="Arial"/>
      <charset val="134"/>
    </font>
    <font>
      <b/>
      <sz val="13"/>
      <color theme="3"/>
      <name val="宋体"/>
      <charset val="134"/>
      <scheme val="minor"/>
    </font>
    <font>
      <b/>
      <sz val="11"/>
      <color rgb="FFFA7D00"/>
      <name val="宋体"/>
      <charset val="0"/>
      <scheme val="minor"/>
    </font>
    <font>
      <b/>
      <sz val="11"/>
      <color rgb="FFFFFFFF"/>
      <name val="宋体"/>
      <charset val="0"/>
      <scheme val="minor"/>
    </font>
    <font>
      <b/>
      <sz val="10"/>
      <name val="Tms Rmn"/>
      <charset val="134"/>
    </font>
    <font>
      <sz val="11"/>
      <color rgb="FFFA7D00"/>
      <name val="宋体"/>
      <charset val="0"/>
      <scheme val="minor"/>
    </font>
    <font>
      <b/>
      <sz val="11"/>
      <color theme="1"/>
      <name val="宋体"/>
      <charset val="0"/>
      <scheme val="minor"/>
    </font>
    <font>
      <sz val="10"/>
      <name val="Times New Roman"/>
      <charset val="134"/>
    </font>
    <font>
      <b/>
      <sz val="11"/>
      <color indexed="63"/>
      <name val="宋体"/>
      <charset val="134"/>
    </font>
    <font>
      <sz val="11"/>
      <color rgb="FF9C6500"/>
      <name val="宋体"/>
      <charset val="0"/>
      <scheme val="minor"/>
    </font>
    <font>
      <b/>
      <sz val="12"/>
      <color indexed="8"/>
      <name val="宋体"/>
      <charset val="134"/>
    </font>
    <font>
      <sz val="10"/>
      <name val="MS Sans Serif"/>
      <charset val="134"/>
    </font>
    <font>
      <u/>
      <sz val="12"/>
      <color indexed="12"/>
      <name val="宋体"/>
      <charset val="134"/>
    </font>
    <font>
      <sz val="12"/>
      <color indexed="20"/>
      <name val="宋体"/>
      <charset val="134"/>
    </font>
    <font>
      <sz val="10"/>
      <name val="仿宋_GB2312"/>
      <charset val="134"/>
    </font>
    <font>
      <b/>
      <sz val="13"/>
      <color indexed="56"/>
      <name val="宋体"/>
      <charset val="134"/>
    </font>
    <font>
      <b/>
      <sz val="11"/>
      <color indexed="52"/>
      <name val="宋体"/>
      <charset val="134"/>
    </font>
    <font>
      <sz val="11"/>
      <color indexed="10"/>
      <name val="宋体"/>
      <charset val="134"/>
    </font>
    <font>
      <sz val="9"/>
      <name val="宋体"/>
      <charset val="134"/>
    </font>
    <font>
      <sz val="7"/>
      <name val="Small Fonts"/>
      <charset val="134"/>
    </font>
    <font>
      <sz val="9"/>
      <name val="微软雅黑"/>
      <charset val="134"/>
    </font>
    <font>
      <b/>
      <sz val="8"/>
      <color indexed="9"/>
      <name val="宋体"/>
      <charset val="134"/>
    </font>
    <font>
      <b/>
      <sz val="18"/>
      <color indexed="54"/>
      <name val="宋体"/>
      <charset val="134"/>
    </font>
    <font>
      <b/>
      <sz val="10"/>
      <color indexed="9"/>
      <name val="宋体"/>
      <charset val="134"/>
    </font>
    <font>
      <b/>
      <sz val="9"/>
      <name val="Arial"/>
      <charset val="134"/>
    </font>
    <font>
      <sz val="10"/>
      <color indexed="8"/>
      <name val="MS Sans Serif"/>
      <charset val="134"/>
    </font>
    <font>
      <b/>
      <sz val="13"/>
      <color indexed="54"/>
      <name val="宋体"/>
      <charset val="134"/>
    </font>
    <font>
      <sz val="12"/>
      <name val="Helv"/>
      <charset val="134"/>
    </font>
    <font>
      <sz val="12"/>
      <color indexed="9"/>
      <name val="Helv"/>
      <charset val="134"/>
    </font>
    <font>
      <b/>
      <sz val="11"/>
      <color indexed="54"/>
      <name val="宋体"/>
      <charset val="134"/>
    </font>
    <font>
      <b/>
      <sz val="14"/>
      <name val="楷体"/>
      <charset val="134"/>
    </font>
    <font>
      <b/>
      <sz val="18"/>
      <color indexed="62"/>
      <name val="宋体"/>
      <charset val="134"/>
    </font>
    <font>
      <b/>
      <sz val="10"/>
      <name val="Arial"/>
      <charset val="134"/>
    </font>
    <font>
      <u/>
      <sz val="10"/>
      <color indexed="12"/>
      <name val="Times"/>
      <charset val="134"/>
    </font>
    <font>
      <u/>
      <sz val="11"/>
      <color indexed="52"/>
      <name val="宋体"/>
      <charset val="134"/>
    </font>
    <font>
      <u/>
      <sz val="12"/>
      <color indexed="36"/>
      <name val="宋体"/>
      <charset val="134"/>
    </font>
    <font>
      <sz val="12"/>
      <name val="Courier"/>
      <charset val="134"/>
    </font>
  </fonts>
  <fills count="7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indexed="54"/>
        <bgColor indexed="64"/>
      </patternFill>
    </fill>
    <fill>
      <patternFill patternType="solid">
        <fgColor indexed="47"/>
        <bgColor indexed="64"/>
      </patternFill>
    </fill>
    <fill>
      <patternFill patternType="solid">
        <fgColor indexed="49"/>
        <bgColor indexed="64"/>
      </patternFill>
    </fill>
    <fill>
      <patternFill patternType="solid">
        <fgColor rgb="FFFFCC99"/>
        <bgColor indexed="64"/>
      </patternFill>
    </fill>
    <fill>
      <patternFill patternType="solid">
        <fgColor indexed="52"/>
        <bgColor indexed="64"/>
      </patternFill>
    </fill>
    <fill>
      <patternFill patternType="solid">
        <fgColor indexed="46"/>
        <bgColor indexed="64"/>
      </patternFill>
    </fill>
    <fill>
      <patternFill patternType="solid">
        <fgColor theme="8" tint="0.799981688894314"/>
        <bgColor indexed="64"/>
      </patternFill>
    </fill>
    <fill>
      <patternFill patternType="solid">
        <fgColor indexed="22"/>
        <bgColor indexed="64"/>
      </patternFill>
    </fill>
    <fill>
      <patternFill patternType="solid">
        <fgColor theme="4" tint="0.399975585192419"/>
        <bgColor indexed="64"/>
      </patternFill>
    </fill>
    <fill>
      <patternFill patternType="mediumGray">
        <fgColor indexed="22"/>
      </patternFill>
    </fill>
    <fill>
      <patternFill patternType="solid">
        <fgColor theme="4"/>
        <bgColor indexed="64"/>
      </patternFill>
    </fill>
    <fill>
      <patternFill patternType="solid">
        <fgColor indexed="31"/>
        <bgColor indexed="64"/>
      </patternFill>
    </fill>
    <fill>
      <patternFill patternType="solid">
        <fgColor indexed="42"/>
        <bgColor indexed="64"/>
      </patternFill>
    </fill>
    <fill>
      <patternFill patternType="solid">
        <fgColor indexed="25"/>
        <bgColor indexed="64"/>
      </patternFill>
    </fill>
    <fill>
      <patternFill patternType="solid">
        <fgColor rgb="FFF2F2F2"/>
        <bgColor indexed="64"/>
      </patternFill>
    </fill>
    <fill>
      <patternFill patternType="solid">
        <fgColor indexed="55"/>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indexed="45"/>
        <bgColor indexed="64"/>
      </patternFill>
    </fill>
    <fill>
      <patternFill patternType="solid">
        <fgColor indexed="26"/>
        <bgColor indexed="64"/>
      </patternFill>
    </fill>
    <fill>
      <patternFill patternType="solid">
        <fgColor theme="6" tint="0.399975585192419"/>
        <bgColor indexed="64"/>
      </patternFill>
    </fill>
    <fill>
      <patternFill patternType="solid">
        <fgColor rgb="FFFFFFCC"/>
        <bgColor indexed="64"/>
      </patternFill>
    </fill>
    <fill>
      <patternFill patternType="solid">
        <fgColor indexed="27"/>
        <bgColor indexed="64"/>
      </patternFill>
    </fill>
    <fill>
      <patternFill patternType="solid">
        <fgColor indexed="29"/>
        <bgColor indexed="64"/>
      </patternFill>
    </fill>
    <fill>
      <patternFill patternType="solid">
        <fgColor indexed="44"/>
        <bgColor indexed="64"/>
      </patternFill>
    </fill>
    <fill>
      <patternFill patternType="solid">
        <fgColor indexed="10"/>
        <bgColor indexed="64"/>
      </patternFill>
    </fill>
    <fill>
      <patternFill patternType="solid">
        <fgColor indexed="43"/>
        <bgColor indexed="64"/>
      </patternFill>
    </fill>
    <fill>
      <patternFill patternType="solid">
        <fgColor indexed="48"/>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5" tint="0.399975585192419"/>
        <bgColor indexed="64"/>
      </patternFill>
    </fill>
    <fill>
      <patternFill patternType="solid">
        <fgColor theme="8"/>
        <bgColor indexed="64"/>
      </patternFill>
    </fill>
    <fill>
      <patternFill patternType="solid">
        <fgColor rgb="FFA5A5A5"/>
        <bgColor indexed="64"/>
      </patternFill>
    </fill>
    <fill>
      <patternFill patternType="solid">
        <fgColor theme="8" tint="0.599993896298105"/>
        <bgColor indexed="64"/>
      </patternFill>
    </fill>
    <fill>
      <patternFill patternType="gray0625"/>
    </fill>
    <fill>
      <patternFill patternType="solid">
        <fgColor theme="9"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rgb="FFFFEB9C"/>
        <bgColor indexed="64"/>
      </patternFill>
    </fill>
    <fill>
      <patternFill patternType="lightUp">
        <fgColor indexed="9"/>
        <bgColor indexed="29"/>
      </patternFill>
    </fill>
    <fill>
      <patternFill patternType="solid">
        <fgColor theme="6"/>
        <bgColor indexed="64"/>
      </patternFill>
    </fill>
    <fill>
      <patternFill patternType="solid">
        <fgColor theme="4" tint="0.799981688894314"/>
        <bgColor indexed="64"/>
      </patternFill>
    </fill>
    <fill>
      <patternFill patternType="solid">
        <fgColor indexed="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indexed="51"/>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36"/>
        <bgColor indexed="64"/>
      </patternFill>
    </fill>
    <fill>
      <patternFill patternType="solid">
        <fgColor indexed="30"/>
        <bgColor indexed="64"/>
      </patternFill>
    </fill>
    <fill>
      <patternFill patternType="solid">
        <fgColor indexed="11"/>
        <bgColor indexed="64"/>
      </patternFill>
    </fill>
    <fill>
      <patternFill patternType="solid">
        <fgColor indexed="57"/>
        <bgColor indexed="64"/>
      </patternFill>
    </fill>
    <fill>
      <patternFill patternType="solid">
        <fgColor indexed="15"/>
        <bgColor indexed="64"/>
      </patternFill>
    </fill>
    <fill>
      <patternFill patternType="solid">
        <fgColor indexed="12"/>
        <bgColor indexed="64"/>
      </patternFill>
    </fill>
    <fill>
      <patternFill patternType="solid">
        <fgColor indexed="40"/>
        <bgColor indexed="64"/>
      </patternFill>
    </fill>
    <fill>
      <patternFill patternType="lightUp">
        <fgColor indexed="9"/>
        <bgColor indexed="22"/>
      </patternFill>
    </fill>
    <fill>
      <patternFill patternType="lightUp">
        <fgColor indexed="9"/>
        <bgColor indexed="55"/>
      </patternFill>
    </fill>
    <fill>
      <patternFill patternType="solid">
        <fgColor indexed="62"/>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bottom style="medium">
        <color auto="1"/>
      </bottom>
      <diagonal/>
    </border>
    <border>
      <left style="thin">
        <color rgb="FF3F3F3F"/>
      </left>
      <right style="thin">
        <color rgb="FF3F3F3F"/>
      </right>
      <top style="thin">
        <color rgb="FF3F3F3F"/>
      </top>
      <bottom style="thin">
        <color rgb="FF3F3F3F"/>
      </bottom>
      <diagonal/>
    </border>
    <border>
      <left/>
      <right/>
      <top/>
      <bottom style="thick">
        <color indexed="62"/>
      </bottom>
      <diagonal/>
    </border>
    <border>
      <left/>
      <right/>
      <top/>
      <bottom style="medium">
        <color theme="4"/>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indexed="11"/>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22"/>
      </bottom>
      <diagonal/>
    </border>
    <border>
      <left/>
      <right/>
      <top style="thin">
        <color indexed="11"/>
      </top>
      <bottom style="double">
        <color indexed="11"/>
      </bottom>
      <diagonal/>
    </border>
    <border>
      <left/>
      <right/>
      <top style="medium">
        <color indexed="9"/>
      </top>
      <bottom style="medium">
        <color indexed="9"/>
      </bottom>
      <diagonal/>
    </border>
    <border>
      <left/>
      <right/>
      <top/>
      <bottom style="thick">
        <color indexed="43"/>
      </bottom>
      <diagonal/>
    </border>
    <border>
      <left/>
      <right/>
      <top/>
      <bottom style="medium">
        <color indexed="43"/>
      </bottom>
      <diagonal/>
    </border>
  </borders>
  <cellStyleXfs count="1335">
    <xf numFmtId="0" fontId="0" fillId="0" borderId="0">
      <alignment vertical="center"/>
    </xf>
    <xf numFmtId="42" fontId="1" fillId="0" borderId="0" applyFont="0" applyFill="0" applyBorder="0" applyAlignment="0" applyProtection="0">
      <alignment vertical="center"/>
    </xf>
    <xf numFmtId="44" fontId="1" fillId="0" borderId="0" applyFont="0" applyFill="0" applyBorder="0" applyAlignment="0" applyProtection="0">
      <alignment vertical="center"/>
    </xf>
    <xf numFmtId="0" fontId="9" fillId="0" borderId="0">
      <alignment vertical="center"/>
    </xf>
    <xf numFmtId="0" fontId="87" fillId="0" borderId="18" applyNumberFormat="0" applyFill="0" applyProtection="0">
      <alignment horizontal="center" vertical="center"/>
    </xf>
    <xf numFmtId="0" fontId="84" fillId="0" borderId="0">
      <alignment vertical="center"/>
    </xf>
    <xf numFmtId="0" fontId="60" fillId="31" borderId="0" applyNumberFormat="0" applyBorder="0" applyAlignment="0" applyProtection="0">
      <alignment vertical="center"/>
    </xf>
    <xf numFmtId="0" fontId="64" fillId="8" borderId="13" applyNumberFormat="0" applyAlignment="0" applyProtection="0">
      <alignment vertical="center"/>
    </xf>
    <xf numFmtId="0" fontId="54" fillId="0" borderId="21" applyNumberFormat="0" applyFill="0" applyAlignment="0" applyProtection="0">
      <alignment vertical="center"/>
    </xf>
    <xf numFmtId="0" fontId="63" fillId="7" borderId="0" applyNumberFormat="0" applyBorder="0" applyAlignment="0" applyProtection="0">
      <alignment vertical="center"/>
    </xf>
    <xf numFmtId="0" fontId="67" fillId="36" borderId="0" applyNumberFormat="0" applyBorder="0" applyAlignment="0" applyProtection="0">
      <alignment vertical="center"/>
    </xf>
    <xf numFmtId="0" fontId="62" fillId="0" borderId="12" applyNumberFormat="0" applyFill="0" applyAlignment="0" applyProtection="0">
      <alignment vertical="center"/>
    </xf>
    <xf numFmtId="0" fontId="0" fillId="0" borderId="0">
      <alignment vertical="center"/>
    </xf>
    <xf numFmtId="0" fontId="0" fillId="0" borderId="0">
      <alignment vertical="center"/>
    </xf>
    <xf numFmtId="9" fontId="9" fillId="0" borderId="0" applyFont="0" applyFill="0" applyBorder="0" applyAlignment="0" applyProtection="0">
      <alignment vertical="center"/>
    </xf>
    <xf numFmtId="0" fontId="63" fillId="5" borderId="0" applyNumberFormat="0" applyBorder="0" applyAlignment="0" applyProtection="0">
      <alignment vertical="center"/>
    </xf>
    <xf numFmtId="0" fontId="81" fillId="17" borderId="0" applyNumberFormat="0" applyBorder="0" applyAlignment="0" applyProtection="0">
      <alignment vertical="center"/>
    </xf>
    <xf numFmtId="0" fontId="89" fillId="0" borderId="0">
      <alignment horizontal="center" vertical="center" wrapText="1"/>
      <protection locked="0"/>
    </xf>
    <xf numFmtId="0" fontId="9" fillId="0" borderId="0">
      <alignment vertical="center"/>
    </xf>
    <xf numFmtId="0" fontId="13" fillId="12" borderId="0" applyNumberFormat="0" applyBorder="0" applyAlignment="0" applyProtection="0">
      <alignment vertical="center"/>
    </xf>
    <xf numFmtId="41" fontId="1" fillId="0" borderId="0" applyFont="0" applyFill="0" applyBorder="0" applyAlignment="0" applyProtection="0">
      <alignment vertical="center"/>
    </xf>
    <xf numFmtId="0" fontId="0" fillId="0" borderId="0">
      <alignment vertical="center"/>
    </xf>
    <xf numFmtId="0" fontId="67" fillId="37" borderId="0" applyNumberFormat="0" applyBorder="0" applyAlignment="0" applyProtection="0">
      <alignment vertical="center"/>
    </xf>
    <xf numFmtId="0" fontId="94" fillId="38" borderId="0" applyNumberFormat="0" applyBorder="0" applyAlignment="0" applyProtection="0">
      <alignment vertical="center"/>
    </xf>
    <xf numFmtId="0" fontId="9" fillId="0" borderId="0">
      <alignment vertical="center"/>
    </xf>
    <xf numFmtId="43" fontId="0" fillId="0" borderId="0" applyFont="0" applyFill="0" applyBorder="0" applyAlignment="0" applyProtection="0">
      <alignment vertical="center"/>
    </xf>
    <xf numFmtId="0" fontId="63" fillId="9" borderId="0" applyNumberFormat="0" applyBorder="0" applyAlignment="0" applyProtection="0">
      <alignment vertical="center"/>
    </xf>
    <xf numFmtId="0" fontId="69" fillId="26" borderId="0" applyNumberFormat="0" applyBorder="0" applyAlignment="0" applyProtection="0">
      <alignment vertical="center"/>
    </xf>
    <xf numFmtId="0" fontId="60" fillId="9" borderId="0" applyNumberFormat="0" applyBorder="0" applyAlignment="0" applyProtection="0">
      <alignment vertical="center"/>
    </xf>
    <xf numFmtId="181" fontId="77" fillId="0" borderId="18" applyFill="0" applyProtection="0">
      <alignment horizontal="right" vertical="center"/>
    </xf>
    <xf numFmtId="0" fontId="63" fillId="20" borderId="0" applyNumberFormat="0" applyBorder="0" applyAlignment="0" applyProtection="0">
      <alignment vertical="center"/>
    </xf>
    <xf numFmtId="0" fontId="96" fillId="25" borderId="1" applyNumberFormat="0" applyBorder="0" applyAlignment="0" applyProtection="0">
      <alignment vertical="center"/>
    </xf>
    <xf numFmtId="0" fontId="81" fillId="28" borderId="0" applyNumberFormat="0" applyBorder="0" applyAlignment="0" applyProtection="0">
      <alignment vertical="center"/>
    </xf>
    <xf numFmtId="0" fontId="71" fillId="0" borderId="0" applyNumberFormat="0" applyFill="0" applyBorder="0" applyAlignment="0" applyProtection="0">
      <alignment vertical="center"/>
    </xf>
    <xf numFmtId="9" fontId="9" fillId="0" borderId="0" applyFont="0" applyFill="0" applyBorder="0" applyAlignment="0" applyProtection="0">
      <alignment vertical="center"/>
    </xf>
    <xf numFmtId="0" fontId="80" fillId="17" borderId="0" applyNumberFormat="0" applyBorder="0" applyAlignment="0" applyProtection="0">
      <alignment vertical="center"/>
    </xf>
    <xf numFmtId="0" fontId="60" fillId="33" borderId="0" applyNumberFormat="0" applyBorder="0" applyAlignment="0" applyProtection="0">
      <alignment vertical="center"/>
    </xf>
    <xf numFmtId="0" fontId="63" fillId="5" borderId="0" applyNumberFormat="0" applyBorder="0" applyAlignment="0" applyProtection="0">
      <alignment vertical="center"/>
    </xf>
    <xf numFmtId="0" fontId="93" fillId="24" borderId="0" applyNumberFormat="0" applyBorder="0" applyAlignment="0" applyProtection="0">
      <alignment vertical="center"/>
    </xf>
    <xf numFmtId="0" fontId="92" fillId="0" borderId="0" applyNumberFormat="0" applyFill="0" applyBorder="0" applyAlignment="0" applyProtection="0">
      <alignment vertical="center"/>
    </xf>
    <xf numFmtId="0" fontId="83" fillId="0" borderId="0">
      <alignment vertical="center"/>
    </xf>
    <xf numFmtId="0" fontId="9" fillId="0" borderId="0">
      <alignment vertical="center"/>
    </xf>
    <xf numFmtId="0" fontId="1" fillId="27" borderId="19" applyNumberFormat="0" applyFont="0" applyAlignment="0" applyProtection="0">
      <alignment vertical="center"/>
    </xf>
    <xf numFmtId="0" fontId="60" fillId="29" borderId="0" applyNumberFormat="0" applyBorder="0" applyAlignment="0" applyProtection="0">
      <alignment vertical="center"/>
    </xf>
    <xf numFmtId="0" fontId="63" fillId="30" borderId="0" applyNumberFormat="0" applyBorder="0" applyAlignment="0" applyProtection="0">
      <alignment vertical="center"/>
    </xf>
    <xf numFmtId="0" fontId="63" fillId="9" borderId="0" applyNumberFormat="0" applyBorder="0" applyAlignment="0" applyProtection="0">
      <alignment vertical="center"/>
    </xf>
    <xf numFmtId="0" fontId="69" fillId="40" borderId="0" applyNumberFormat="0" applyBorder="0" applyAlignment="0" applyProtection="0">
      <alignment vertical="center"/>
    </xf>
    <xf numFmtId="0" fontId="65" fillId="0" borderId="0" applyNumberFormat="0" applyFill="0" applyBorder="0" applyAlignment="0" applyProtection="0">
      <alignment vertical="center"/>
    </xf>
    <xf numFmtId="9" fontId="9" fillId="0" borderId="0" applyFont="0" applyFill="0" applyBorder="0" applyAlignment="0" applyProtection="0">
      <alignment vertical="center"/>
    </xf>
    <xf numFmtId="0" fontId="63" fillId="20" borderId="0" applyNumberFormat="0" applyBorder="0" applyAlignment="0" applyProtection="0">
      <alignment vertical="center"/>
    </xf>
    <xf numFmtId="0" fontId="91"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60" fillId="24" borderId="0" applyNumberFormat="0" applyBorder="0" applyAlignment="0" applyProtection="0">
      <alignment vertical="center"/>
    </xf>
    <xf numFmtId="0" fontId="70" fillId="0" borderId="0" applyNumberFormat="0" applyFill="0" applyBorder="0" applyAlignment="0" applyProtection="0">
      <alignment vertical="center"/>
    </xf>
    <xf numFmtId="0" fontId="63" fillId="30" borderId="0" applyNumberFormat="0" applyBorder="0" applyAlignment="0" applyProtection="0">
      <alignment vertical="center"/>
    </xf>
    <xf numFmtId="0" fontId="90" fillId="0" borderId="0" applyNumberFormat="0" applyFill="0" applyBorder="0" applyAlignment="0" applyProtection="0">
      <alignment vertical="center"/>
    </xf>
    <xf numFmtId="0" fontId="73" fillId="0" borderId="16" applyNumberFormat="0" applyFill="0" applyAlignment="0" applyProtection="0">
      <alignment vertical="center"/>
    </xf>
    <xf numFmtId="9" fontId="9" fillId="0" borderId="0" applyFont="0" applyFill="0" applyBorder="0" applyAlignment="0" applyProtection="0">
      <alignment vertical="center"/>
    </xf>
    <xf numFmtId="0" fontId="78" fillId="0" borderId="17" applyNumberFormat="0" applyFill="0" applyAlignment="0" applyProtection="0">
      <alignment vertical="center"/>
    </xf>
    <xf numFmtId="0" fontId="9" fillId="0" borderId="0">
      <alignment vertical="center"/>
    </xf>
    <xf numFmtId="0" fontId="60" fillId="24" borderId="0" applyNumberFormat="0" applyBorder="0" applyAlignment="0" applyProtection="0">
      <alignment vertical="center"/>
    </xf>
    <xf numFmtId="0" fontId="83" fillId="0" borderId="0">
      <alignment vertical="center"/>
    </xf>
    <xf numFmtId="0" fontId="66" fillId="24" borderId="0" applyNumberFormat="0" applyBorder="0" applyAlignment="0" applyProtection="0">
      <alignment vertical="center"/>
    </xf>
    <xf numFmtId="9" fontId="9" fillId="0" borderId="0" applyFont="0" applyFill="0" applyBorder="0" applyAlignment="0" applyProtection="0">
      <alignment vertical="center"/>
    </xf>
    <xf numFmtId="0" fontId="97" fillId="0" borderId="17" applyNumberFormat="0" applyFill="0" applyAlignment="0" applyProtection="0">
      <alignment vertical="center"/>
    </xf>
    <xf numFmtId="0" fontId="63" fillId="9" borderId="0" applyNumberFormat="0" applyBorder="0" applyAlignment="0" applyProtection="0">
      <alignment vertical="center"/>
    </xf>
    <xf numFmtId="0" fontId="69" fillId="13" borderId="0" applyNumberFormat="0" applyBorder="0" applyAlignment="0" applyProtection="0">
      <alignment vertical="center"/>
    </xf>
    <xf numFmtId="0" fontId="63" fillId="5" borderId="0" applyNumberFormat="0" applyBorder="0" applyAlignment="0" applyProtection="0">
      <alignment vertical="center"/>
    </xf>
    <xf numFmtId="9" fontId="9" fillId="0" borderId="0" applyFont="0" applyFill="0" applyBorder="0" applyAlignment="0" applyProtection="0">
      <alignment vertical="center"/>
    </xf>
    <xf numFmtId="0" fontId="91" fillId="0" borderId="24" applyNumberFormat="0" applyFill="0" applyAlignment="0" applyProtection="0">
      <alignment vertical="center"/>
    </xf>
    <xf numFmtId="0" fontId="63" fillId="9" borderId="0" applyNumberFormat="0" applyBorder="0" applyAlignment="0" applyProtection="0">
      <alignment vertical="center"/>
    </xf>
    <xf numFmtId="0" fontId="69" fillId="35" borderId="0" applyNumberFormat="0" applyBorder="0" applyAlignment="0" applyProtection="0">
      <alignment vertical="center"/>
    </xf>
    <xf numFmtId="0" fontId="72" fillId="19" borderId="15" applyNumberFormat="0" applyAlignment="0" applyProtection="0">
      <alignment vertical="center"/>
    </xf>
    <xf numFmtId="0" fontId="98" fillId="19" borderId="13" applyNumberFormat="0" applyAlignment="0" applyProtection="0">
      <alignment vertical="center"/>
    </xf>
    <xf numFmtId="0" fontId="0" fillId="30" borderId="0" applyNumberFormat="0" applyBorder="0" applyAlignment="0" applyProtection="0">
      <alignment vertical="center"/>
    </xf>
    <xf numFmtId="0" fontId="99" fillId="42" borderId="25" applyNumberFormat="0" applyAlignment="0" applyProtection="0">
      <alignment vertical="center"/>
    </xf>
    <xf numFmtId="0" fontId="0" fillId="0" borderId="0">
      <alignment vertical="center"/>
    </xf>
    <xf numFmtId="0" fontId="0" fillId="0" borderId="0">
      <alignment vertical="center"/>
    </xf>
    <xf numFmtId="0" fontId="67" fillId="45" borderId="0" applyNumberFormat="0" applyBorder="0" applyAlignment="0" applyProtection="0">
      <alignment vertical="center"/>
    </xf>
    <xf numFmtId="0" fontId="82" fillId="0" borderId="0" applyNumberFormat="0" applyFill="0" applyBorder="0" applyAlignment="0" applyProtection="0">
      <alignment vertical="center"/>
    </xf>
    <xf numFmtId="0" fontId="69" fillId="46" borderId="0" applyNumberFormat="0" applyBorder="0" applyAlignment="0" applyProtection="0">
      <alignment vertical="center"/>
    </xf>
    <xf numFmtId="0" fontId="9" fillId="0" borderId="0">
      <alignment vertical="center"/>
    </xf>
    <xf numFmtId="0" fontId="68" fillId="0" borderId="14">
      <alignment horizontal="center" vertical="center"/>
    </xf>
    <xf numFmtId="0" fontId="101" fillId="0" borderId="27" applyNumberFormat="0" applyFill="0" applyAlignment="0" applyProtection="0">
      <alignment vertical="center"/>
    </xf>
    <xf numFmtId="0" fontId="60" fillId="33" borderId="0" applyNumberFormat="0" applyBorder="0" applyAlignment="0" applyProtection="0">
      <alignment vertical="center"/>
    </xf>
    <xf numFmtId="0" fontId="66" fillId="10" borderId="0" applyNumberFormat="0" applyBorder="0" applyAlignment="0" applyProtection="0">
      <alignment vertical="center"/>
    </xf>
    <xf numFmtId="0" fontId="102" fillId="0" borderId="28" applyNumberFormat="0" applyFill="0" applyAlignment="0" applyProtection="0">
      <alignment vertical="center"/>
    </xf>
    <xf numFmtId="0" fontId="74" fillId="22" borderId="0" applyNumberFormat="0" applyBorder="0" applyAlignment="0" applyProtection="0">
      <alignment vertical="center"/>
    </xf>
    <xf numFmtId="0" fontId="86" fillId="32" borderId="0" applyNumberFormat="0" applyBorder="0" applyAlignment="0" applyProtection="0">
      <alignment vertical="center"/>
    </xf>
    <xf numFmtId="0" fontId="0" fillId="17" borderId="0" applyNumberFormat="0" applyBorder="0" applyAlignment="0" applyProtection="0">
      <alignment vertical="center"/>
    </xf>
    <xf numFmtId="0" fontId="104" fillId="12" borderId="29" applyNumberFormat="0" applyAlignment="0" applyProtection="0">
      <alignment vertical="center"/>
    </xf>
    <xf numFmtId="0" fontId="105" fillId="48" borderId="0" applyNumberFormat="0" applyBorder="0" applyAlignment="0" applyProtection="0">
      <alignment vertical="center"/>
    </xf>
    <xf numFmtId="0" fontId="62" fillId="0" borderId="12" applyNumberFormat="0" applyFill="0" applyAlignment="0" applyProtection="0">
      <alignment vertical="center"/>
    </xf>
    <xf numFmtId="0" fontId="0" fillId="0" borderId="0">
      <alignment vertical="center"/>
    </xf>
    <xf numFmtId="0" fontId="0" fillId="0" borderId="0">
      <alignment vertical="center"/>
    </xf>
    <xf numFmtId="0" fontId="67" fillId="11" borderId="0" applyNumberFormat="0" applyBorder="0" applyAlignment="0" applyProtection="0">
      <alignment vertical="center"/>
    </xf>
    <xf numFmtId="43" fontId="0" fillId="0" borderId="0" applyFont="0" applyFill="0" applyBorder="0" applyAlignment="0" applyProtection="0">
      <alignment vertical="center"/>
    </xf>
    <xf numFmtId="0" fontId="82" fillId="0" borderId="0" applyNumberFormat="0" applyFill="0" applyBorder="0" applyAlignment="0" applyProtection="0">
      <alignment vertical="center"/>
    </xf>
    <xf numFmtId="0" fontId="69" fillId="15" borderId="0" applyNumberFormat="0" applyBorder="0" applyAlignment="0" applyProtection="0">
      <alignment vertical="center"/>
    </xf>
    <xf numFmtId="0" fontId="9" fillId="0" borderId="0">
      <alignment vertical="center"/>
    </xf>
    <xf numFmtId="0" fontId="62" fillId="0" borderId="12" applyNumberFormat="0" applyFill="0" applyAlignment="0" applyProtection="0">
      <alignment vertical="center"/>
    </xf>
    <xf numFmtId="0" fontId="0" fillId="0" borderId="0">
      <alignment vertical="center"/>
    </xf>
    <xf numFmtId="0" fontId="0" fillId="0" borderId="0">
      <alignment vertical="center"/>
    </xf>
    <xf numFmtId="0" fontId="77" fillId="0" borderId="8" applyNumberFormat="0" applyFill="0" applyProtection="0">
      <alignment horizontal="right" vertical="center"/>
    </xf>
    <xf numFmtId="0" fontId="67" fillId="51" borderId="0" applyNumberFormat="0" applyBorder="0" applyAlignment="0" applyProtection="0">
      <alignment vertical="center"/>
    </xf>
    <xf numFmtId="0" fontId="54" fillId="0" borderId="21" applyNumberFormat="0" applyFill="0" applyAlignment="0" applyProtection="0">
      <alignment vertical="center"/>
    </xf>
    <xf numFmtId="0" fontId="13" fillId="25" borderId="0" applyNumberFormat="0" applyBorder="0" applyAlignment="0" applyProtection="0">
      <alignment vertical="center"/>
    </xf>
    <xf numFmtId="0" fontId="95" fillId="0" borderId="0" applyNumberFormat="0" applyFill="0" applyBorder="0" applyAlignment="0" applyProtection="0">
      <alignment vertical="center"/>
    </xf>
    <xf numFmtId="0" fontId="67" fillId="34" borderId="0" applyNumberFormat="0" applyBorder="0" applyAlignment="0" applyProtection="0">
      <alignment vertical="center"/>
    </xf>
    <xf numFmtId="0" fontId="62" fillId="0" borderId="12" applyNumberFormat="0" applyFill="0" applyAlignment="0" applyProtection="0">
      <alignment vertical="center"/>
    </xf>
    <xf numFmtId="0" fontId="0" fillId="0" borderId="0">
      <alignment vertical="center"/>
    </xf>
    <xf numFmtId="0" fontId="0" fillId="0" borderId="0">
      <alignment vertical="center"/>
    </xf>
    <xf numFmtId="0" fontId="67" fillId="54" borderId="0" applyNumberFormat="0" applyBorder="0" applyAlignment="0" applyProtection="0">
      <alignment vertical="center"/>
    </xf>
    <xf numFmtId="0" fontId="67" fillId="21" borderId="0" applyNumberFormat="0" applyBorder="0" applyAlignment="0" applyProtection="0">
      <alignment vertical="center"/>
    </xf>
    <xf numFmtId="0" fontId="88" fillId="20" borderId="22" applyNumberFormat="0" applyAlignment="0" applyProtection="0">
      <alignment vertical="center"/>
    </xf>
    <xf numFmtId="0" fontId="13" fillId="12" borderId="0" applyNumberFormat="0" applyBorder="0" applyAlignment="0" applyProtection="0">
      <alignment vertical="center"/>
    </xf>
    <xf numFmtId="0" fontId="66" fillId="10" borderId="0" applyNumberFormat="0" applyBorder="0" applyAlignment="0" applyProtection="0">
      <alignment vertical="center"/>
    </xf>
    <xf numFmtId="0" fontId="69" fillId="50" borderId="0" applyNumberFormat="0" applyBorder="0" applyAlignment="0" applyProtection="0">
      <alignment vertical="center"/>
    </xf>
    <xf numFmtId="0" fontId="13" fillId="12" borderId="0" applyNumberFormat="0" applyBorder="0" applyAlignment="0" applyProtection="0">
      <alignment vertical="center"/>
    </xf>
    <xf numFmtId="0" fontId="80" fillId="17" borderId="0" applyNumberFormat="0" applyBorder="0" applyAlignment="0" applyProtection="0">
      <alignment vertical="center"/>
    </xf>
    <xf numFmtId="0" fontId="9" fillId="0" borderId="0" applyNumberFormat="0" applyFont="0" applyFill="0" applyBorder="0" applyAlignment="0" applyProtection="0">
      <alignment horizontal="left" vertical="center"/>
    </xf>
    <xf numFmtId="0" fontId="69" fillId="39" borderId="0" applyNumberFormat="0" applyBorder="0" applyAlignment="0" applyProtection="0">
      <alignment vertical="center"/>
    </xf>
    <xf numFmtId="0" fontId="62" fillId="0" borderId="12" applyNumberFormat="0" applyFill="0" applyAlignment="0" applyProtection="0">
      <alignment vertical="center"/>
    </xf>
    <xf numFmtId="0" fontId="0" fillId="0" borderId="0">
      <alignment vertical="center"/>
    </xf>
    <xf numFmtId="0" fontId="0" fillId="0" borderId="0">
      <alignment vertical="center"/>
    </xf>
    <xf numFmtId="0" fontId="67" fillId="47" borderId="0" applyNumberFormat="0" applyBorder="0" applyAlignment="0" applyProtection="0">
      <alignment vertical="center"/>
    </xf>
    <xf numFmtId="0" fontId="67" fillId="53" borderId="0" applyNumberFormat="0" applyBorder="0" applyAlignment="0" applyProtection="0">
      <alignment vertical="center"/>
    </xf>
    <xf numFmtId="0" fontId="69" fillId="41" borderId="0" applyNumberFormat="0" applyBorder="0" applyAlignment="0" applyProtection="0">
      <alignment vertical="center"/>
    </xf>
    <xf numFmtId="0" fontId="60" fillId="12" borderId="0" applyNumberFormat="0" applyBorder="0" applyAlignment="0" applyProtection="0">
      <alignment vertical="center"/>
    </xf>
    <xf numFmtId="0" fontId="9" fillId="0" borderId="0">
      <alignment vertical="center"/>
    </xf>
    <xf numFmtId="0" fontId="67" fillId="43" borderId="0" applyNumberFormat="0" applyBorder="0" applyAlignment="0" applyProtection="0">
      <alignment vertical="center"/>
    </xf>
    <xf numFmtId="0" fontId="63" fillId="9" borderId="0" applyNumberFormat="0" applyBorder="0" applyAlignment="0" applyProtection="0">
      <alignment vertical="center"/>
    </xf>
    <xf numFmtId="0" fontId="73" fillId="0" borderId="16" applyNumberFormat="0" applyFill="0" applyAlignment="0" applyProtection="0">
      <alignment vertical="center"/>
    </xf>
    <xf numFmtId="0" fontId="69" fillId="56" borderId="0" applyNumberFormat="0" applyBorder="0" applyAlignment="0" applyProtection="0">
      <alignment vertical="center"/>
    </xf>
    <xf numFmtId="0" fontId="69" fillId="57" borderId="0" applyNumberFormat="0" applyBorder="0" applyAlignment="0" applyProtection="0">
      <alignment vertical="center"/>
    </xf>
    <xf numFmtId="0" fontId="85" fillId="0" borderId="0">
      <alignment vertical="center"/>
    </xf>
    <xf numFmtId="0" fontId="67" fillId="58" borderId="0" applyNumberFormat="0" applyBorder="0" applyAlignment="0" applyProtection="0">
      <alignment vertical="center"/>
    </xf>
    <xf numFmtId="0" fontId="63" fillId="9" borderId="0" applyNumberFormat="0" applyBorder="0" applyAlignment="0" applyProtection="0">
      <alignment vertical="center"/>
    </xf>
    <xf numFmtId="0" fontId="73" fillId="0" borderId="16" applyNumberFormat="0" applyFill="0" applyAlignment="0" applyProtection="0">
      <alignment vertical="center"/>
    </xf>
    <xf numFmtId="0" fontId="69" fillId="23" borderId="0" applyNumberFormat="0" applyBorder="0" applyAlignment="0" applyProtection="0">
      <alignment vertical="center"/>
    </xf>
    <xf numFmtId="0" fontId="86" fillId="32" borderId="0" applyNumberFormat="0" applyBorder="0" applyAlignment="0" applyProtection="0">
      <alignment vertical="center"/>
    </xf>
    <xf numFmtId="0" fontId="9" fillId="0" borderId="0">
      <alignment vertical="center"/>
    </xf>
    <xf numFmtId="0" fontId="13" fillId="25" borderId="0" applyNumberFormat="0" applyBorder="0" applyAlignment="0" applyProtection="0">
      <alignment vertical="center"/>
    </xf>
    <xf numFmtId="0" fontId="84" fillId="0" borderId="0">
      <alignment vertical="center"/>
    </xf>
    <xf numFmtId="0" fontId="84" fillId="0" borderId="0">
      <alignment vertical="center"/>
    </xf>
    <xf numFmtId="0" fontId="86" fillId="32" borderId="0" applyNumberFormat="0" applyBorder="0" applyAlignment="0" applyProtection="0">
      <alignment vertical="center"/>
    </xf>
    <xf numFmtId="0" fontId="13" fillId="25" borderId="0" applyNumberFormat="0" applyBorder="0" applyAlignment="0" applyProtection="0">
      <alignment vertical="center"/>
    </xf>
    <xf numFmtId="0" fontId="9" fillId="0" borderId="0">
      <alignment vertical="center"/>
    </xf>
    <xf numFmtId="0" fontId="83" fillId="0" borderId="0">
      <alignment vertical="center"/>
    </xf>
    <xf numFmtId="0" fontId="85" fillId="0" borderId="0">
      <alignment vertical="center"/>
    </xf>
    <xf numFmtId="0" fontId="85" fillId="0" borderId="0">
      <alignment vertical="center"/>
    </xf>
    <xf numFmtId="0" fontId="83" fillId="0" borderId="0">
      <alignment vertical="center"/>
    </xf>
    <xf numFmtId="0" fontId="84" fillId="0" borderId="0">
      <alignment vertical="center"/>
    </xf>
    <xf numFmtId="9" fontId="9" fillId="0" borderId="0" applyFont="0" applyFill="0" applyBorder="0" applyAlignment="0" applyProtection="0">
      <alignment vertical="center"/>
    </xf>
    <xf numFmtId="0" fontId="13" fillId="25" borderId="0" applyNumberFormat="0" applyBorder="0" applyAlignment="0" applyProtection="0">
      <alignment vertical="center"/>
    </xf>
    <xf numFmtId="9" fontId="9" fillId="0" borderId="0" applyFont="0" applyFill="0" applyBorder="0" applyAlignment="0" applyProtection="0">
      <alignment vertical="center"/>
    </xf>
    <xf numFmtId="0" fontId="84" fillId="0" borderId="0">
      <alignment vertical="center"/>
    </xf>
    <xf numFmtId="0" fontId="9" fillId="0" borderId="0">
      <alignment vertical="center"/>
    </xf>
    <xf numFmtId="9" fontId="9" fillId="0" borderId="0" applyFont="0" applyFill="0" applyBorder="0" applyAlignment="0" applyProtection="0">
      <alignment vertical="center"/>
    </xf>
    <xf numFmtId="0" fontId="84" fillId="0" borderId="0">
      <alignment vertical="center"/>
    </xf>
    <xf numFmtId="9" fontId="9" fillId="0" borderId="0" applyFont="0" applyFill="0" applyBorder="0" applyAlignment="0" applyProtection="0">
      <alignment vertical="center"/>
    </xf>
    <xf numFmtId="0" fontId="108" fillId="0" borderId="0" applyNumberFormat="0" applyFill="0" applyBorder="0" applyAlignment="0" applyProtection="0">
      <alignment vertical="top"/>
      <protection locked="0"/>
    </xf>
    <xf numFmtId="49" fontId="9" fillId="0" borderId="0" applyFont="0" applyFill="0" applyBorder="0" applyAlignment="0" applyProtection="0">
      <alignment vertical="center"/>
    </xf>
    <xf numFmtId="0" fontId="83" fillId="0" borderId="0">
      <alignment vertical="center"/>
    </xf>
    <xf numFmtId="0" fontId="0" fillId="0" borderId="0">
      <alignment vertical="center"/>
    </xf>
    <xf numFmtId="0" fontId="84" fillId="0" borderId="0">
      <alignment vertical="center"/>
    </xf>
    <xf numFmtId="0" fontId="86" fillId="32" borderId="0" applyNumberFormat="0" applyBorder="0" applyAlignment="0" applyProtection="0">
      <alignment vertical="center"/>
    </xf>
    <xf numFmtId="0" fontId="13" fillId="25" borderId="0" applyNumberFormat="0" applyBorder="0" applyAlignment="0" applyProtection="0">
      <alignment vertical="center"/>
    </xf>
    <xf numFmtId="0" fontId="9" fillId="0" borderId="0">
      <alignment vertical="center"/>
    </xf>
    <xf numFmtId="0" fontId="109" fillId="24" borderId="0" applyNumberFormat="0" applyBorder="0" applyAlignment="0" applyProtection="0">
      <alignment vertical="center"/>
    </xf>
    <xf numFmtId="0" fontId="84" fillId="0" borderId="0">
      <alignment vertical="center"/>
    </xf>
    <xf numFmtId="9" fontId="9" fillId="0" borderId="0" applyFont="0" applyFill="0" applyBorder="0" applyAlignment="0" applyProtection="0">
      <alignment vertical="center"/>
    </xf>
    <xf numFmtId="0" fontId="9" fillId="0" borderId="0">
      <alignment vertical="center"/>
    </xf>
    <xf numFmtId="0" fontId="84" fillId="0" borderId="0">
      <alignment vertical="center"/>
    </xf>
    <xf numFmtId="49" fontId="9" fillId="0" borderId="0" applyFont="0" applyFill="0" applyBorder="0" applyAlignment="0" applyProtection="0">
      <alignment vertical="center"/>
    </xf>
    <xf numFmtId="0" fontId="63" fillId="5" borderId="0" applyNumberFormat="0" applyBorder="0" applyAlignment="0" applyProtection="0">
      <alignment vertical="center"/>
    </xf>
    <xf numFmtId="0" fontId="108" fillId="0" borderId="0" applyNumberFormat="0" applyFill="0" applyBorder="0" applyAlignment="0" applyProtection="0">
      <alignment vertical="top"/>
      <protection locked="0"/>
    </xf>
    <xf numFmtId="0" fontId="84" fillId="0" borderId="0">
      <alignment vertical="center"/>
    </xf>
    <xf numFmtId="0" fontId="9" fillId="0" borderId="0">
      <alignment vertical="center"/>
    </xf>
    <xf numFmtId="0" fontId="63" fillId="30" borderId="0" applyNumberFormat="0" applyBorder="0" applyAlignment="0" applyProtection="0">
      <alignment vertical="center"/>
    </xf>
    <xf numFmtId="0" fontId="84" fillId="0" borderId="0">
      <alignment vertical="center"/>
    </xf>
    <xf numFmtId="0" fontId="9" fillId="0" borderId="0">
      <alignment vertical="center"/>
    </xf>
    <xf numFmtId="0" fontId="84" fillId="0" borderId="0">
      <alignment vertical="center"/>
    </xf>
    <xf numFmtId="9" fontId="9" fillId="0" borderId="0" applyFont="0" applyFill="0" applyBorder="0" applyAlignment="0" applyProtection="0">
      <alignment vertical="center"/>
    </xf>
    <xf numFmtId="10" fontId="9" fillId="0" borderId="0" applyFont="0" applyFill="0" applyBorder="0" applyAlignment="0" applyProtection="0">
      <alignment vertical="center"/>
    </xf>
    <xf numFmtId="0" fontId="111" fillId="0" borderId="32" applyNumberFormat="0" applyFill="0" applyAlignment="0" applyProtection="0">
      <alignment vertical="center"/>
    </xf>
    <xf numFmtId="0" fontId="84" fillId="0" borderId="0">
      <alignment vertical="center"/>
    </xf>
    <xf numFmtId="0" fontId="84" fillId="0" borderId="0">
      <alignment vertical="center"/>
    </xf>
    <xf numFmtId="0" fontId="84" fillId="0" borderId="0">
      <alignment vertical="center"/>
    </xf>
    <xf numFmtId="0" fontId="63" fillId="5" borderId="0" applyNumberFormat="0" applyBorder="0" applyAlignment="0" applyProtection="0">
      <alignment vertical="center"/>
    </xf>
    <xf numFmtId="0" fontId="108" fillId="0" borderId="0" applyNumberFormat="0" applyFill="0" applyBorder="0" applyAlignment="0" applyProtection="0">
      <alignment vertical="top"/>
      <protection locked="0"/>
    </xf>
    <xf numFmtId="0" fontId="84" fillId="0" borderId="0">
      <alignment vertical="center"/>
    </xf>
    <xf numFmtId="0" fontId="77" fillId="0" borderId="0">
      <alignment vertical="center"/>
    </xf>
    <xf numFmtId="0" fontId="63" fillId="7" borderId="0" applyNumberFormat="0" applyBorder="0" applyAlignment="0" applyProtection="0">
      <alignment vertical="center"/>
    </xf>
    <xf numFmtId="0" fontId="113" fillId="0" borderId="0" applyNumberFormat="0" applyFill="0" applyBorder="0" applyAlignment="0" applyProtection="0">
      <alignment vertical="center"/>
    </xf>
    <xf numFmtId="0" fontId="83" fillId="0" borderId="0">
      <alignment vertical="center"/>
    </xf>
    <xf numFmtId="0" fontId="0" fillId="17" borderId="0" applyNumberFormat="0" applyBorder="0" applyAlignment="0" applyProtection="0">
      <alignment vertical="center"/>
    </xf>
    <xf numFmtId="0" fontId="62" fillId="0" borderId="12" applyNumberFormat="0" applyFill="0" applyAlignment="0" applyProtection="0">
      <alignment vertical="center"/>
    </xf>
    <xf numFmtId="0" fontId="9" fillId="0" borderId="0">
      <alignment vertical="center"/>
    </xf>
    <xf numFmtId="0" fontId="0" fillId="17" borderId="0" applyNumberFormat="0" applyBorder="0" applyAlignment="0" applyProtection="0">
      <alignment vertical="center"/>
    </xf>
    <xf numFmtId="0" fontId="13" fillId="16" borderId="0" applyNumberFormat="0" applyBorder="0" applyAlignment="0" applyProtection="0">
      <alignment vertical="center"/>
    </xf>
    <xf numFmtId="0" fontId="0" fillId="16" borderId="0" applyNumberFormat="0" applyBorder="0" applyAlignment="0" applyProtection="0">
      <alignment vertical="center"/>
    </xf>
    <xf numFmtId="0" fontId="60" fillId="52"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60" fillId="6" borderId="0" applyNumberFormat="0" applyBorder="0" applyAlignment="0" applyProtection="0">
      <alignment vertical="center"/>
    </xf>
    <xf numFmtId="0" fontId="86" fillId="32" borderId="0" applyNumberFormat="0" applyBorder="0" applyAlignment="0" applyProtection="0">
      <alignment vertical="center"/>
    </xf>
    <xf numFmtId="0" fontId="0" fillId="25" borderId="0" applyNumberFormat="0" applyBorder="0" applyAlignment="0" applyProtection="0">
      <alignment vertical="center"/>
    </xf>
    <xf numFmtId="0" fontId="9" fillId="0" borderId="0">
      <alignment vertical="center"/>
    </xf>
    <xf numFmtId="0" fontId="0" fillId="25" borderId="0" applyNumberFormat="0" applyBorder="0" applyAlignment="0" applyProtection="0">
      <alignment vertical="center"/>
    </xf>
    <xf numFmtId="183" fontId="9" fillId="0" borderId="0" applyFont="0" applyFill="0" applyBorder="0" applyAlignment="0" applyProtection="0">
      <alignment vertical="center"/>
    </xf>
    <xf numFmtId="0" fontId="0" fillId="28" borderId="0" applyNumberFormat="0" applyBorder="0" applyAlignment="0" applyProtection="0">
      <alignment vertical="center"/>
    </xf>
    <xf numFmtId="0" fontId="9" fillId="0" borderId="0">
      <alignment vertical="center"/>
    </xf>
    <xf numFmtId="0" fontId="0" fillId="28" borderId="0" applyNumberFormat="0" applyBorder="0" applyAlignment="0" applyProtection="0">
      <alignment vertical="center"/>
    </xf>
    <xf numFmtId="0" fontId="9" fillId="0" borderId="0">
      <alignment vertical="center"/>
    </xf>
    <xf numFmtId="0" fontId="63" fillId="6" borderId="0" applyNumberFormat="0" applyBorder="0" applyAlignment="0" applyProtection="0">
      <alignment vertical="center"/>
    </xf>
    <xf numFmtId="0" fontId="0" fillId="10" borderId="0" applyNumberFormat="0" applyBorder="0" applyAlignment="0" applyProtection="0">
      <alignment vertical="center"/>
    </xf>
    <xf numFmtId="0" fontId="9" fillId="0" borderId="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13" fillId="25" borderId="0" applyNumberFormat="0" applyBorder="0" applyAlignment="0" applyProtection="0">
      <alignment vertical="center"/>
    </xf>
    <xf numFmtId="0" fontId="0" fillId="28" borderId="0" applyNumberFormat="0" applyBorder="0" applyAlignment="0" applyProtection="0">
      <alignment vertical="center"/>
    </xf>
    <xf numFmtId="0" fontId="65" fillId="0" borderId="0" applyNumberFormat="0" applyFill="0" applyBorder="0" applyAlignment="0" applyProtection="0">
      <alignment vertical="center"/>
    </xf>
    <xf numFmtId="0" fontId="0" fillId="6" borderId="0" applyNumberFormat="0" applyBorder="0" applyAlignment="0" applyProtection="0">
      <alignment vertical="center"/>
    </xf>
    <xf numFmtId="0" fontId="0" fillId="32" borderId="0" applyNumberFormat="0" applyBorder="0" applyAlignment="0" applyProtection="0">
      <alignment vertical="center"/>
    </xf>
    <xf numFmtId="0" fontId="9" fillId="0" borderId="0">
      <alignment vertical="center"/>
    </xf>
    <xf numFmtId="0" fontId="0" fillId="32" borderId="0" applyNumberFormat="0" applyBorder="0" applyAlignment="0" applyProtection="0">
      <alignment vertical="center"/>
    </xf>
    <xf numFmtId="0" fontId="0" fillId="30" borderId="0" applyNumberFormat="0" applyBorder="0" applyAlignment="0" applyProtection="0">
      <alignment vertical="center"/>
    </xf>
    <xf numFmtId="0" fontId="110" fillId="0" borderId="1">
      <alignment horizontal="left" vertical="center"/>
    </xf>
    <xf numFmtId="0" fontId="63" fillId="5" borderId="0" applyNumberFormat="0" applyBorder="0" applyAlignment="0" applyProtection="0">
      <alignment vertical="center"/>
    </xf>
    <xf numFmtId="0" fontId="0" fillId="24" borderId="0" applyNumberFormat="0" applyBorder="0" applyAlignment="0" applyProtection="0">
      <alignment vertical="center"/>
    </xf>
    <xf numFmtId="0" fontId="9" fillId="0" borderId="0">
      <alignment vertical="center"/>
    </xf>
    <xf numFmtId="0" fontId="0" fillId="24" borderId="0" applyNumberFormat="0" applyBorder="0" applyAlignment="0" applyProtection="0">
      <alignment vertical="center"/>
    </xf>
    <xf numFmtId="0" fontId="9" fillId="0" borderId="0">
      <alignment vertical="center"/>
    </xf>
    <xf numFmtId="0" fontId="0" fillId="29" borderId="0" applyNumberFormat="0" applyBorder="0" applyAlignment="0" applyProtection="0">
      <alignment vertical="center"/>
    </xf>
    <xf numFmtId="0" fontId="7" fillId="0" borderId="0">
      <alignment vertical="center"/>
    </xf>
    <xf numFmtId="0" fontId="0" fillId="6" borderId="0" applyNumberFormat="0" applyBorder="0" applyAlignment="0" applyProtection="0">
      <alignment vertical="center"/>
    </xf>
    <xf numFmtId="0" fontId="7" fillId="0" borderId="0">
      <alignment vertical="center"/>
    </xf>
    <xf numFmtId="0" fontId="0" fillId="6" borderId="0" applyNumberFormat="0" applyBorder="0" applyAlignment="0" applyProtection="0">
      <alignment vertical="center"/>
    </xf>
    <xf numFmtId="0" fontId="0" fillId="61" borderId="0" applyNumberFormat="0" applyBorder="0" applyAlignment="0" applyProtection="0">
      <alignment vertical="center"/>
    </xf>
    <xf numFmtId="43" fontId="0" fillId="0" borderId="0" applyFont="0" applyFill="0" applyBorder="0" applyAlignment="0" applyProtection="0">
      <alignment vertical="center"/>
    </xf>
    <xf numFmtId="0" fontId="82" fillId="0" borderId="0" applyNumberFormat="0" applyFill="0" applyBorder="0" applyAlignment="0" applyProtection="0">
      <alignment vertical="center"/>
    </xf>
    <xf numFmtId="0" fontId="0" fillId="30" borderId="0" applyNumberFormat="0" applyBorder="0" applyAlignment="0" applyProtection="0">
      <alignment vertical="center"/>
    </xf>
    <xf numFmtId="0" fontId="0" fillId="10" borderId="0" applyNumberFormat="0" applyBorder="0" applyAlignment="0" applyProtection="0">
      <alignment vertical="center"/>
    </xf>
    <xf numFmtId="0" fontId="112" fillId="12" borderId="11" applyNumberFormat="0" applyAlignment="0" applyProtection="0">
      <alignment vertical="center"/>
    </xf>
    <xf numFmtId="0" fontId="9" fillId="0" borderId="0">
      <alignment vertical="center"/>
    </xf>
    <xf numFmtId="0" fontId="13" fillId="25" borderId="0" applyNumberFormat="0" applyBorder="0" applyAlignment="0" applyProtection="0">
      <alignment vertical="center"/>
    </xf>
    <xf numFmtId="0" fontId="0" fillId="12" borderId="0" applyNumberFormat="0" applyBorder="0" applyAlignment="0" applyProtection="0">
      <alignment vertical="center"/>
    </xf>
    <xf numFmtId="0" fontId="81" fillId="17" borderId="0" applyNumberFormat="0" applyBorder="0" applyAlignment="0" applyProtection="0">
      <alignment vertical="center"/>
    </xf>
    <xf numFmtId="0" fontId="0" fillId="12" borderId="0" applyNumberFormat="0" applyBorder="0" applyAlignment="0" applyProtection="0">
      <alignment vertical="center"/>
    </xf>
    <xf numFmtId="0" fontId="112" fillId="12" borderId="11" applyNumberFormat="0" applyAlignment="0" applyProtection="0">
      <alignment vertical="center"/>
    </xf>
    <xf numFmtId="0" fontId="60" fillId="59" borderId="0" applyNumberFormat="0" applyBorder="0" applyAlignment="0" applyProtection="0">
      <alignment vertical="center"/>
    </xf>
    <xf numFmtId="0" fontId="0" fillId="30" borderId="0" applyNumberFormat="0" applyBorder="0" applyAlignment="0" applyProtection="0">
      <alignment vertical="center"/>
    </xf>
    <xf numFmtId="0" fontId="81" fillId="17" borderId="0" applyNumberFormat="0" applyBorder="0" applyAlignment="0" applyProtection="0">
      <alignment vertical="center"/>
    </xf>
    <xf numFmtId="0" fontId="111" fillId="0" borderId="32" applyNumberFormat="0" applyFill="0" applyAlignment="0" applyProtection="0">
      <alignment vertical="center"/>
    </xf>
    <xf numFmtId="0" fontId="0" fillId="28" borderId="0" applyNumberFormat="0" applyBorder="0" applyAlignment="0" applyProtection="0">
      <alignment vertical="center"/>
    </xf>
    <xf numFmtId="0" fontId="81" fillId="17" borderId="0" applyNumberFormat="0" applyBorder="0" applyAlignment="0" applyProtection="0">
      <alignment vertical="center"/>
    </xf>
    <xf numFmtId="9" fontId="9" fillId="0" borderId="0" applyFont="0" applyFill="0" applyBorder="0" applyAlignment="0" applyProtection="0">
      <alignment vertical="center"/>
    </xf>
    <xf numFmtId="0" fontId="86" fillId="32" borderId="0" applyNumberFormat="0" applyBorder="0" applyAlignment="0" applyProtection="0">
      <alignment vertical="center"/>
    </xf>
    <xf numFmtId="0" fontId="0" fillId="28" borderId="0" applyNumberFormat="0" applyBorder="0" applyAlignment="0" applyProtection="0">
      <alignment vertical="center"/>
    </xf>
    <xf numFmtId="9" fontId="9" fillId="0" borderId="0" applyFont="0" applyFill="0" applyBorder="0" applyAlignment="0" applyProtection="0">
      <alignment vertical="center"/>
    </xf>
    <xf numFmtId="0" fontId="86" fillId="32" borderId="0" applyNumberFormat="0" applyBorder="0" applyAlignment="0" applyProtection="0">
      <alignment vertical="center"/>
    </xf>
    <xf numFmtId="0" fontId="63" fillId="18" borderId="0" applyNumberFormat="0" applyBorder="0" applyAlignment="0" applyProtection="0">
      <alignment vertical="center"/>
    </xf>
    <xf numFmtId="0" fontId="0" fillId="55" borderId="0" applyNumberFormat="0" applyBorder="0" applyAlignment="0" applyProtection="0">
      <alignment vertical="center"/>
    </xf>
    <xf numFmtId="0" fontId="81" fillId="17" borderId="0" applyNumberFormat="0" applyBorder="0" applyAlignment="0" applyProtection="0">
      <alignment vertical="center"/>
    </xf>
    <xf numFmtId="0" fontId="63" fillId="9" borderId="0" applyNumberFormat="0" applyBorder="0" applyAlignment="0" applyProtection="0">
      <alignment vertical="center"/>
    </xf>
    <xf numFmtId="0" fontId="104" fillId="12" borderId="29" applyNumberFormat="0" applyAlignment="0" applyProtection="0">
      <alignment vertical="center"/>
    </xf>
    <xf numFmtId="0" fontId="60" fillId="32" borderId="0" applyNumberFormat="0" applyBorder="0" applyAlignment="0" applyProtection="0">
      <alignment vertical="center"/>
    </xf>
    <xf numFmtId="0" fontId="60" fillId="32" borderId="0" applyNumberFormat="0" applyBorder="0" applyAlignment="0" applyProtection="0">
      <alignment vertical="center"/>
    </xf>
    <xf numFmtId="0" fontId="60" fillId="32" borderId="0" applyNumberFormat="0" applyBorder="0" applyAlignment="0" applyProtection="0">
      <alignment vertical="center"/>
    </xf>
    <xf numFmtId="0" fontId="77" fillId="0" borderId="8" applyNumberFormat="0" applyFill="0" applyProtection="0">
      <alignment horizontal="left" vertical="center"/>
    </xf>
    <xf numFmtId="0" fontId="82" fillId="0" borderId="31" applyNumberFormat="0" applyFill="0" applyAlignment="0" applyProtection="0">
      <alignment vertical="center"/>
    </xf>
    <xf numFmtId="0" fontId="81" fillId="17" borderId="0" applyNumberFormat="0" applyBorder="0" applyAlignment="0" applyProtection="0">
      <alignment vertical="center"/>
    </xf>
    <xf numFmtId="0" fontId="60" fillId="32" borderId="0" applyNumberFormat="0" applyBorder="0" applyAlignment="0" applyProtection="0">
      <alignment vertical="center"/>
    </xf>
    <xf numFmtId="9" fontId="9" fillId="0" borderId="0" applyFont="0" applyFill="0" applyBorder="0" applyAlignment="0" applyProtection="0">
      <alignment vertical="center"/>
    </xf>
    <xf numFmtId="0" fontId="60" fillId="60" borderId="0" applyNumberFormat="0" applyBorder="0" applyAlignment="0" applyProtection="0">
      <alignment vertical="center"/>
    </xf>
    <xf numFmtId="192" fontId="0" fillId="0" borderId="0" applyFont="0" applyFill="0" applyBorder="0" applyAlignment="0" applyProtection="0">
      <alignment vertical="center"/>
    </xf>
    <xf numFmtId="0" fontId="60" fillId="60" borderId="0" applyNumberFormat="0" applyBorder="0" applyAlignment="0" applyProtection="0">
      <alignment vertical="center"/>
    </xf>
    <xf numFmtId="0" fontId="63" fillId="9" borderId="0" applyNumberFormat="0" applyBorder="0" applyAlignment="0" applyProtection="0">
      <alignment vertical="center"/>
    </xf>
    <xf numFmtId="0" fontId="9" fillId="0" borderId="0">
      <alignment vertical="center"/>
    </xf>
    <xf numFmtId="0" fontId="104" fillId="12" borderId="29" applyNumberFormat="0" applyAlignment="0" applyProtection="0">
      <alignment vertical="center"/>
    </xf>
    <xf numFmtId="0" fontId="60" fillId="24" borderId="0" applyNumberFormat="0" applyBorder="0" applyAlignment="0" applyProtection="0">
      <alignment vertical="center"/>
    </xf>
    <xf numFmtId="0" fontId="0" fillId="0" borderId="0">
      <alignment vertical="center"/>
    </xf>
    <xf numFmtId="0" fontId="60" fillId="24" borderId="0" applyNumberFormat="0" applyBorder="0" applyAlignment="0" applyProtection="0">
      <alignment vertical="center"/>
    </xf>
    <xf numFmtId="0" fontId="63" fillId="6" borderId="0" applyNumberFormat="0" applyBorder="0" applyAlignment="0" applyProtection="0">
      <alignment vertical="center"/>
    </xf>
    <xf numFmtId="0" fontId="0" fillId="0" borderId="0">
      <alignment vertical="center"/>
    </xf>
    <xf numFmtId="0" fontId="60" fillId="29" borderId="0" applyNumberFormat="0" applyBorder="0" applyAlignment="0" applyProtection="0">
      <alignment vertical="center"/>
    </xf>
    <xf numFmtId="0" fontId="0" fillId="25" borderId="30" applyNumberFormat="0" applyFont="0" applyAlignment="0" applyProtection="0">
      <alignment vertical="center"/>
    </xf>
    <xf numFmtId="0" fontId="63" fillId="9" borderId="0" applyNumberFormat="0" applyBorder="0" applyAlignment="0" applyProtection="0">
      <alignment vertical="center"/>
    </xf>
    <xf numFmtId="0" fontId="60" fillId="6" borderId="0" applyNumberFormat="0" applyBorder="0" applyAlignment="0" applyProtection="0">
      <alignment vertical="center"/>
    </xf>
    <xf numFmtId="0" fontId="60" fillId="6" borderId="0" applyNumberFormat="0" applyBorder="0" applyAlignment="0" applyProtection="0">
      <alignment vertical="center"/>
    </xf>
    <xf numFmtId="0" fontId="60" fillId="6" borderId="0" applyNumberFormat="0" applyBorder="0" applyAlignment="0" applyProtection="0">
      <alignment vertical="center"/>
    </xf>
    <xf numFmtId="0" fontId="60" fillId="61" borderId="0" applyNumberFormat="0" applyBorder="0" applyAlignment="0" applyProtection="0">
      <alignment vertical="center"/>
    </xf>
    <xf numFmtId="0" fontId="13" fillId="16" borderId="0" applyNumberFormat="0" applyBorder="0" applyAlignment="0" applyProtection="0">
      <alignment vertical="center"/>
    </xf>
    <xf numFmtId="0" fontId="54" fillId="0" borderId="21" applyNumberFormat="0" applyFill="0" applyAlignment="0" applyProtection="0">
      <alignment vertical="center"/>
    </xf>
    <xf numFmtId="0" fontId="60" fillId="61" borderId="0" applyNumberFormat="0" applyBorder="0" applyAlignment="0" applyProtection="0">
      <alignment vertical="center"/>
    </xf>
    <xf numFmtId="0" fontId="13" fillId="16" borderId="0" applyNumberFormat="0" applyBorder="0" applyAlignment="0" applyProtection="0">
      <alignment vertical="center"/>
    </xf>
    <xf numFmtId="0" fontId="63" fillId="9" borderId="0" applyNumberFormat="0" applyBorder="0" applyAlignment="0" applyProtection="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60" fillId="59" borderId="0" applyNumberFormat="0" applyBorder="0" applyAlignment="0" applyProtection="0">
      <alignment vertical="center"/>
    </xf>
    <xf numFmtId="0" fontId="9" fillId="0" borderId="0">
      <alignment vertical="center"/>
    </xf>
    <xf numFmtId="0" fontId="77" fillId="0" borderId="0" applyProtection="0">
      <alignment vertical="center"/>
    </xf>
    <xf numFmtId="0" fontId="60" fillId="12" borderId="0" applyNumberFormat="0" applyBorder="0" applyAlignment="0" applyProtection="0">
      <alignment vertical="center"/>
    </xf>
    <xf numFmtId="0" fontId="73" fillId="0" borderId="16" applyNumberFormat="0" applyFill="0" applyAlignment="0" applyProtection="0">
      <alignment vertical="center"/>
    </xf>
    <xf numFmtId="0" fontId="7" fillId="0" borderId="0">
      <alignment vertical="center"/>
    </xf>
    <xf numFmtId="0" fontId="60" fillId="12" borderId="0" applyNumberFormat="0" applyBorder="0" applyAlignment="0" applyProtection="0">
      <alignment vertical="center"/>
    </xf>
    <xf numFmtId="0" fontId="9" fillId="0" borderId="0">
      <alignment vertical="center"/>
    </xf>
    <xf numFmtId="0" fontId="60" fillId="12" borderId="0" applyNumberFormat="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9" fillId="0" borderId="0">
      <alignment vertical="center"/>
    </xf>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9" fillId="0" borderId="0">
      <alignment vertical="center"/>
    </xf>
    <xf numFmtId="0" fontId="9" fillId="0" borderId="0" applyNumberFormat="0" applyFill="0" applyBorder="0" applyAlignment="0" applyProtection="0">
      <alignment vertical="center"/>
    </xf>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75" fillId="0" borderId="10">
      <alignment horizontal="left" vertical="center"/>
    </xf>
    <xf numFmtId="0" fontId="60" fillId="5" borderId="0" applyNumberFormat="0" applyBorder="0" applyAlignment="0" applyProtection="0">
      <alignment vertical="center"/>
    </xf>
    <xf numFmtId="0" fontId="60" fillId="7" borderId="0" applyNumberFormat="0" applyBorder="0" applyAlignment="0" applyProtection="0">
      <alignment vertical="center"/>
    </xf>
    <xf numFmtId="0" fontId="75" fillId="0" borderId="10">
      <alignment horizontal="left" vertical="center"/>
    </xf>
    <xf numFmtId="0" fontId="60" fillId="7" borderId="0" applyNumberFormat="0" applyBorder="0" applyAlignment="0" applyProtection="0">
      <alignment vertical="center"/>
    </xf>
    <xf numFmtId="0" fontId="60" fillId="9" borderId="0" applyNumberFormat="0" applyBorder="0" applyAlignment="0" applyProtection="0">
      <alignment vertical="center"/>
    </xf>
    <xf numFmtId="0" fontId="85" fillId="0" borderId="0">
      <alignment vertical="center"/>
      <protection locked="0"/>
    </xf>
    <xf numFmtId="0" fontId="13" fillId="16" borderId="0" applyNumberFormat="0" applyBorder="0" applyAlignment="0" applyProtection="0">
      <alignment vertical="center"/>
    </xf>
    <xf numFmtId="0" fontId="60" fillId="52" borderId="0" applyNumberFormat="0" applyBorder="0" applyAlignment="0" applyProtection="0">
      <alignment vertical="center"/>
    </xf>
    <xf numFmtId="0" fontId="63" fillId="5" borderId="0" applyNumberFormat="0" applyBorder="0" applyAlignment="0" applyProtection="0">
      <alignment vertical="center"/>
    </xf>
    <xf numFmtId="0" fontId="13" fillId="16" borderId="0" applyNumberFormat="0" applyBorder="0" applyAlignment="0" applyProtection="0">
      <alignment vertical="center"/>
    </xf>
    <xf numFmtId="0" fontId="9" fillId="0" borderId="0">
      <alignment vertical="center"/>
    </xf>
    <xf numFmtId="0" fontId="13" fillId="28"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63" fillId="9" borderId="0" applyNumberFormat="0" applyBorder="0" applyAlignment="0" applyProtection="0">
      <alignment vertical="center"/>
    </xf>
    <xf numFmtId="0" fontId="95" fillId="0" borderId="0" applyNumberFormat="0" applyFill="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68" fillId="0" borderId="14">
      <alignment horizontal="center" vertical="center"/>
    </xf>
    <xf numFmtId="0" fontId="63" fillId="30" borderId="0" applyNumberFormat="0" applyBorder="0" applyAlignment="0" applyProtection="0">
      <alignment vertical="center"/>
    </xf>
    <xf numFmtId="0" fontId="63" fillId="30" borderId="0" applyNumberFormat="0" applyBorder="0" applyAlignment="0" applyProtection="0">
      <alignment vertical="center"/>
    </xf>
    <xf numFmtId="0" fontId="73" fillId="0" borderId="16" applyNumberFormat="0" applyFill="0" applyAlignment="0" applyProtection="0">
      <alignment vertical="center"/>
    </xf>
    <xf numFmtId="0" fontId="0" fillId="25" borderId="30" applyNumberFormat="0" applyFont="0" applyAlignment="0" applyProtection="0">
      <alignment vertical="center"/>
    </xf>
    <xf numFmtId="0" fontId="9" fillId="0" borderId="0">
      <alignment vertical="center"/>
    </xf>
    <xf numFmtId="0" fontId="63" fillId="30" borderId="0" applyNumberFormat="0" applyBorder="0" applyAlignment="0" applyProtection="0">
      <alignment vertical="center"/>
    </xf>
    <xf numFmtId="0" fontId="73" fillId="0" borderId="16" applyNumberFormat="0" applyFill="0" applyAlignment="0" applyProtection="0">
      <alignment vertical="center"/>
    </xf>
    <xf numFmtId="15" fontId="107" fillId="0" borderId="0">
      <alignment vertical="center"/>
    </xf>
    <xf numFmtId="0" fontId="63" fillId="5" borderId="0" applyNumberFormat="0" applyBorder="0" applyAlignment="0" applyProtection="0">
      <alignment vertical="center"/>
    </xf>
    <xf numFmtId="183" fontId="9" fillId="0" borderId="0" applyFont="0" applyFill="0" applyBorder="0" applyAlignment="0" applyProtection="0">
      <alignment vertical="center"/>
    </xf>
    <xf numFmtId="0" fontId="63" fillId="5" borderId="0" applyNumberFormat="0" applyBorder="0" applyAlignment="0" applyProtection="0">
      <alignment vertical="center"/>
    </xf>
    <xf numFmtId="0" fontId="63" fillId="5" borderId="0" applyNumberFormat="0" applyBorder="0" applyAlignment="0" applyProtection="0">
      <alignment vertical="center"/>
    </xf>
    <xf numFmtId="0" fontId="63" fillId="5" borderId="0" applyNumberFormat="0" applyBorder="0" applyAlignment="0" applyProtection="0">
      <alignment vertical="center"/>
    </xf>
    <xf numFmtId="0" fontId="9" fillId="0" borderId="0">
      <alignment vertical="center"/>
    </xf>
    <xf numFmtId="0" fontId="63" fillId="5" borderId="0" applyNumberFormat="0" applyBorder="0" applyAlignment="0" applyProtection="0">
      <alignment vertical="center"/>
    </xf>
    <xf numFmtId="0" fontId="87" fillId="0" borderId="18" applyNumberFormat="0" applyFill="0" applyProtection="0">
      <alignment horizontal="center" vertical="center"/>
    </xf>
    <xf numFmtId="0" fontId="63" fillId="5" borderId="0" applyNumberFormat="0" applyBorder="0" applyAlignment="0" applyProtection="0">
      <alignment vertical="center"/>
    </xf>
    <xf numFmtId="0" fontId="9" fillId="0" borderId="0">
      <alignment vertical="center"/>
    </xf>
    <xf numFmtId="0" fontId="100" fillId="44" borderId="26">
      <alignment vertical="center"/>
      <protection locked="0"/>
    </xf>
    <xf numFmtId="0" fontId="63" fillId="5" borderId="0" applyNumberFormat="0" applyBorder="0" applyAlignment="0" applyProtection="0">
      <alignment vertical="center"/>
    </xf>
    <xf numFmtId="0" fontId="9" fillId="0" borderId="0">
      <alignment vertical="center"/>
    </xf>
    <xf numFmtId="0" fontId="63" fillId="5" borderId="0" applyNumberFormat="0" applyBorder="0" applyAlignment="0" applyProtection="0">
      <alignment vertical="center"/>
    </xf>
    <xf numFmtId="0" fontId="66" fillId="10" borderId="0" applyNumberFormat="0" applyBorder="0" applyAlignment="0" applyProtection="0">
      <alignment vertical="center"/>
    </xf>
    <xf numFmtId="0" fontId="9" fillId="0" borderId="0">
      <alignment vertical="center"/>
    </xf>
    <xf numFmtId="0" fontId="63" fillId="5" borderId="0" applyNumberFormat="0" applyBorder="0" applyAlignment="0" applyProtection="0">
      <alignment vertical="center"/>
    </xf>
    <xf numFmtId="0" fontId="66" fillId="10" borderId="0" applyNumberFormat="0" applyBorder="0" applyAlignment="0" applyProtection="0">
      <alignment vertical="center"/>
    </xf>
    <xf numFmtId="0" fontId="63" fillId="18" borderId="0" applyNumberFormat="0" applyBorder="0" applyAlignment="0" applyProtection="0">
      <alignment vertical="center"/>
    </xf>
    <xf numFmtId="0" fontId="110" fillId="0" borderId="1">
      <alignment horizontal="left" vertical="center"/>
    </xf>
    <xf numFmtId="0" fontId="75" fillId="0" borderId="23" applyNumberFormat="0" applyAlignment="0" applyProtection="0">
      <alignment horizontal="left" vertical="center"/>
    </xf>
    <xf numFmtId="0" fontId="60" fillId="5" borderId="0" applyNumberFormat="0" applyBorder="0" applyAlignment="0" applyProtection="0">
      <alignment vertical="center"/>
    </xf>
    <xf numFmtId="0" fontId="13" fillId="12" borderId="0" applyNumberFormat="0" applyBorder="0" applyAlignment="0" applyProtection="0">
      <alignment vertical="center"/>
    </xf>
    <xf numFmtId="0" fontId="61" fillId="6" borderId="11" applyNumberFormat="0" applyAlignment="0" applyProtection="0">
      <alignment vertical="center"/>
    </xf>
    <xf numFmtId="181" fontId="77" fillId="0" borderId="18" applyFill="0" applyProtection="0">
      <alignment horizontal="right" vertical="center"/>
    </xf>
    <xf numFmtId="0" fontId="63" fillId="20" borderId="0" applyNumberFormat="0" applyBorder="0" applyAlignment="0" applyProtection="0">
      <alignment vertical="center"/>
    </xf>
    <xf numFmtId="0" fontId="13" fillId="16" borderId="0" applyNumberFormat="0" applyBorder="0" applyAlignment="0" applyProtection="0">
      <alignment vertical="center"/>
    </xf>
    <xf numFmtId="181" fontId="77" fillId="0" borderId="18" applyFill="0" applyProtection="0">
      <alignment horizontal="right" vertical="center"/>
    </xf>
    <xf numFmtId="0" fontId="63" fillId="20" borderId="0" applyNumberFormat="0" applyBorder="0" applyAlignment="0" applyProtection="0">
      <alignment vertical="center"/>
    </xf>
    <xf numFmtId="181" fontId="77" fillId="0" borderId="18" applyFill="0" applyProtection="0">
      <alignment horizontal="right" vertical="center"/>
    </xf>
    <xf numFmtId="0" fontId="63" fillId="20" borderId="0" applyNumberFormat="0" applyBorder="0" applyAlignment="0" applyProtection="0">
      <alignment vertical="center"/>
    </xf>
    <xf numFmtId="0" fontId="63" fillId="18" borderId="0" applyNumberFormat="0" applyBorder="0" applyAlignment="0" applyProtection="0">
      <alignment vertical="center"/>
    </xf>
    <xf numFmtId="0" fontId="60" fillId="59" borderId="0" applyNumberFormat="0" applyBorder="0" applyAlignment="0" applyProtection="0">
      <alignment vertical="center"/>
    </xf>
    <xf numFmtId="0" fontId="100" fillId="44" borderId="26">
      <alignment vertical="center"/>
      <protection locked="0"/>
    </xf>
    <xf numFmtId="0" fontId="63" fillId="18" borderId="0" applyNumberFormat="0" applyBorder="0" applyAlignment="0" applyProtection="0">
      <alignment vertical="center"/>
    </xf>
    <xf numFmtId="0" fontId="63" fillId="18" borderId="0" applyNumberFormat="0" applyBorder="0" applyAlignment="0" applyProtection="0">
      <alignment vertical="center"/>
    </xf>
    <xf numFmtId="0" fontId="63" fillId="18" borderId="0" applyNumberFormat="0" applyBorder="0" applyAlignment="0" applyProtection="0">
      <alignment vertical="center"/>
    </xf>
    <xf numFmtId="0" fontId="63" fillId="18" borderId="0" applyNumberFormat="0" applyBorder="0" applyAlignment="0" applyProtection="0">
      <alignment vertical="center"/>
    </xf>
    <xf numFmtId="0" fontId="63" fillId="18" borderId="0" applyNumberFormat="0" applyBorder="0" applyAlignment="0" applyProtection="0">
      <alignment vertical="center"/>
    </xf>
    <xf numFmtId="9" fontId="9" fillId="0" borderId="0" applyFont="0" applyFill="0" applyBorder="0" applyAlignment="0" applyProtection="0">
      <alignment vertical="center"/>
    </xf>
    <xf numFmtId="0" fontId="63" fillId="18" borderId="0" applyNumberFormat="0" applyBorder="0" applyAlignment="0" applyProtection="0">
      <alignment vertical="center"/>
    </xf>
    <xf numFmtId="9" fontId="9" fillId="0" borderId="0" applyFont="0" applyFill="0" applyBorder="0" applyAlignment="0" applyProtection="0">
      <alignment vertical="center"/>
    </xf>
    <xf numFmtId="0" fontId="114" fillId="0" borderId="0">
      <alignment vertical="center"/>
    </xf>
    <xf numFmtId="0" fontId="63" fillId="18" borderId="0" applyNumberFormat="0" applyBorder="0" applyAlignment="0" applyProtection="0">
      <alignment vertical="center"/>
    </xf>
    <xf numFmtId="0" fontId="9" fillId="0" borderId="0">
      <alignment vertical="center"/>
    </xf>
    <xf numFmtId="15" fontId="107" fillId="0" borderId="0">
      <alignment vertical="center"/>
    </xf>
    <xf numFmtId="0" fontId="63" fillId="18" borderId="0" applyNumberFormat="0" applyBorder="0" applyAlignment="0" applyProtection="0">
      <alignment vertical="center"/>
    </xf>
    <xf numFmtId="0" fontId="63" fillId="18" borderId="0" applyNumberFormat="0" applyBorder="0" applyAlignment="0" applyProtection="0">
      <alignment vertical="center"/>
    </xf>
    <xf numFmtId="0" fontId="63" fillId="18" borderId="0" applyNumberFormat="0" applyBorder="0" applyAlignment="0" applyProtection="0">
      <alignment vertical="center"/>
    </xf>
    <xf numFmtId="0" fontId="63" fillId="20" borderId="0" applyNumberFormat="0" applyBorder="0" applyAlignment="0" applyProtection="0">
      <alignment vertical="center"/>
    </xf>
    <xf numFmtId="0" fontId="63" fillId="7" borderId="0" applyNumberFormat="0" applyBorder="0" applyAlignment="0" applyProtection="0">
      <alignment vertical="center"/>
    </xf>
    <xf numFmtId="0" fontId="13" fillId="25" borderId="0" applyNumberFormat="0" applyBorder="0" applyAlignment="0" applyProtection="0">
      <alignment vertical="center"/>
    </xf>
    <xf numFmtId="0" fontId="9" fillId="0" borderId="0" applyFont="0" applyFill="0" applyBorder="0" applyAlignment="0" applyProtection="0">
      <alignment vertical="center"/>
    </xf>
    <xf numFmtId="0" fontId="63" fillId="7" borderId="0" applyNumberFormat="0" applyBorder="0" applyAlignment="0" applyProtection="0">
      <alignment vertical="center"/>
    </xf>
    <xf numFmtId="0" fontId="13" fillId="25" borderId="0" applyNumberFormat="0" applyBorder="0" applyAlignment="0" applyProtection="0">
      <alignment vertical="center"/>
    </xf>
    <xf numFmtId="0" fontId="73" fillId="0" borderId="16" applyNumberFormat="0" applyFill="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13" fillId="25" borderId="0" applyNumberFormat="0" applyBorder="0" applyAlignment="0" applyProtection="0">
      <alignment vertical="center"/>
    </xf>
    <xf numFmtId="0" fontId="63" fillId="7" borderId="0" applyNumberFormat="0" applyBorder="0" applyAlignment="0" applyProtection="0">
      <alignment vertical="center"/>
    </xf>
    <xf numFmtId="0" fontId="54" fillId="0" borderId="21" applyNumberFormat="0" applyFill="0" applyAlignment="0" applyProtection="0">
      <alignment vertical="center"/>
    </xf>
    <xf numFmtId="0" fontId="66" fillId="10" borderId="0" applyNumberFormat="0" applyBorder="0" applyAlignment="0" applyProtection="0">
      <alignment vertical="center"/>
    </xf>
    <xf numFmtId="0" fontId="73" fillId="0" borderId="16" applyNumberFormat="0" applyFill="0" applyAlignment="0" applyProtection="0">
      <alignment vertical="center"/>
    </xf>
    <xf numFmtId="0" fontId="13" fillId="25" borderId="0" applyNumberFormat="0" applyBorder="0" applyAlignment="0" applyProtection="0">
      <alignment vertical="center"/>
    </xf>
    <xf numFmtId="0" fontId="73" fillId="0" borderId="16" applyNumberFormat="0" applyFill="0" applyAlignment="0" applyProtection="0">
      <alignment vertical="center"/>
    </xf>
    <xf numFmtId="0" fontId="13" fillId="17" borderId="0" applyNumberFormat="0" applyBorder="0" applyAlignment="0" applyProtection="0">
      <alignment vertical="center"/>
    </xf>
    <xf numFmtId="0" fontId="63" fillId="5" borderId="0" applyNumberFormat="0" applyBorder="0" applyAlignment="0" applyProtection="0">
      <alignment vertical="center"/>
    </xf>
    <xf numFmtId="0" fontId="80" fillId="28" borderId="0" applyNumberFormat="0" applyBorder="0" applyAlignment="0" applyProtection="0">
      <alignment vertical="center"/>
    </xf>
    <xf numFmtId="195" fontId="9" fillId="0" borderId="0" applyFont="0" applyFill="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13" fillId="17" borderId="0" applyNumberFormat="0" applyBorder="0" applyAlignment="0" applyProtection="0">
      <alignment vertical="center"/>
    </xf>
    <xf numFmtId="177" fontId="9" fillId="0" borderId="0" applyFont="0" applyFill="0" applyBorder="0" applyAlignment="0" applyProtection="0">
      <alignment vertical="center"/>
    </xf>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63" fillId="5" borderId="0" applyNumberFormat="0" applyBorder="0" applyAlignment="0" applyProtection="0">
      <alignment vertical="center"/>
    </xf>
    <xf numFmtId="0" fontId="63" fillId="12" borderId="0" applyNumberFormat="0" applyBorder="0" applyAlignment="0" applyProtection="0">
      <alignment vertical="center"/>
    </xf>
    <xf numFmtId="0" fontId="81" fillId="28" borderId="0" applyNumberFormat="0" applyBorder="0" applyAlignment="0" applyProtection="0">
      <alignment vertical="center"/>
    </xf>
    <xf numFmtId="0" fontId="63" fillId="12" borderId="0" applyNumberFormat="0" applyBorder="0" applyAlignment="0" applyProtection="0">
      <alignment vertical="center"/>
    </xf>
    <xf numFmtId="0" fontId="77" fillId="0" borderId="8" applyNumberFormat="0" applyFill="0" applyProtection="0">
      <alignment horizontal="right" vertical="center"/>
    </xf>
    <xf numFmtId="0" fontId="9" fillId="0" borderId="0">
      <alignment vertical="center"/>
    </xf>
    <xf numFmtId="0" fontId="63" fillId="12" borderId="0" applyNumberFormat="0" applyBorder="0" applyAlignment="0" applyProtection="0">
      <alignment vertical="center"/>
    </xf>
    <xf numFmtId="0" fontId="63" fillId="20" borderId="0" applyNumberFormat="0" applyBorder="0" applyAlignment="0" applyProtection="0">
      <alignment vertical="center"/>
    </xf>
    <xf numFmtId="0" fontId="63" fillId="20" borderId="0" applyNumberFormat="0" applyBorder="0" applyAlignment="0" applyProtection="0">
      <alignment vertical="center"/>
    </xf>
    <xf numFmtId="186" fontId="103" fillId="0" borderId="0">
      <alignment vertical="center"/>
    </xf>
    <xf numFmtId="0" fontId="63" fillId="20" borderId="0" applyNumberFormat="0" applyBorder="0" applyAlignment="0" applyProtection="0">
      <alignment vertical="center"/>
    </xf>
    <xf numFmtId="0" fontId="63" fillId="20" borderId="0" applyNumberFormat="0" applyBorder="0" applyAlignment="0" applyProtection="0">
      <alignment vertical="center"/>
    </xf>
    <xf numFmtId="0" fontId="65" fillId="0" borderId="0" applyNumberFormat="0" applyFill="0" applyBorder="0" applyAlignment="0" applyProtection="0">
      <alignment vertical="center"/>
    </xf>
    <xf numFmtId="0" fontId="63" fillId="20" borderId="0" applyNumberFormat="0" applyBorder="0" applyAlignment="0" applyProtection="0">
      <alignment vertical="center"/>
    </xf>
    <xf numFmtId="0" fontId="65" fillId="0" borderId="0" applyNumberFormat="0" applyFill="0" applyBorder="0" applyAlignment="0" applyProtection="0">
      <alignment vertical="center"/>
    </xf>
    <xf numFmtId="0" fontId="63" fillId="20" borderId="0" applyNumberFormat="0" applyBorder="0" applyAlignment="0" applyProtection="0">
      <alignment vertical="center"/>
    </xf>
    <xf numFmtId="0" fontId="65" fillId="0" borderId="0" applyNumberFormat="0" applyFill="0" applyBorder="0" applyAlignment="0" applyProtection="0">
      <alignment vertical="center"/>
    </xf>
    <xf numFmtId="0" fontId="63" fillId="20" borderId="0" applyNumberFormat="0" applyBorder="0" applyAlignment="0" applyProtection="0">
      <alignment vertical="center"/>
    </xf>
    <xf numFmtId="189" fontId="9" fillId="0" borderId="0" applyFont="0" applyFill="0" applyBorder="0" applyAlignment="0" applyProtection="0">
      <alignment vertical="center"/>
    </xf>
    <xf numFmtId="0" fontId="65" fillId="0" borderId="0" applyNumberFormat="0" applyFill="0" applyBorder="0" applyAlignment="0" applyProtection="0">
      <alignment vertical="center"/>
    </xf>
    <xf numFmtId="0" fontId="63" fillId="20" borderId="0" applyNumberFormat="0" applyBorder="0" applyAlignment="0" applyProtection="0">
      <alignment vertical="center"/>
    </xf>
    <xf numFmtId="0" fontId="9" fillId="0" borderId="0">
      <alignment vertical="center"/>
    </xf>
    <xf numFmtId="0" fontId="63" fillId="20" borderId="0" applyNumberFormat="0" applyBorder="0" applyAlignment="0" applyProtection="0">
      <alignment vertical="center"/>
    </xf>
    <xf numFmtId="0" fontId="65" fillId="0" borderId="0" applyNumberFormat="0" applyFill="0" applyBorder="0" applyAlignment="0" applyProtection="0">
      <alignment vertical="center"/>
    </xf>
    <xf numFmtId="0" fontId="66" fillId="24" borderId="0" applyNumberFormat="0" applyBorder="0" applyAlignment="0" applyProtection="0">
      <alignment vertical="center"/>
    </xf>
    <xf numFmtId="0" fontId="63" fillId="20" borderId="0" applyNumberFormat="0" applyBorder="0" applyAlignment="0" applyProtection="0">
      <alignment vertical="center"/>
    </xf>
    <xf numFmtId="0" fontId="65" fillId="0" borderId="0" applyNumberFormat="0" applyFill="0" applyBorder="0" applyAlignment="0" applyProtection="0">
      <alignment vertical="center"/>
    </xf>
    <xf numFmtId="0" fontId="66" fillId="24" borderId="0" applyNumberFormat="0" applyBorder="0" applyAlignment="0" applyProtection="0">
      <alignment vertical="center"/>
    </xf>
    <xf numFmtId="0" fontId="9" fillId="0" borderId="0">
      <alignment vertical="center"/>
    </xf>
    <xf numFmtId="0" fontId="63" fillId="20" borderId="0" applyNumberFormat="0" applyBorder="0" applyAlignment="0" applyProtection="0">
      <alignment vertical="center"/>
    </xf>
    <xf numFmtId="0" fontId="65" fillId="0" borderId="0" applyNumberFormat="0" applyFill="0" applyBorder="0" applyAlignment="0" applyProtection="0">
      <alignment vertical="center"/>
    </xf>
    <xf numFmtId="0" fontId="66" fillId="24" borderId="0" applyNumberFormat="0" applyBorder="0" applyAlignment="0" applyProtection="0">
      <alignment vertical="center"/>
    </xf>
    <xf numFmtId="9" fontId="9" fillId="0" borderId="0" applyFont="0" applyFill="0" applyBorder="0" applyAlignment="0" applyProtection="0">
      <alignment vertical="center"/>
    </xf>
    <xf numFmtId="0" fontId="63" fillId="5" borderId="0" applyNumberFormat="0" applyBorder="0" applyAlignment="0" applyProtection="0">
      <alignment vertical="center"/>
    </xf>
    <xf numFmtId="0" fontId="13" fillId="16" borderId="0" applyNumberFormat="0" applyBorder="0" applyAlignment="0" applyProtection="0">
      <alignment vertical="center"/>
    </xf>
    <xf numFmtId="0" fontId="66" fillId="24" borderId="0" applyNumberFormat="0" applyBorder="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13" fillId="16" borderId="0" applyNumberFormat="0" applyBorder="0" applyAlignment="0" applyProtection="0">
      <alignment vertical="center"/>
    </xf>
    <xf numFmtId="9" fontId="9" fillId="0" borderId="0" applyFont="0" applyFill="0" applyBorder="0" applyAlignment="0" applyProtection="0">
      <alignment vertical="center"/>
    </xf>
    <xf numFmtId="0" fontId="13" fillId="16" borderId="0" applyNumberFormat="0" applyBorder="0" applyAlignment="0" applyProtection="0">
      <alignment vertical="center"/>
    </xf>
    <xf numFmtId="9" fontId="9" fillId="0" borderId="0" applyFont="0" applyFill="0" applyBorder="0" applyAlignment="0" applyProtection="0">
      <alignment vertical="center"/>
    </xf>
    <xf numFmtId="0" fontId="13" fillId="16" borderId="0" applyNumberFormat="0" applyBorder="0" applyAlignment="0" applyProtection="0">
      <alignment vertical="center"/>
    </xf>
    <xf numFmtId="9" fontId="9" fillId="0" borderId="0" applyFont="0" applyFill="0" applyBorder="0" applyAlignment="0" applyProtection="0">
      <alignment vertical="center"/>
    </xf>
    <xf numFmtId="0" fontId="106" fillId="49" borderId="0" applyNumberFormat="0" applyBorder="0" applyAlignment="0" applyProtection="0">
      <alignment vertical="center"/>
    </xf>
    <xf numFmtId="0" fontId="61" fillId="6" borderId="11" applyNumberFormat="0" applyAlignment="0" applyProtection="0">
      <alignment vertical="center"/>
    </xf>
    <xf numFmtId="0" fontId="13" fillId="12" borderId="0" applyNumberFormat="0" applyBorder="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61" fillId="6" borderId="11" applyNumberFormat="0" applyAlignment="0" applyProtection="0">
      <alignment vertical="center"/>
    </xf>
    <xf numFmtId="0" fontId="13" fillId="12" borderId="0" applyNumberFormat="0" applyBorder="0" applyAlignment="0" applyProtection="0">
      <alignment vertical="center"/>
    </xf>
    <xf numFmtId="9" fontId="9" fillId="0" borderId="0" applyFont="0" applyFill="0" applyBorder="0" applyAlignment="0" applyProtection="0">
      <alignment vertical="center"/>
    </xf>
    <xf numFmtId="0" fontId="13" fillId="6" borderId="0" applyNumberFormat="0" applyBorder="0" applyAlignment="0" applyProtection="0">
      <alignment vertical="center"/>
    </xf>
    <xf numFmtId="0" fontId="9" fillId="0" borderId="0">
      <alignment vertical="center"/>
    </xf>
    <xf numFmtId="0" fontId="61" fillId="6" borderId="11" applyNumberFormat="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77" fillId="0" borderId="8" applyNumberFormat="0" applyFill="0" applyProtection="0">
      <alignment horizontal="left" vertical="center"/>
    </xf>
    <xf numFmtId="0" fontId="9" fillId="0" borderId="0">
      <alignment vertical="center"/>
    </xf>
    <xf numFmtId="0" fontId="61" fillId="6" borderId="11" applyNumberFormat="0" applyAlignment="0" applyProtection="0">
      <alignment vertical="center"/>
    </xf>
    <xf numFmtId="0" fontId="13" fillId="12" borderId="0" applyNumberFormat="0" applyBorder="0" applyAlignment="0" applyProtection="0">
      <alignment vertical="center"/>
    </xf>
    <xf numFmtId="0" fontId="63" fillId="12" borderId="0" applyNumberFormat="0" applyBorder="0" applyAlignment="0" applyProtection="0">
      <alignment vertical="center"/>
    </xf>
    <xf numFmtId="0" fontId="95" fillId="0" borderId="0" applyNumberFormat="0" applyFill="0" applyBorder="0" applyAlignment="0" applyProtection="0">
      <alignment vertical="center"/>
    </xf>
    <xf numFmtId="0" fontId="63" fillId="12" borderId="0" applyNumberFormat="0" applyBorder="0" applyAlignment="0" applyProtection="0">
      <alignment vertical="center"/>
    </xf>
    <xf numFmtId="0" fontId="9" fillId="14" borderId="0" applyNumberFormat="0" applyFont="0" applyBorder="0" applyAlignment="0" applyProtection="0">
      <alignment vertical="center"/>
    </xf>
    <xf numFmtId="0" fontId="63" fillId="12" borderId="0" applyNumberFormat="0" applyBorder="0" applyAlignment="0" applyProtection="0">
      <alignment vertical="center"/>
    </xf>
    <xf numFmtId="0" fontId="63" fillId="9" borderId="0" applyNumberFormat="0" applyBorder="0" applyAlignment="0" applyProtection="0">
      <alignment vertical="center"/>
    </xf>
    <xf numFmtId="0" fontId="63" fillId="5" borderId="0" applyNumberFormat="0" applyBorder="0" applyAlignment="0" applyProtection="0">
      <alignment vertical="center"/>
    </xf>
    <xf numFmtId="0" fontId="63" fillId="5" borderId="0" applyNumberFormat="0" applyBorder="0" applyAlignment="0" applyProtection="0">
      <alignment vertical="center"/>
    </xf>
    <xf numFmtId="0" fontId="103" fillId="0" borderId="0">
      <alignment vertical="center"/>
    </xf>
    <xf numFmtId="0" fontId="63" fillId="5" borderId="0" applyNumberFormat="0" applyBorder="0" applyAlignment="0" applyProtection="0">
      <alignment vertical="center"/>
    </xf>
    <xf numFmtId="0" fontId="87" fillId="0" borderId="18" applyNumberFormat="0" applyFill="0" applyProtection="0">
      <alignment horizontal="left" vertical="center"/>
    </xf>
    <xf numFmtId="0" fontId="68" fillId="0" borderId="14">
      <alignment horizontal="center" vertical="center"/>
    </xf>
    <xf numFmtId="0" fontId="63" fillId="5" borderId="0" applyNumberFormat="0" applyBorder="0" applyAlignment="0" applyProtection="0">
      <alignment vertical="center"/>
    </xf>
    <xf numFmtId="0" fontId="79" fillId="0" borderId="20" applyNumberFormat="0" applyFill="0" applyAlignment="0" applyProtection="0">
      <alignment vertical="center"/>
    </xf>
    <xf numFmtId="9" fontId="9" fillId="0" borderId="0" applyFont="0" applyFill="0" applyBorder="0" applyAlignment="0" applyProtection="0">
      <alignment vertical="center"/>
    </xf>
    <xf numFmtId="0" fontId="63" fillId="5" borderId="0" applyNumberFormat="0" applyBorder="0" applyAlignment="0" applyProtection="0">
      <alignment vertical="center"/>
    </xf>
    <xf numFmtId="0" fontId="9" fillId="0" borderId="0">
      <alignment vertical="center"/>
    </xf>
    <xf numFmtId="0" fontId="73" fillId="0" borderId="16" applyNumberFormat="0" applyFill="0" applyAlignment="0" applyProtection="0">
      <alignment vertical="center"/>
    </xf>
    <xf numFmtId="0" fontId="63" fillId="5" borderId="0" applyNumberFormat="0" applyBorder="0" applyAlignment="0" applyProtection="0">
      <alignment vertical="center"/>
    </xf>
    <xf numFmtId="0" fontId="73" fillId="0" borderId="16" applyNumberFormat="0" applyFill="0" applyAlignment="0" applyProtection="0">
      <alignment vertical="center"/>
    </xf>
    <xf numFmtId="0" fontId="63" fillId="5" borderId="0" applyNumberFormat="0" applyBorder="0" applyAlignment="0" applyProtection="0">
      <alignment vertical="center"/>
    </xf>
    <xf numFmtId="0" fontId="63" fillId="7" borderId="0" applyNumberFormat="0" applyBorder="0" applyAlignment="0" applyProtection="0">
      <alignment vertical="center"/>
    </xf>
    <xf numFmtId="0" fontId="9" fillId="0" borderId="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96" fillId="25" borderId="1" applyNumberFormat="0" applyBorder="0" applyAlignment="0" applyProtection="0">
      <alignment vertical="center"/>
    </xf>
    <xf numFmtId="0" fontId="13" fillId="16" borderId="0" applyNumberFormat="0" applyBorder="0" applyAlignment="0" applyProtection="0">
      <alignment vertical="center"/>
    </xf>
    <xf numFmtId="0" fontId="81" fillId="17" borderId="0" applyNumberFormat="0" applyBorder="0" applyAlignment="0" applyProtection="0">
      <alignment vertical="center"/>
    </xf>
    <xf numFmtId="0" fontId="9" fillId="0" borderId="0">
      <alignment vertical="center"/>
    </xf>
    <xf numFmtId="0" fontId="63" fillId="30" borderId="0" applyNumberFormat="0" applyBorder="0" applyAlignment="0" applyProtection="0">
      <alignment vertical="center"/>
    </xf>
    <xf numFmtId="0" fontId="111" fillId="0" borderId="32" applyNumberFormat="0" applyFill="0" applyAlignment="0" applyProtection="0">
      <alignment vertical="center"/>
    </xf>
    <xf numFmtId="0" fontId="81" fillId="17" borderId="0" applyNumberFormat="0" applyBorder="0" applyAlignment="0" applyProtection="0">
      <alignment vertical="center"/>
    </xf>
    <xf numFmtId="0" fontId="9" fillId="0" borderId="0">
      <alignment vertical="center"/>
    </xf>
    <xf numFmtId="0" fontId="63" fillId="30" borderId="0" applyNumberFormat="0" applyBorder="0" applyAlignment="0" applyProtection="0">
      <alignment vertical="center"/>
    </xf>
    <xf numFmtId="0" fontId="63" fillId="7" borderId="0" applyNumberFormat="0" applyBorder="0" applyAlignment="0" applyProtection="0">
      <alignment vertical="center"/>
    </xf>
    <xf numFmtId="0" fontId="119" fillId="6" borderId="34">
      <alignment horizontal="left" vertical="center"/>
      <protection locked="0" hidden="1"/>
    </xf>
    <xf numFmtId="0" fontId="63" fillId="7" borderId="0" applyNumberFormat="0" applyBorder="0" applyAlignment="0" applyProtection="0">
      <alignment vertical="center"/>
    </xf>
    <xf numFmtId="0" fontId="111" fillId="0" borderId="32" applyNumberFormat="0" applyFill="0" applyAlignment="0" applyProtection="0">
      <alignment vertical="center"/>
    </xf>
    <xf numFmtId="0" fontId="119" fillId="6" borderId="34">
      <alignment horizontal="left" vertical="center"/>
      <protection locked="0" hidden="1"/>
    </xf>
    <xf numFmtId="0" fontId="63" fillId="7" borderId="0" applyNumberFormat="0" applyBorder="0" applyAlignment="0" applyProtection="0">
      <alignment vertical="center"/>
    </xf>
    <xf numFmtId="0" fontId="82" fillId="0" borderId="31" applyNumberFormat="0" applyFill="0" applyAlignment="0" applyProtection="0">
      <alignment vertical="center"/>
    </xf>
    <xf numFmtId="180" fontId="9" fillId="0" borderId="0" applyFont="0" applyFill="0" applyBorder="0" applyAlignment="0" applyProtection="0">
      <alignment vertical="center"/>
    </xf>
    <xf numFmtId="0" fontId="63" fillId="7" borderId="0" applyNumberFormat="0" applyBorder="0" applyAlignment="0" applyProtection="0">
      <alignment vertical="center"/>
    </xf>
    <xf numFmtId="0" fontId="54" fillId="0" borderId="33" applyNumberFormat="0" applyFill="0" applyAlignment="0" applyProtection="0">
      <alignment vertical="center"/>
    </xf>
    <xf numFmtId="0" fontId="66" fillId="10" borderId="0" applyNumberFormat="0" applyBorder="0" applyAlignment="0" applyProtection="0">
      <alignment vertical="center"/>
    </xf>
    <xf numFmtId="0" fontId="63" fillId="7" borderId="0" applyNumberFormat="0" applyBorder="0" applyAlignment="0" applyProtection="0">
      <alignment vertical="center"/>
    </xf>
    <xf numFmtId="0" fontId="54" fillId="0" borderId="33" applyNumberFormat="0" applyFill="0" applyAlignment="0" applyProtection="0">
      <alignment vertical="center"/>
    </xf>
    <xf numFmtId="0" fontId="66" fillId="10" borderId="0" applyNumberFormat="0" applyBorder="0" applyAlignment="0" applyProtection="0">
      <alignment vertical="center"/>
    </xf>
    <xf numFmtId="0" fontId="73" fillId="0" borderId="16" applyNumberFormat="0" applyFill="0" applyAlignment="0" applyProtection="0">
      <alignment vertical="center"/>
    </xf>
    <xf numFmtId="0" fontId="63" fillId="7" borderId="0" applyNumberFormat="0" applyBorder="0" applyAlignment="0" applyProtection="0">
      <alignment vertical="center"/>
    </xf>
    <xf numFmtId="0" fontId="54" fillId="0" borderId="21" applyNumberFormat="0" applyFill="0" applyAlignment="0" applyProtection="0">
      <alignment vertical="center"/>
    </xf>
    <xf numFmtId="0" fontId="73" fillId="0" borderId="16" applyNumberFormat="0" applyFill="0" applyAlignment="0" applyProtection="0">
      <alignment vertical="center"/>
    </xf>
    <xf numFmtId="0" fontId="63" fillId="7" borderId="0" applyNumberFormat="0" applyBorder="0" applyAlignment="0" applyProtection="0">
      <alignment vertical="center"/>
    </xf>
    <xf numFmtId="0" fontId="54" fillId="0" borderId="21" applyNumberFormat="0" applyFill="0" applyAlignment="0" applyProtection="0">
      <alignment vertical="center"/>
    </xf>
    <xf numFmtId="9" fontId="9" fillId="0" borderId="0" applyFont="0" applyFill="0" applyBorder="0" applyAlignment="0" applyProtection="0">
      <alignment vertical="center"/>
    </xf>
    <xf numFmtId="0" fontId="13" fillId="25" borderId="0" applyNumberFormat="0" applyBorder="0" applyAlignment="0" applyProtection="0">
      <alignment vertical="center"/>
    </xf>
    <xf numFmtId="0" fontId="13" fillId="6" borderId="0" applyNumberFormat="0" applyBorder="0" applyAlignment="0" applyProtection="0">
      <alignment vertical="center"/>
    </xf>
    <xf numFmtId="0" fontId="82" fillId="0" borderId="31" applyNumberFormat="0" applyFill="0" applyAlignment="0" applyProtection="0">
      <alignment vertical="center"/>
    </xf>
    <xf numFmtId="0" fontId="13" fillId="6" borderId="0" applyNumberFormat="0" applyBorder="0" applyAlignment="0" applyProtection="0">
      <alignment vertical="center"/>
    </xf>
    <xf numFmtId="0" fontId="9" fillId="0" borderId="0">
      <alignment vertical="center"/>
    </xf>
    <xf numFmtId="0" fontId="9" fillId="0" borderId="0">
      <alignment vertical="center"/>
    </xf>
    <xf numFmtId="0" fontId="68" fillId="0" borderId="0" applyNumberFormat="0" applyFill="0" applyBorder="0" applyAlignment="0" applyProtection="0">
      <alignment vertical="center"/>
    </xf>
    <xf numFmtId="0" fontId="63" fillId="6" borderId="0" applyNumberFormat="0" applyBorder="0" applyAlignment="0" applyProtection="0">
      <alignment vertical="center"/>
    </xf>
    <xf numFmtId="0" fontId="63" fillId="6" borderId="0" applyNumberFormat="0" applyBorder="0" applyAlignment="0" applyProtection="0">
      <alignment vertical="center"/>
    </xf>
    <xf numFmtId="0" fontId="73" fillId="0" borderId="16" applyNumberFormat="0" applyFill="0" applyAlignment="0" applyProtection="0">
      <alignment vertical="center"/>
    </xf>
    <xf numFmtId="0" fontId="63" fillId="9" borderId="0" applyNumberFormat="0" applyBorder="0" applyAlignment="0" applyProtection="0">
      <alignment vertical="center"/>
    </xf>
    <xf numFmtId="9" fontId="9" fillId="0" borderId="0" applyFont="0" applyFill="0" applyBorder="0" applyAlignment="0" applyProtection="0">
      <alignment vertical="center"/>
    </xf>
    <xf numFmtId="197" fontId="9" fillId="0" borderId="0" applyFont="0" applyFill="0" applyBorder="0" applyAlignment="0" applyProtection="0">
      <alignment vertical="center"/>
    </xf>
    <xf numFmtId="185" fontId="9" fillId="0" borderId="0" applyFont="0" applyFill="0" applyBorder="0" applyAlignment="0" applyProtection="0">
      <alignment vertical="center"/>
    </xf>
    <xf numFmtId="0" fontId="82" fillId="0" borderId="31" applyNumberFormat="0" applyFill="0" applyAlignment="0" applyProtection="0">
      <alignment vertical="center"/>
    </xf>
    <xf numFmtId="0" fontId="120" fillId="0" borderId="0" applyNumberFormat="0" applyFill="0" applyBorder="0" applyAlignment="0" applyProtection="0">
      <alignment vertical="center"/>
    </xf>
    <xf numFmtId="176" fontId="103" fillId="0" borderId="0">
      <alignment vertical="center"/>
    </xf>
    <xf numFmtId="0" fontId="81" fillId="17" borderId="0" applyNumberFormat="0" applyBorder="0" applyAlignment="0" applyProtection="0">
      <alignment vertical="center"/>
    </xf>
    <xf numFmtId="0" fontId="9" fillId="0" borderId="0">
      <alignment vertical="center"/>
    </xf>
    <xf numFmtId="0" fontId="111" fillId="0" borderId="32" applyNumberFormat="0" applyFill="0" applyAlignment="0" applyProtection="0">
      <alignment vertical="center"/>
    </xf>
    <xf numFmtId="0" fontId="114" fillId="0" borderId="0">
      <alignment vertical="center"/>
    </xf>
    <xf numFmtId="15" fontId="107" fillId="0" borderId="0">
      <alignment vertical="center"/>
    </xf>
    <xf numFmtId="15" fontId="107" fillId="0" borderId="0">
      <alignment vertical="center"/>
    </xf>
    <xf numFmtId="0" fontId="109" fillId="10" borderId="0" applyNumberFormat="0" applyBorder="0" applyAlignment="0" applyProtection="0">
      <alignment vertical="center"/>
    </xf>
    <xf numFmtId="198" fontId="103" fillId="0" borderId="0">
      <alignment vertical="center"/>
    </xf>
    <xf numFmtId="0" fontId="9" fillId="0" borderId="0">
      <alignment vertical="center"/>
    </xf>
    <xf numFmtId="0" fontId="96" fillId="12" borderId="0" applyNumberFormat="0" applyBorder="0" applyAlignment="0" applyProtection="0">
      <alignment vertical="center"/>
    </xf>
    <xf numFmtId="0" fontId="122" fillId="0" borderId="35" applyNumberFormat="0" applyFill="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75" fillId="0" borderId="23" applyNumberFormat="0" applyAlignment="0" applyProtection="0">
      <alignment horizontal="left" vertical="center"/>
    </xf>
    <xf numFmtId="0" fontId="60" fillId="5" borderId="0" applyNumberFormat="0" applyBorder="0" applyAlignment="0" applyProtection="0">
      <alignment vertical="center"/>
    </xf>
    <xf numFmtId="0" fontId="75" fillId="0" borderId="10">
      <alignment horizontal="left" vertical="center"/>
    </xf>
    <xf numFmtId="0" fontId="75" fillId="0" borderId="10">
      <alignment horizontal="left" vertical="center"/>
    </xf>
    <xf numFmtId="0" fontId="96" fillId="25" borderId="1" applyNumberFormat="0" applyBorder="0" applyAlignment="0" applyProtection="0">
      <alignment vertical="center"/>
    </xf>
    <xf numFmtId="43" fontId="0" fillId="0" borderId="0" applyFont="0" applyFill="0" applyBorder="0" applyAlignment="0" applyProtection="0">
      <alignment vertical="center"/>
    </xf>
    <xf numFmtId="0" fontId="96" fillId="25" borderId="1" applyNumberFormat="0" applyBorder="0" applyAlignment="0" applyProtection="0">
      <alignment vertical="center"/>
    </xf>
    <xf numFmtId="43" fontId="0" fillId="0" borderId="0" applyFont="0" applyFill="0" applyBorder="0" applyAlignment="0" applyProtection="0">
      <alignment vertical="center"/>
    </xf>
    <xf numFmtId="0" fontId="96" fillId="25" borderId="1" applyNumberFormat="0" applyBorder="0" applyAlignment="0" applyProtection="0">
      <alignment vertical="center"/>
    </xf>
    <xf numFmtId="0" fontId="96" fillId="25" borderId="1" applyNumberFormat="0" applyBorder="0" applyAlignment="0" applyProtection="0">
      <alignment vertical="center"/>
    </xf>
    <xf numFmtId="0" fontId="9" fillId="0" borderId="0">
      <alignment vertical="center"/>
    </xf>
    <xf numFmtId="0" fontId="96" fillId="25" borderId="1" applyNumberFormat="0" applyBorder="0" applyAlignment="0" applyProtection="0">
      <alignment vertical="center"/>
    </xf>
    <xf numFmtId="0" fontId="96" fillId="25" borderId="1" applyNumberFormat="0" applyBorder="0" applyAlignment="0" applyProtection="0">
      <alignment vertical="center"/>
    </xf>
    <xf numFmtId="0" fontId="60" fillId="62" borderId="0" applyNumberFormat="0" applyBorder="0" applyAlignment="0" applyProtection="0">
      <alignment vertical="center"/>
    </xf>
    <xf numFmtId="0" fontId="9" fillId="0" borderId="0">
      <alignment vertical="center"/>
    </xf>
    <xf numFmtId="179" fontId="123" fillId="63" borderId="0">
      <alignment vertical="center"/>
    </xf>
    <xf numFmtId="179" fontId="124" fillId="64" borderId="0">
      <alignment vertical="center"/>
    </xf>
    <xf numFmtId="0" fontId="95" fillId="0" borderId="0" applyNumberFormat="0" applyFill="0" applyBorder="0" applyAlignment="0" applyProtection="0">
      <alignment vertical="center"/>
    </xf>
    <xf numFmtId="38" fontId="9" fillId="0" borderId="0" applyFont="0" applyFill="0" applyBorder="0" applyAlignment="0" applyProtection="0">
      <alignment vertical="center"/>
    </xf>
    <xf numFmtId="0" fontId="87" fillId="0" borderId="18" applyNumberFormat="0" applyFill="0" applyProtection="0">
      <alignment horizontal="center" vertical="center"/>
    </xf>
    <xf numFmtId="0" fontId="9" fillId="0" borderId="0">
      <alignment vertical="center"/>
    </xf>
    <xf numFmtId="40" fontId="9" fillId="0" borderId="0" applyFont="0" applyFill="0" applyBorder="0" applyAlignment="0" applyProtection="0">
      <alignment vertical="center"/>
    </xf>
    <xf numFmtId="0" fontId="9" fillId="0" borderId="0">
      <alignment vertical="center"/>
    </xf>
    <xf numFmtId="183" fontId="9" fillId="0" borderId="0" applyFont="0" applyFill="0" applyBorder="0" applyAlignment="0" applyProtection="0">
      <alignment vertical="center"/>
    </xf>
    <xf numFmtId="43" fontId="0" fillId="0" borderId="0" applyFont="0" applyFill="0" applyBorder="0" applyAlignment="0" applyProtection="0">
      <alignment vertical="center"/>
    </xf>
    <xf numFmtId="191" fontId="9" fillId="0" borderId="0" applyFont="0" applyFill="0" applyBorder="0" applyAlignment="0" applyProtection="0">
      <alignment vertical="center"/>
    </xf>
    <xf numFmtId="40" fontId="117" fillId="55" borderId="34">
      <alignment horizontal="centerContinuous" vertical="center"/>
    </xf>
    <xf numFmtId="0" fontId="73" fillId="0" borderId="16" applyNumberFormat="0" applyFill="0" applyAlignment="0" applyProtection="0">
      <alignment vertical="center"/>
    </xf>
    <xf numFmtId="1" fontId="77" fillId="0" borderId="18" applyFill="0" applyProtection="0">
      <alignment horizontal="center" vertical="center"/>
    </xf>
    <xf numFmtId="1" fontId="77" fillId="0" borderId="18" applyFill="0" applyProtection="0">
      <alignment horizontal="center" vertical="center"/>
    </xf>
    <xf numFmtId="40" fontId="117" fillId="55" borderId="34">
      <alignment horizontal="centerContinuous" vertical="center"/>
    </xf>
    <xf numFmtId="37" fontId="115" fillId="0" borderId="0">
      <alignment vertical="center"/>
    </xf>
    <xf numFmtId="0" fontId="68" fillId="0" borderId="14">
      <alignment horizontal="center" vertical="center"/>
    </xf>
    <xf numFmtId="9" fontId="9" fillId="0" borderId="0" applyFont="0" applyFill="0" applyBorder="0" applyAlignment="0" applyProtection="0">
      <alignment vertical="center"/>
    </xf>
    <xf numFmtId="37" fontId="115" fillId="0" borderId="0">
      <alignment vertical="center"/>
    </xf>
    <xf numFmtId="0" fontId="68" fillId="0" borderId="14">
      <alignment horizontal="center" vertical="center"/>
    </xf>
    <xf numFmtId="0" fontId="0" fillId="0" borderId="0">
      <alignment vertical="center"/>
    </xf>
    <xf numFmtId="37" fontId="115" fillId="0" borderId="0">
      <alignment vertical="center"/>
    </xf>
    <xf numFmtId="0" fontId="68" fillId="0" borderId="14">
      <alignment horizontal="center" vertical="center"/>
    </xf>
    <xf numFmtId="9" fontId="9" fillId="0" borderId="0" applyFont="0" applyFill="0" applyBorder="0" applyAlignment="0" applyProtection="0">
      <alignment vertical="center"/>
    </xf>
    <xf numFmtId="37" fontId="115" fillId="0" borderId="0">
      <alignment vertical="center"/>
    </xf>
    <xf numFmtId="0" fontId="68" fillId="0" borderId="14">
      <alignment horizontal="center" vertical="center"/>
    </xf>
    <xf numFmtId="0" fontId="116" fillId="0" borderId="0">
      <alignment vertical="top"/>
      <protection locked="0"/>
    </xf>
    <xf numFmtId="194" fontId="77" fillId="0" borderId="0">
      <alignment vertical="center"/>
    </xf>
    <xf numFmtId="9" fontId="9" fillId="0" borderId="0" applyFont="0" applyFill="0" applyBorder="0" applyAlignment="0" applyProtection="0">
      <alignment vertical="center"/>
    </xf>
    <xf numFmtId="0" fontId="85" fillId="0" borderId="0">
      <alignment vertical="center"/>
    </xf>
    <xf numFmtId="14" fontId="89" fillId="0" borderId="0">
      <alignment horizontal="center" vertical="center" wrapText="1"/>
      <protection locked="0"/>
    </xf>
    <xf numFmtId="0" fontId="61" fillId="6" borderId="11" applyNumberFormat="0" applyAlignment="0" applyProtection="0">
      <alignment vertical="center"/>
    </xf>
    <xf numFmtId="0" fontId="9" fillId="0" borderId="0">
      <alignment vertical="center"/>
    </xf>
    <xf numFmtId="3" fontId="9" fillId="0" borderId="0" applyFont="0" applyFill="0" applyBorder="0" applyAlignment="0" applyProtection="0">
      <alignment vertical="center"/>
    </xf>
    <xf numFmtId="0" fontId="9" fillId="0" borderId="0">
      <alignment vertical="center"/>
    </xf>
    <xf numFmtId="0" fontId="0" fillId="0" borderId="0">
      <alignment vertical="center"/>
    </xf>
    <xf numFmtId="10" fontId="9" fillId="0" borderId="0" applyFont="0" applyFill="0" applyBorder="0" applyAlignment="0" applyProtection="0">
      <alignment vertical="center"/>
    </xf>
    <xf numFmtId="0" fontId="100" fillId="44" borderId="26">
      <alignment vertical="center"/>
      <protection locked="0"/>
    </xf>
    <xf numFmtId="0" fontId="9" fillId="0" borderId="0">
      <alignment vertical="center"/>
    </xf>
    <xf numFmtId="9" fontId="9" fillId="0" borderId="0" applyFont="0" applyFill="0" applyBorder="0" applyAlignment="0" applyProtection="0">
      <alignment vertical="center"/>
    </xf>
    <xf numFmtId="0" fontId="9" fillId="0" borderId="0">
      <alignment vertical="center"/>
    </xf>
    <xf numFmtId="196" fontId="9" fillId="0" borderId="0" applyFont="0" applyFill="0" applyProtection="0">
      <alignment vertical="center"/>
    </xf>
    <xf numFmtId="0" fontId="118" fillId="0" borderId="0" applyNumberFormat="0" applyFill="0" applyBorder="0" applyAlignment="0" applyProtection="0">
      <alignment vertical="center"/>
    </xf>
    <xf numFmtId="0" fontId="65" fillId="0" borderId="0" applyNumberFormat="0" applyFill="0" applyBorder="0" applyAlignment="0" applyProtection="0">
      <alignment vertical="center"/>
    </xf>
    <xf numFmtId="9" fontId="9" fillId="0" borderId="0" applyFont="0" applyFill="0" applyBorder="0" applyAlignment="0" applyProtection="0">
      <alignment vertical="center"/>
    </xf>
    <xf numFmtId="0" fontId="60" fillId="65" borderId="0" applyNumberFormat="0" applyBorder="0" applyAlignment="0" applyProtection="0">
      <alignment vertical="center"/>
    </xf>
    <xf numFmtId="0" fontId="9" fillId="0" borderId="0" applyNumberFormat="0" applyFont="0" applyFill="0" applyBorder="0" applyAlignment="0" applyProtection="0">
      <alignment horizontal="left" vertical="center"/>
    </xf>
    <xf numFmtId="15" fontId="9" fillId="0" borderId="0" applyFont="0" applyFill="0" applyBorder="0" applyAlignment="0" applyProtection="0">
      <alignment vertical="center"/>
    </xf>
    <xf numFmtId="0" fontId="77" fillId="0" borderId="8" applyNumberFormat="0" applyFill="0" applyProtection="0">
      <alignment horizontal="right" vertical="center"/>
    </xf>
    <xf numFmtId="0" fontId="68" fillId="0" borderId="14">
      <alignment horizontal="center" vertical="center"/>
    </xf>
    <xf numFmtId="15" fontId="9" fillId="0" borderId="0" applyFont="0" applyFill="0" applyBorder="0" applyAlignment="0" applyProtection="0">
      <alignment vertical="center"/>
    </xf>
    <xf numFmtId="0" fontId="77" fillId="0" borderId="8" applyNumberFormat="0" applyFill="0" applyProtection="0">
      <alignment horizontal="right" vertical="center"/>
    </xf>
    <xf numFmtId="0" fontId="82" fillId="0" borderId="0" applyNumberFormat="0" applyFill="0" applyBorder="0" applyAlignment="0" applyProtection="0">
      <alignment vertical="center"/>
    </xf>
    <xf numFmtId="4" fontId="9" fillId="0" borderId="0" applyFont="0" applyFill="0" applyBorder="0" applyAlignment="0" applyProtection="0">
      <alignment vertical="center"/>
    </xf>
    <xf numFmtId="4" fontId="9" fillId="0" borderId="0" applyFont="0" applyFill="0" applyBorder="0" applyAlignment="0" applyProtection="0">
      <alignment vertical="center"/>
    </xf>
    <xf numFmtId="0" fontId="9" fillId="0" borderId="0">
      <alignment vertical="center"/>
    </xf>
    <xf numFmtId="0" fontId="77" fillId="0" borderId="8" applyNumberFormat="0" applyFill="0" applyProtection="0">
      <alignment horizontal="right" vertical="center"/>
    </xf>
    <xf numFmtId="0" fontId="0" fillId="0" borderId="0">
      <alignment vertical="center"/>
    </xf>
    <xf numFmtId="0" fontId="68" fillId="0" borderId="14">
      <alignment horizontal="center" vertical="center"/>
    </xf>
    <xf numFmtId="0" fontId="0" fillId="0" borderId="0">
      <alignment vertical="center"/>
    </xf>
    <xf numFmtId="0" fontId="68" fillId="0" borderId="14">
      <alignment horizontal="center" vertical="center"/>
    </xf>
    <xf numFmtId="0" fontId="68" fillId="0" borderId="14">
      <alignment horizontal="center" vertical="center"/>
    </xf>
    <xf numFmtId="0" fontId="68" fillId="0" borderId="14">
      <alignment horizontal="center" vertical="center"/>
    </xf>
    <xf numFmtId="0" fontId="9" fillId="0" borderId="0">
      <alignment vertical="center"/>
    </xf>
    <xf numFmtId="3" fontId="9" fillId="0" borderId="0" applyFont="0" applyFill="0" applyBorder="0" applyAlignment="0" applyProtection="0">
      <alignment vertical="center"/>
    </xf>
    <xf numFmtId="0" fontId="9" fillId="0" borderId="0">
      <alignment vertical="center"/>
    </xf>
    <xf numFmtId="0" fontId="61" fillId="6" borderId="11" applyNumberFormat="0" applyAlignment="0" applyProtection="0">
      <alignment vertical="center"/>
    </xf>
    <xf numFmtId="0" fontId="9" fillId="0" borderId="0">
      <alignment vertical="center"/>
    </xf>
    <xf numFmtId="0" fontId="9" fillId="14" borderId="0" applyNumberFormat="0" applyFont="0" applyBorder="0" applyAlignment="0" applyProtection="0">
      <alignment vertical="center"/>
    </xf>
    <xf numFmtId="0" fontId="100" fillId="44" borderId="26">
      <alignment vertical="center"/>
      <protection locked="0"/>
    </xf>
    <xf numFmtId="0" fontId="121" fillId="0" borderId="0">
      <alignment vertical="center"/>
    </xf>
    <xf numFmtId="0" fontId="60" fillId="59" borderId="0" applyNumberFormat="0" applyBorder="0" applyAlignment="0" applyProtection="0">
      <alignment vertical="center"/>
    </xf>
    <xf numFmtId="0" fontId="100" fillId="44" borderId="26">
      <alignment vertical="center"/>
      <protection locked="0"/>
    </xf>
    <xf numFmtId="0" fontId="9" fillId="0" borderId="0">
      <alignment vertical="center"/>
    </xf>
    <xf numFmtId="0" fontId="100" fillId="44" borderId="26">
      <alignment vertical="center"/>
      <protection locked="0"/>
    </xf>
    <xf numFmtId="9" fontId="9" fillId="0" borderId="0" applyFont="0" applyFill="0" applyBorder="0" applyAlignment="0" applyProtection="0">
      <alignment vertical="center"/>
    </xf>
    <xf numFmtId="43" fontId="0"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192" fontId="0" fillId="0" borderId="0" applyFont="0" applyFill="0" applyBorder="0" applyAlignment="0" applyProtection="0">
      <alignment vertical="center"/>
    </xf>
    <xf numFmtId="0" fontId="125" fillId="0" borderId="0" applyNumberFormat="0" applyFill="0" applyBorder="0" applyAlignment="0" applyProtection="0">
      <alignment vertical="center"/>
    </xf>
    <xf numFmtId="0" fontId="65" fillId="0" borderId="0" applyNumberForma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95" fillId="0" borderId="0" applyNumberFormat="0" applyFill="0" applyBorder="0" applyAlignment="0" applyProtection="0">
      <alignment vertical="center"/>
    </xf>
    <xf numFmtId="0" fontId="66" fillId="24" borderId="0" applyNumberFormat="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9" fillId="0" borderId="0" applyProtection="0"/>
    <xf numFmtId="9" fontId="9" fillId="0" borderId="0" applyFon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0" fillId="0" borderId="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122" fillId="0" borderId="35" applyNumberFormat="0" applyFill="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111" fillId="0" borderId="32" applyNumberFormat="0" applyFill="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77" fillId="0" borderId="8" applyNumberFormat="0" applyFill="0" applyProtection="0">
      <alignment horizontal="right" vertical="center"/>
    </xf>
    <xf numFmtId="9" fontId="9" fillId="0" borderId="0" applyFon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79" fillId="0" borderId="20" applyNumberFormat="0" applyFill="0" applyAlignment="0" applyProtection="0">
      <alignment vertical="center"/>
    </xf>
    <xf numFmtId="9" fontId="9" fillId="0" borderId="0" applyFont="0" applyFill="0" applyBorder="0" applyAlignment="0" applyProtection="0">
      <alignment vertical="center"/>
    </xf>
    <xf numFmtId="0" fontId="125" fillId="0" borderId="36" applyNumberFormat="0" applyFill="0" applyAlignment="0" applyProtection="0">
      <alignment vertical="center"/>
    </xf>
    <xf numFmtId="0" fontId="118" fillId="0" borderId="0" applyNumberFormat="0" applyFill="0" applyBorder="0" applyAlignment="0" applyProtection="0">
      <alignment vertical="center"/>
    </xf>
    <xf numFmtId="9" fontId="9" fillId="0" borderId="0" applyFont="0" applyFill="0" applyBorder="0" applyAlignment="0" applyProtection="0">
      <alignment vertical="center"/>
    </xf>
    <xf numFmtId="0" fontId="95" fillId="0" borderId="0" applyNumberFormat="0" applyFill="0" applyBorder="0" applyAlignment="0" applyProtection="0">
      <alignment vertical="center"/>
    </xf>
    <xf numFmtId="0" fontId="65" fillId="0" borderId="0" applyNumberFormat="0" applyFill="0" applyBorder="0" applyAlignment="0" applyProtection="0">
      <alignment vertical="center"/>
    </xf>
    <xf numFmtId="9" fontId="9" fillId="0" borderId="0" applyFont="0" applyFill="0" applyBorder="0" applyAlignment="0" applyProtection="0">
      <alignment vertical="center"/>
    </xf>
    <xf numFmtId="0" fontId="95" fillId="0" borderId="0" applyNumberFormat="0" applyFill="0" applyBorder="0" applyAlignment="0" applyProtection="0">
      <alignment vertical="center"/>
    </xf>
    <xf numFmtId="9" fontId="9" fillId="0" borderId="0" applyFont="0" applyFill="0" applyBorder="0" applyAlignment="0" applyProtection="0">
      <alignment vertical="center"/>
    </xf>
    <xf numFmtId="0" fontId="126" fillId="0" borderId="8" applyNumberFormat="0" applyFill="0" applyProtection="0">
      <alignment horizontal="center" vertical="center"/>
    </xf>
    <xf numFmtId="188" fontId="9" fillId="0" borderId="0" applyFont="0" applyFill="0" applyBorder="0" applyAlignment="0" applyProtection="0">
      <alignment vertical="center"/>
    </xf>
    <xf numFmtId="0" fontId="77" fillId="0" borderId="8" applyNumberFormat="0" applyFill="0" applyProtection="0">
      <alignment horizontal="right" vertical="center"/>
    </xf>
    <xf numFmtId="0" fontId="77" fillId="0" borderId="8" applyNumberFormat="0" applyFill="0" applyProtection="0">
      <alignment horizontal="righ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111" fillId="0" borderId="32" applyNumberFormat="0" applyFill="0" applyAlignment="0" applyProtection="0">
      <alignment vertical="center"/>
    </xf>
    <xf numFmtId="0" fontId="9" fillId="0" borderId="0">
      <alignment vertical="center"/>
    </xf>
    <xf numFmtId="0" fontId="73" fillId="0" borderId="16" applyNumberFormat="0" applyFill="0" applyAlignment="0" applyProtection="0">
      <alignment vertical="center"/>
    </xf>
    <xf numFmtId="0" fontId="9" fillId="0" borderId="0">
      <alignment vertical="center"/>
    </xf>
    <xf numFmtId="0" fontId="111" fillId="0" borderId="32" applyNumberFormat="0" applyFill="0" applyAlignment="0" applyProtection="0">
      <alignment vertical="center"/>
    </xf>
    <xf numFmtId="0" fontId="9" fillId="0" borderId="0">
      <alignment vertical="center"/>
    </xf>
    <xf numFmtId="0" fontId="111" fillId="0" borderId="32" applyNumberFormat="0" applyFill="0" applyAlignment="0" applyProtection="0">
      <alignment vertical="center"/>
    </xf>
    <xf numFmtId="0" fontId="111" fillId="0" borderId="32" applyNumberFormat="0" applyFill="0" applyAlignment="0" applyProtection="0">
      <alignment vertical="center"/>
    </xf>
    <xf numFmtId="0" fontId="111" fillId="0" borderId="32" applyNumberFormat="0" applyFill="0" applyAlignment="0" applyProtection="0">
      <alignment vertical="center"/>
    </xf>
    <xf numFmtId="0" fontId="111" fillId="0" borderId="32" applyNumberFormat="0" applyFill="0" applyAlignment="0" applyProtection="0">
      <alignment vertical="center"/>
    </xf>
    <xf numFmtId="0" fontId="81" fillId="17" borderId="0" applyNumberFormat="0" applyBorder="0" applyAlignment="0" applyProtection="0">
      <alignment vertical="center"/>
    </xf>
    <xf numFmtId="0" fontId="82" fillId="0" borderId="31" applyNumberFormat="0" applyFill="0" applyAlignment="0" applyProtection="0">
      <alignment vertical="center"/>
    </xf>
    <xf numFmtId="0" fontId="111" fillId="0" borderId="32" applyNumberFormat="0" applyFill="0" applyAlignment="0" applyProtection="0">
      <alignment vertical="center"/>
    </xf>
    <xf numFmtId="0" fontId="111" fillId="0" borderId="32" applyNumberFormat="0" applyFill="0" applyAlignment="0" applyProtection="0">
      <alignment vertical="center"/>
    </xf>
    <xf numFmtId="0" fontId="9" fillId="0" borderId="0">
      <alignment vertical="center"/>
    </xf>
    <xf numFmtId="0" fontId="111" fillId="0" borderId="32" applyNumberFormat="0" applyFill="0" applyAlignment="0" applyProtection="0">
      <alignment vertical="center"/>
    </xf>
    <xf numFmtId="0" fontId="111" fillId="0" borderId="32" applyNumberFormat="0" applyFill="0" applyAlignment="0" applyProtection="0">
      <alignment vertical="center"/>
    </xf>
    <xf numFmtId="0" fontId="111" fillId="0" borderId="32" applyNumberFormat="0" applyFill="0" applyAlignment="0" applyProtection="0">
      <alignment vertical="center"/>
    </xf>
    <xf numFmtId="0" fontId="9" fillId="0" borderId="0"/>
    <xf numFmtId="0" fontId="9" fillId="0" borderId="0">
      <alignment vertical="center"/>
    </xf>
    <xf numFmtId="0" fontId="111" fillId="0" borderId="32" applyNumberFormat="0" applyFill="0" applyAlignment="0" applyProtection="0">
      <alignment vertical="center"/>
    </xf>
    <xf numFmtId="0" fontId="81" fillId="17" borderId="0" applyNumberFormat="0" applyBorder="0" applyAlignment="0" applyProtection="0">
      <alignment vertical="center"/>
    </xf>
    <xf numFmtId="0" fontId="125" fillId="0" borderId="36" applyNumberFormat="0" applyFill="0" applyAlignment="0" applyProtection="0">
      <alignment vertical="center"/>
    </xf>
    <xf numFmtId="0" fontId="81" fillId="17" borderId="0" applyNumberFormat="0" applyBorder="0" applyAlignment="0" applyProtection="0">
      <alignment vertical="center"/>
    </xf>
    <xf numFmtId="0" fontId="82" fillId="0" borderId="31" applyNumberFormat="0" applyFill="0" applyAlignment="0" applyProtection="0">
      <alignment vertical="center"/>
    </xf>
    <xf numFmtId="0" fontId="82" fillId="0" borderId="31" applyNumberFormat="0" applyFill="0" applyAlignment="0" applyProtection="0">
      <alignment vertical="center"/>
    </xf>
    <xf numFmtId="0" fontId="82" fillId="0" borderId="31" applyNumberFormat="0" applyFill="0" applyAlignment="0" applyProtection="0">
      <alignment vertical="center"/>
    </xf>
    <xf numFmtId="0" fontId="82" fillId="0" borderId="31" applyNumberFormat="0" applyFill="0" applyAlignment="0" applyProtection="0">
      <alignment vertical="center"/>
    </xf>
    <xf numFmtId="0" fontId="77" fillId="0" borderId="8" applyNumberFormat="0" applyFill="0" applyProtection="0">
      <alignment horizontal="left" vertical="center"/>
    </xf>
    <xf numFmtId="0" fontId="82" fillId="0" borderId="31" applyNumberFormat="0" applyFill="0" applyAlignment="0" applyProtection="0">
      <alignment vertical="center"/>
    </xf>
    <xf numFmtId="0" fontId="82" fillId="0" borderId="31" applyNumberFormat="0" applyFill="0" applyAlignment="0" applyProtection="0">
      <alignment vertical="center"/>
    </xf>
    <xf numFmtId="0" fontId="82" fillId="0" borderId="31" applyNumberFormat="0" applyFill="0" applyAlignment="0" applyProtection="0">
      <alignment vertical="center"/>
    </xf>
    <xf numFmtId="0" fontId="82" fillId="0" borderId="0" applyNumberFormat="0" applyFill="0" applyBorder="0" applyAlignment="0" applyProtection="0">
      <alignment vertical="center"/>
    </xf>
    <xf numFmtId="0" fontId="82" fillId="0" borderId="31" applyNumberFormat="0" applyFill="0" applyAlignment="0" applyProtection="0">
      <alignment vertical="center"/>
    </xf>
    <xf numFmtId="0" fontId="82" fillId="0" borderId="31" applyNumberFormat="0" applyFill="0" applyAlignment="0" applyProtection="0">
      <alignment vertical="center"/>
    </xf>
    <xf numFmtId="0" fontId="82" fillId="0" borderId="31" applyNumberFormat="0" applyFill="0" applyAlignment="0" applyProtection="0">
      <alignment vertical="center"/>
    </xf>
    <xf numFmtId="0" fontId="110" fillId="0" borderId="1">
      <alignment horizontal="left" vertical="center"/>
    </xf>
    <xf numFmtId="0" fontId="82" fillId="0" borderId="31" applyNumberFormat="0" applyFill="0" applyAlignment="0" applyProtection="0">
      <alignment vertical="center"/>
    </xf>
    <xf numFmtId="0" fontId="9" fillId="0" borderId="0">
      <alignment vertical="center"/>
    </xf>
    <xf numFmtId="0" fontId="82" fillId="0" borderId="31" applyNumberFormat="0" applyFill="0" applyAlignment="0" applyProtection="0">
      <alignment vertical="center"/>
    </xf>
    <xf numFmtId="0" fontId="9" fillId="0" borderId="0">
      <alignment vertical="center"/>
    </xf>
    <xf numFmtId="1" fontId="77" fillId="0" borderId="18" applyFill="0" applyProtection="0">
      <alignment horizontal="center" vertical="center"/>
    </xf>
    <xf numFmtId="0" fontId="82" fillId="0" borderId="31" applyNumberFormat="0" applyFill="0" applyAlignment="0" applyProtection="0">
      <alignment vertical="center"/>
    </xf>
    <xf numFmtId="192" fontId="0" fillId="0" borderId="0" applyFont="0" applyFill="0" applyBorder="0" applyAlignment="0" applyProtection="0">
      <alignment vertical="center"/>
    </xf>
    <xf numFmtId="0" fontId="125" fillId="0" borderId="0" applyNumberFormat="0" applyFill="0" applyBorder="0" applyAlignment="0" applyProtection="0">
      <alignment vertical="center"/>
    </xf>
    <xf numFmtId="43" fontId="0" fillId="0" borderId="0" applyFont="0" applyFill="0" applyBorder="0" applyAlignment="0" applyProtection="0">
      <alignment vertical="center"/>
    </xf>
    <xf numFmtId="0" fontId="82" fillId="0" borderId="0" applyNumberFormat="0" applyFill="0" applyBorder="0" applyAlignment="0" applyProtection="0">
      <alignment vertical="center"/>
    </xf>
    <xf numFmtId="43" fontId="0" fillId="0" borderId="0" applyFon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43" fontId="0" fillId="0" borderId="0" applyFont="0" applyFill="0" applyBorder="0" applyAlignment="0" applyProtection="0">
      <alignment vertical="center"/>
    </xf>
    <xf numFmtId="0" fontId="82" fillId="0" borderId="0" applyNumberFormat="0" applyFill="0" applyBorder="0" applyAlignment="0" applyProtection="0">
      <alignment vertical="center"/>
    </xf>
    <xf numFmtId="43" fontId="0" fillId="0" borderId="0" applyFon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43" fontId="0" fillId="0" borderId="0" applyFon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43" fontId="0" fillId="0" borderId="0" applyFont="0" applyFill="0" applyBorder="0" applyAlignment="0" applyProtection="0">
      <alignment vertical="center"/>
    </xf>
    <xf numFmtId="0" fontId="82" fillId="0" borderId="0" applyNumberFormat="0" applyFill="0" applyBorder="0" applyAlignment="0" applyProtection="0">
      <alignment vertical="center"/>
    </xf>
    <xf numFmtId="0" fontId="66" fillId="10"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82" fillId="0" borderId="0" applyNumberFormat="0" applyFill="0" applyBorder="0" applyAlignment="0" applyProtection="0">
      <alignment vertical="center"/>
    </xf>
    <xf numFmtId="43" fontId="0" fillId="0" borderId="0" applyFont="0" applyFill="0" applyBorder="0" applyAlignment="0" applyProtection="0">
      <alignment vertical="center"/>
    </xf>
    <xf numFmtId="0" fontId="82"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0" fillId="0" borderId="0">
      <alignment vertical="center"/>
    </xf>
    <xf numFmtId="0" fontId="95" fillId="0" borderId="0" applyNumberFormat="0" applyFill="0" applyBorder="0" applyAlignment="0" applyProtection="0">
      <alignment vertical="center"/>
    </xf>
    <xf numFmtId="0" fontId="61" fillId="6" borderId="11" applyNumberFormat="0" applyAlignment="0" applyProtection="0">
      <alignment vertical="center"/>
    </xf>
    <xf numFmtId="0" fontId="0" fillId="0" borderId="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 fillId="0" borderId="0">
      <alignment vertical="center"/>
    </xf>
    <xf numFmtId="0" fontId="126" fillId="0" borderId="8" applyNumberFormat="0" applyFill="0" applyProtection="0">
      <alignment horizontal="center" vertical="center"/>
    </xf>
    <xf numFmtId="0" fontId="126" fillId="0" borderId="8" applyNumberFormat="0" applyFill="0" applyProtection="0">
      <alignment horizontal="center" vertical="center"/>
    </xf>
    <xf numFmtId="0" fontId="81" fillId="28" borderId="0" applyNumberFormat="0" applyBorder="0" applyAlignment="0" applyProtection="0">
      <alignment vertical="center"/>
    </xf>
    <xf numFmtId="0" fontId="126" fillId="0" borderId="8" applyNumberFormat="0" applyFill="0" applyProtection="0">
      <alignment horizontal="center" vertical="center"/>
    </xf>
    <xf numFmtId="0" fontId="126" fillId="0" borderId="8" applyNumberFormat="0" applyFill="0" applyProtection="0">
      <alignment horizontal="center" vertical="center"/>
    </xf>
    <xf numFmtId="0" fontId="66" fillId="24" borderId="0" applyNumberFormat="0" applyBorder="0" applyAlignment="0" applyProtection="0">
      <alignment vertical="center"/>
    </xf>
    <xf numFmtId="0" fontId="126" fillId="0" borderId="8" applyNumberFormat="0" applyFill="0" applyProtection="0">
      <alignment horizontal="center" vertical="center"/>
    </xf>
    <xf numFmtId="0" fontId="126" fillId="0" borderId="8" applyNumberFormat="0" applyFill="0" applyProtection="0">
      <alignment horizontal="center" vertical="center"/>
    </xf>
    <xf numFmtId="0" fontId="126" fillId="0" borderId="8" applyNumberFormat="0" applyFill="0" applyProtection="0">
      <alignment horizontal="center" vertical="center"/>
    </xf>
    <xf numFmtId="0" fontId="127" fillId="0" borderId="0" applyNumberFormat="0" applyFill="0" applyBorder="0" applyAlignment="0" applyProtection="0">
      <alignment vertical="center"/>
    </xf>
    <xf numFmtId="0" fontId="127" fillId="0" borderId="0" applyNumberFormat="0" applyFill="0" applyBorder="0" applyAlignment="0" applyProtection="0">
      <alignment vertical="center"/>
    </xf>
    <xf numFmtId="0" fontId="9" fillId="0" borderId="0">
      <alignment vertical="center"/>
    </xf>
    <xf numFmtId="0" fontId="87" fillId="0" borderId="18" applyNumberFormat="0" applyFill="0" applyProtection="0">
      <alignment horizontal="center" vertical="center"/>
    </xf>
    <xf numFmtId="0" fontId="9" fillId="0" borderId="0">
      <alignment vertical="center"/>
    </xf>
    <xf numFmtId="0" fontId="87" fillId="0" borderId="18" applyNumberFormat="0" applyFill="0" applyProtection="0">
      <alignment horizontal="center" vertical="center"/>
    </xf>
    <xf numFmtId="0" fontId="9" fillId="0" borderId="0">
      <alignment vertical="center"/>
    </xf>
    <xf numFmtId="0" fontId="9" fillId="0" borderId="0">
      <alignment vertical="center"/>
    </xf>
    <xf numFmtId="0" fontId="87" fillId="0" borderId="18" applyNumberFormat="0" applyFill="0" applyProtection="0">
      <alignment horizontal="center" vertical="center"/>
    </xf>
    <xf numFmtId="0" fontId="9" fillId="0" borderId="0">
      <alignment vertical="center"/>
    </xf>
    <xf numFmtId="0" fontId="87" fillId="0" borderId="18" applyNumberFormat="0" applyFill="0" applyProtection="0">
      <alignment horizontal="center" vertical="center"/>
    </xf>
    <xf numFmtId="0" fontId="9" fillId="0" borderId="0">
      <alignment vertical="center"/>
    </xf>
    <xf numFmtId="0" fontId="87" fillId="0" borderId="18" applyNumberFormat="0" applyFill="0" applyProtection="0">
      <alignment horizontal="center" vertical="center"/>
    </xf>
    <xf numFmtId="0" fontId="65" fillId="0" borderId="0" applyNumberFormat="0" applyFill="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5" fillId="0" borderId="0" applyNumberFormat="0" applyFill="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10" borderId="0" applyNumberFormat="0" applyBorder="0" applyAlignment="0" applyProtection="0">
      <alignment vertical="center"/>
    </xf>
    <xf numFmtId="0" fontId="113" fillId="0" borderId="0" applyNumberFormat="0" applyFill="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109" fillId="10" borderId="0" applyNumberFormat="0" applyBorder="0" applyAlignment="0" applyProtection="0">
      <alignment vertical="center"/>
    </xf>
    <xf numFmtId="0" fontId="66" fillId="24" borderId="0" applyNumberFormat="0" applyBorder="0" applyAlignment="0" applyProtection="0">
      <alignment vertical="center"/>
    </xf>
    <xf numFmtId="0" fontId="9" fillId="0" borderId="0">
      <alignment vertical="center"/>
    </xf>
    <xf numFmtId="0" fontId="66" fillId="24" borderId="0" applyNumberFormat="0" applyBorder="0" applyAlignment="0" applyProtection="0">
      <alignment vertical="center"/>
    </xf>
    <xf numFmtId="0" fontId="109" fillId="10" borderId="0" applyNumberFormat="0" applyBorder="0" applyAlignment="0" applyProtection="0">
      <alignment vertical="center"/>
    </xf>
    <xf numFmtId="0" fontId="109"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9" fillId="0" borderId="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0" fillId="0" borderId="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86" fillId="32" borderId="0" applyNumberFormat="0" applyBorder="0" applyAlignment="0" applyProtection="0">
      <alignment vertical="center"/>
    </xf>
    <xf numFmtId="0" fontId="109" fillId="24" borderId="0" applyNumberFormat="0" applyBorder="0" applyAlignment="0" applyProtection="0">
      <alignment vertical="center"/>
    </xf>
    <xf numFmtId="0" fontId="93" fillId="24" borderId="0" applyNumberFormat="0" applyBorder="0" applyAlignment="0" applyProtection="0">
      <alignment vertical="center"/>
    </xf>
    <xf numFmtId="0" fontId="66" fillId="10" borderId="0" applyNumberFormat="0" applyBorder="0" applyAlignment="0" applyProtection="0">
      <alignment vertical="center"/>
    </xf>
    <xf numFmtId="0" fontId="61" fillId="6" borderId="11" applyNumberFormat="0" applyAlignment="0" applyProtection="0">
      <alignment vertical="center"/>
    </xf>
    <xf numFmtId="0" fontId="9" fillId="0" borderId="0">
      <alignment vertical="center"/>
    </xf>
    <xf numFmtId="0" fontId="9" fillId="0" borderId="0">
      <alignment vertical="center"/>
    </xf>
    <xf numFmtId="0" fontId="107" fillId="0" borderId="0">
      <alignment vertical="center"/>
    </xf>
    <xf numFmtId="0" fontId="66" fillId="10" borderId="0" applyNumberFormat="0" applyBorder="0" applyAlignment="0" applyProtection="0">
      <alignment vertical="center"/>
    </xf>
    <xf numFmtId="0" fontId="61" fillId="6" borderId="11" applyNumberFormat="0" applyAlignment="0" applyProtection="0">
      <alignment vertical="center"/>
    </xf>
    <xf numFmtId="0" fontId="9" fillId="0" borderId="0">
      <alignment vertical="center"/>
    </xf>
    <xf numFmtId="0" fontId="7" fillId="0" borderId="0">
      <alignment vertical="center"/>
    </xf>
    <xf numFmtId="0" fontId="7" fillId="0" borderId="0">
      <alignment vertical="center"/>
    </xf>
    <xf numFmtId="0" fontId="66" fillId="10" borderId="0" applyNumberFormat="0" applyBorder="0" applyAlignment="0" applyProtection="0">
      <alignment vertical="center"/>
    </xf>
    <xf numFmtId="0" fontId="7" fillId="0" borderId="0">
      <alignment vertical="center"/>
    </xf>
    <xf numFmtId="0" fontId="66" fillId="10"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54" fillId="0" borderId="21" applyNumberFormat="0" applyFill="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81" fillId="17" borderId="0" applyNumberFormat="0" applyBorder="0" applyAlignment="0" applyProtection="0">
      <alignment vertical="center"/>
    </xf>
    <xf numFmtId="0" fontId="9" fillId="0" borderId="0">
      <alignment vertical="center"/>
    </xf>
    <xf numFmtId="0" fontId="9" fillId="0" borderId="0">
      <alignment vertical="center"/>
    </xf>
    <xf numFmtId="0" fontId="88" fillId="20" borderId="22" applyNumberFormat="0" applyAlignment="0" applyProtection="0">
      <alignment vertical="center"/>
    </xf>
    <xf numFmtId="0" fontId="0" fillId="0" borderId="0">
      <alignment vertical="center"/>
    </xf>
    <xf numFmtId="0" fontId="0" fillId="0" borderId="0">
      <alignment vertical="center"/>
    </xf>
    <xf numFmtId="0" fontId="128" fillId="0" borderId="0" applyNumberFormat="0" applyFill="0" applyBorder="0" applyAlignment="0" applyProtection="0">
      <alignment vertical="center"/>
    </xf>
    <xf numFmtId="0" fontId="9" fillId="0" borderId="0">
      <alignment vertical="center"/>
    </xf>
    <xf numFmtId="0" fontId="9" fillId="0" borderId="0">
      <alignment vertical="center"/>
    </xf>
    <xf numFmtId="0" fontId="0" fillId="25" borderId="30" applyNumberFormat="0" applyFont="0" applyAlignment="0" applyProtection="0">
      <alignment vertical="center"/>
    </xf>
    <xf numFmtId="0" fontId="0" fillId="0" borderId="0">
      <alignment vertical="center"/>
    </xf>
    <xf numFmtId="0" fontId="9" fillId="0" borderId="0">
      <alignment vertical="center"/>
    </xf>
    <xf numFmtId="0" fontId="0" fillId="25" borderId="30" applyNumberFormat="0" applyFont="0" applyAlignment="0" applyProtection="0">
      <alignment vertical="center"/>
    </xf>
    <xf numFmtId="0" fontId="0" fillId="0" borderId="0">
      <alignment vertical="center"/>
    </xf>
    <xf numFmtId="0" fontId="9" fillId="0" borderId="0">
      <alignment vertical="center"/>
    </xf>
    <xf numFmtId="0" fontId="9" fillId="0" borderId="0"/>
    <xf numFmtId="0" fontId="9" fillId="0" borderId="0">
      <alignment vertical="center"/>
    </xf>
    <xf numFmtId="0" fontId="0" fillId="25" borderId="30" applyNumberFormat="0" applyFont="0" applyAlignment="0" applyProtection="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86" fillId="32" borderId="0" applyNumberFormat="0" applyBorder="0" applyAlignment="0" applyProtection="0">
      <alignment vertical="center"/>
    </xf>
    <xf numFmtId="0" fontId="60" fillId="62" borderId="0" applyNumberFormat="0" applyBorder="0" applyAlignment="0" applyProtection="0">
      <alignment vertical="center"/>
    </xf>
    <xf numFmtId="0" fontId="9" fillId="0" borderId="0">
      <alignment vertical="center"/>
    </xf>
    <xf numFmtId="0" fontId="9" fillId="0" borderId="0">
      <alignment vertical="center"/>
    </xf>
    <xf numFmtId="0" fontId="86" fillId="32"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60" fillId="61"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1" fontId="77" fillId="0" borderId="18" applyFill="0" applyProtection="0">
      <alignment horizontal="center" vertical="center"/>
    </xf>
    <xf numFmtId="0" fontId="9" fillId="0" borderId="0">
      <alignment vertical="center"/>
    </xf>
    <xf numFmtId="1" fontId="77" fillId="0" borderId="18" applyFill="0" applyProtection="0">
      <alignment horizontal="center" vertical="center"/>
    </xf>
    <xf numFmtId="0" fontId="9" fillId="0" borderId="0">
      <alignment vertical="center"/>
    </xf>
    <xf numFmtId="0" fontId="7"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4" fillId="12" borderId="29"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61" fillId="6" borderId="11" applyNumberFormat="0" applyAlignment="0" applyProtection="0">
      <alignment vertical="center"/>
    </xf>
    <xf numFmtId="0" fontId="80" fillId="17"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88" fillId="20" borderId="22" applyNumberFormat="0" applyAlignment="0" applyProtection="0">
      <alignment vertical="center"/>
    </xf>
    <xf numFmtId="0" fontId="9" fillId="0" borderId="0">
      <alignment vertical="center"/>
    </xf>
    <xf numFmtId="0" fontId="9" fillId="0" borderId="0">
      <alignment vertical="center"/>
    </xf>
    <xf numFmtId="0" fontId="104" fillId="12" borderId="29" applyNumberFormat="0" applyAlignment="0" applyProtection="0">
      <alignment vertical="center"/>
    </xf>
    <xf numFmtId="0" fontId="88" fillId="20" borderId="22" applyNumberFormat="0" applyAlignment="0" applyProtection="0">
      <alignment vertical="center"/>
    </xf>
    <xf numFmtId="0" fontId="9" fillId="0" borderId="0">
      <alignment vertical="center"/>
    </xf>
    <xf numFmtId="192" fontId="0" fillId="0" borderId="0" applyFont="0" applyFill="0" applyBorder="0" applyAlignment="0" applyProtection="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88" fillId="20" borderId="22"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61" fillId="6" borderId="11"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4" fillId="12" borderId="29" applyNumberFormat="0" applyAlignment="0" applyProtection="0">
      <alignment vertical="center"/>
    </xf>
    <xf numFmtId="0" fontId="9" fillId="0" borderId="0">
      <alignment vertical="center"/>
    </xf>
    <xf numFmtId="0" fontId="104" fillId="12" borderId="29" applyNumberFormat="0" applyAlignment="0" applyProtection="0">
      <alignment vertical="center"/>
    </xf>
    <xf numFmtId="0" fontId="9" fillId="0" borderId="0">
      <alignment vertical="center"/>
    </xf>
    <xf numFmtId="0" fontId="86" fillId="32" borderId="0" applyNumberFormat="0" applyBorder="0" applyAlignment="0" applyProtection="0">
      <alignment vertical="center"/>
    </xf>
    <xf numFmtId="0" fontId="0" fillId="0" borderId="0">
      <alignment vertical="center"/>
    </xf>
    <xf numFmtId="0" fontId="86" fillId="32" borderId="0" applyNumberFormat="0" applyBorder="0" applyAlignment="0" applyProtection="0">
      <alignment vertical="center"/>
    </xf>
    <xf numFmtId="0" fontId="0" fillId="0" borderId="0">
      <alignment vertical="center"/>
    </xf>
    <xf numFmtId="0" fontId="86" fillId="32"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6" fillId="66" borderId="0" applyNumberFormat="0" applyBorder="0" applyAlignment="0" applyProtection="0">
      <alignment vertical="center"/>
    </xf>
    <xf numFmtId="0" fontId="9" fillId="0" borderId="0">
      <alignment vertical="center"/>
    </xf>
    <xf numFmtId="0" fontId="9" fillId="0" borderId="0">
      <alignment vertical="center"/>
    </xf>
    <xf numFmtId="0" fontId="88" fillId="20" borderId="22"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77" fillId="0" borderId="0">
      <alignment vertical="center"/>
    </xf>
    <xf numFmtId="0" fontId="9" fillId="0" borderId="0">
      <alignment vertical="center"/>
    </xf>
    <xf numFmtId="0" fontId="9" fillId="0" borderId="0">
      <alignment vertical="center"/>
    </xf>
    <xf numFmtId="0" fontId="104" fillId="12" borderId="29" applyNumberFormat="0" applyAlignment="0" applyProtection="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62" fillId="0" borderId="12" applyNumberFormat="0" applyFill="0" applyAlignment="0" applyProtection="0">
      <alignment vertical="center"/>
    </xf>
    <xf numFmtId="0" fontId="0" fillId="0" borderId="0">
      <alignment vertical="center"/>
    </xf>
    <xf numFmtId="0" fontId="81" fillId="28" borderId="0" applyNumberFormat="0" applyBorder="0" applyAlignment="0" applyProtection="0">
      <alignment vertical="center"/>
    </xf>
    <xf numFmtId="0" fontId="0" fillId="0" borderId="0">
      <alignment vertical="center"/>
    </xf>
    <xf numFmtId="0" fontId="0" fillId="0" borderId="0">
      <alignment vertical="center"/>
    </xf>
    <xf numFmtId="0" fontId="7" fillId="0" borderId="0" applyAlignment="0"/>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alignment vertical="center"/>
    </xf>
    <xf numFmtId="0" fontId="0" fillId="0" borderId="0">
      <alignment vertical="center"/>
    </xf>
    <xf numFmtId="0" fontId="0" fillId="0" borderId="0">
      <alignment vertical="center"/>
    </xf>
    <xf numFmtId="0" fontId="0" fillId="25" borderId="30" applyNumberFormat="0" applyFont="0" applyAlignment="0" applyProtection="0">
      <alignment vertical="center"/>
    </xf>
    <xf numFmtId="0" fontId="110" fillId="0" borderId="1">
      <alignment horizontal="left" vertical="center"/>
    </xf>
    <xf numFmtId="0" fontId="110" fillId="0" borderId="1">
      <alignment horizontal="left" vertical="center"/>
    </xf>
    <xf numFmtId="0" fontId="0" fillId="25" borderId="30" applyNumberFormat="0" applyFont="0" applyAlignment="0" applyProtection="0">
      <alignment vertical="center"/>
    </xf>
    <xf numFmtId="0" fontId="110" fillId="0" borderId="1">
      <alignment horizontal="left" vertical="center"/>
    </xf>
    <xf numFmtId="0" fontId="110" fillId="0" borderId="1">
      <alignment horizontal="left" vertical="center"/>
    </xf>
    <xf numFmtId="0" fontId="110" fillId="0" borderId="1">
      <alignment horizontal="left" vertical="center"/>
    </xf>
    <xf numFmtId="0" fontId="0" fillId="0" borderId="0">
      <alignment vertical="center"/>
    </xf>
    <xf numFmtId="0" fontId="0" fillId="0" borderId="0">
      <alignment vertical="center"/>
    </xf>
    <xf numFmtId="0" fontId="9" fillId="0" borderId="0">
      <alignment vertical="center"/>
    </xf>
    <xf numFmtId="0" fontId="112" fillId="12" borderId="11" applyNumberFormat="0" applyAlignment="0" applyProtection="0">
      <alignment vertical="center"/>
    </xf>
    <xf numFmtId="0" fontId="9" fillId="0" borderId="0">
      <alignment vertical="center"/>
    </xf>
    <xf numFmtId="1" fontId="77" fillId="0" borderId="18" applyFill="0" applyProtection="0">
      <alignment horizontal="center" vertical="center"/>
    </xf>
    <xf numFmtId="0" fontId="9" fillId="0" borderId="0">
      <alignment vertical="center"/>
    </xf>
    <xf numFmtId="0" fontId="112" fillId="12" borderId="11" applyNumberFormat="0" applyAlignment="0" applyProtection="0">
      <alignment vertical="center"/>
    </xf>
    <xf numFmtId="0" fontId="9" fillId="0" borderId="0">
      <alignment vertical="center"/>
    </xf>
    <xf numFmtId="0" fontId="9" fillId="0" borderId="0">
      <alignment vertical="center"/>
    </xf>
    <xf numFmtId="0" fontId="7" fillId="0" borderId="0">
      <alignment vertical="center"/>
    </xf>
    <xf numFmtId="0" fontId="112" fillId="12" borderId="11" applyNumberFormat="0" applyAlignment="0" applyProtection="0">
      <alignment vertical="center"/>
    </xf>
    <xf numFmtId="0" fontId="9" fillId="0" borderId="0">
      <alignment vertical="center"/>
    </xf>
    <xf numFmtId="41" fontId="0" fillId="0" borderId="0" applyFont="0" applyFill="0" applyBorder="0" applyAlignment="0" applyProtection="0">
      <alignment vertical="center"/>
    </xf>
    <xf numFmtId="0" fontId="108"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81" fillId="17" borderId="0" applyNumberFormat="0" applyBorder="0" applyAlignment="0" applyProtection="0">
      <alignment vertical="center"/>
    </xf>
    <xf numFmtId="0" fontId="81" fillId="17" borderId="0" applyNumberFormat="0" applyBorder="0" applyAlignment="0" applyProtection="0">
      <alignment vertical="center"/>
    </xf>
    <xf numFmtId="0" fontId="81" fillId="17" borderId="0" applyNumberFormat="0" applyBorder="0" applyAlignment="0" applyProtection="0">
      <alignment vertical="center"/>
    </xf>
    <xf numFmtId="0" fontId="81" fillId="17" borderId="0" applyNumberFormat="0" applyBorder="0" applyAlignment="0" applyProtection="0">
      <alignment vertical="center"/>
    </xf>
    <xf numFmtId="0" fontId="81" fillId="17" borderId="0" applyNumberFormat="0" applyBorder="0" applyAlignment="0" applyProtection="0">
      <alignment vertical="center"/>
    </xf>
    <xf numFmtId="0" fontId="81" fillId="17" borderId="0" applyNumberFormat="0" applyBorder="0" applyAlignment="0" applyProtection="0">
      <alignment vertical="center"/>
    </xf>
    <xf numFmtId="0" fontId="81" fillId="17" borderId="0" applyNumberFormat="0" applyBorder="0" applyAlignment="0" applyProtection="0">
      <alignment vertical="center"/>
    </xf>
    <xf numFmtId="0" fontId="80" fillId="17" borderId="0" applyNumberFormat="0" applyBorder="0" applyAlignment="0" applyProtection="0">
      <alignment vertical="center"/>
    </xf>
    <xf numFmtId="0" fontId="77" fillId="0" borderId="8" applyNumberFormat="0" applyFill="0" applyProtection="0">
      <alignment horizontal="left" vertical="center"/>
    </xf>
    <xf numFmtId="0" fontId="81" fillId="17" borderId="0" applyNumberFormat="0" applyBorder="0" applyAlignment="0" applyProtection="0">
      <alignment vertical="center"/>
    </xf>
    <xf numFmtId="0" fontId="80" fillId="28" borderId="0" applyNumberFormat="0" applyBorder="0" applyAlignment="0" applyProtection="0">
      <alignment vertical="center"/>
    </xf>
    <xf numFmtId="0" fontId="80" fillId="28" borderId="0" applyNumberFormat="0" applyBorder="0" applyAlignment="0" applyProtection="0">
      <alignment vertical="center"/>
    </xf>
    <xf numFmtId="0" fontId="80" fillId="28" borderId="0" applyNumberFormat="0" applyBorder="0" applyAlignment="0" applyProtection="0">
      <alignment vertical="center"/>
    </xf>
    <xf numFmtId="0" fontId="81" fillId="28" borderId="0" applyNumberFormat="0" applyBorder="0" applyAlignment="0" applyProtection="0">
      <alignment vertical="center"/>
    </xf>
    <xf numFmtId="0" fontId="81" fillId="28" borderId="0" applyNumberFormat="0" applyBorder="0" applyAlignment="0" applyProtection="0">
      <alignment vertical="center"/>
    </xf>
    <xf numFmtId="0" fontId="81" fillId="28" borderId="0" applyNumberFormat="0" applyBorder="0" applyAlignment="0" applyProtection="0">
      <alignment vertical="center"/>
    </xf>
    <xf numFmtId="0" fontId="81" fillId="28" borderId="0" applyNumberFormat="0" applyBorder="0" applyAlignment="0" applyProtection="0">
      <alignment vertical="center"/>
    </xf>
    <xf numFmtId="0" fontId="81" fillId="28" borderId="0" applyNumberFormat="0" applyBorder="0" applyAlignment="0" applyProtection="0">
      <alignment vertical="center"/>
    </xf>
    <xf numFmtId="0" fontId="81" fillId="28" borderId="0" applyNumberFormat="0" applyBorder="0" applyAlignment="0" applyProtection="0">
      <alignment vertical="center"/>
    </xf>
    <xf numFmtId="0" fontId="81" fillId="28" borderId="0" applyNumberFormat="0" applyBorder="0" applyAlignment="0" applyProtection="0">
      <alignment vertical="center"/>
    </xf>
    <xf numFmtId="0" fontId="81" fillId="28" borderId="0" applyNumberFormat="0" applyBorder="0" applyAlignment="0" applyProtection="0">
      <alignment vertical="center"/>
    </xf>
    <xf numFmtId="0" fontId="65" fillId="0" borderId="0" applyNumberFormat="0" applyFill="0" applyBorder="0" applyAlignment="0" applyProtection="0">
      <alignment vertical="center"/>
    </xf>
    <xf numFmtId="0" fontId="81" fillId="28" borderId="0" applyNumberFormat="0" applyBorder="0" applyAlignment="0" applyProtection="0">
      <alignment vertical="center"/>
    </xf>
    <xf numFmtId="0" fontId="65" fillId="0" borderId="0" applyNumberFormat="0" applyFill="0" applyBorder="0" applyAlignment="0" applyProtection="0">
      <alignment vertical="center"/>
    </xf>
    <xf numFmtId="0" fontId="81" fillId="28" borderId="0" applyNumberFormat="0" applyBorder="0" applyAlignment="0" applyProtection="0">
      <alignment vertical="center"/>
    </xf>
    <xf numFmtId="0" fontId="81" fillId="28" borderId="0" applyNumberFormat="0" applyBorder="0" applyAlignment="0" applyProtection="0">
      <alignment vertical="center"/>
    </xf>
    <xf numFmtId="0" fontId="81" fillId="28" borderId="0" applyNumberFormat="0" applyBorder="0" applyAlignment="0" applyProtection="0">
      <alignment vertical="center"/>
    </xf>
    <xf numFmtId="0" fontId="81" fillId="28" borderId="0" applyNumberFormat="0" applyBorder="0" applyAlignment="0" applyProtection="0">
      <alignment vertical="center"/>
    </xf>
    <xf numFmtId="0" fontId="81" fillId="28" borderId="0" applyNumberFormat="0" applyBorder="0" applyAlignment="0" applyProtection="0">
      <alignment vertical="center"/>
    </xf>
    <xf numFmtId="0" fontId="80" fillId="17" borderId="0" applyNumberFormat="0" applyBorder="0" applyAlignment="0" applyProtection="0">
      <alignment vertical="center"/>
    </xf>
    <xf numFmtId="0" fontId="80" fillId="17" borderId="0" applyNumberFormat="0" applyBorder="0" applyAlignment="0" applyProtection="0">
      <alignment vertical="center"/>
    </xf>
    <xf numFmtId="0" fontId="80" fillId="17" borderId="0" applyNumberFormat="0" applyBorder="0" applyAlignment="0" applyProtection="0">
      <alignment vertical="center"/>
    </xf>
    <xf numFmtId="0" fontId="80" fillId="17" borderId="0" applyNumberFormat="0" applyBorder="0" applyAlignment="0" applyProtection="0">
      <alignment vertical="center"/>
    </xf>
    <xf numFmtId="0" fontId="80" fillId="17" borderId="0" applyNumberFormat="0" applyBorder="0" applyAlignment="0" applyProtection="0">
      <alignment vertical="center"/>
    </xf>
    <xf numFmtId="0" fontId="80" fillId="17" borderId="0" applyNumberFormat="0" applyBorder="0" applyAlignment="0" applyProtection="0">
      <alignment vertical="center"/>
    </xf>
    <xf numFmtId="0" fontId="81" fillId="28" borderId="0" applyNumberFormat="0" applyBorder="0" applyAlignment="0" applyProtection="0">
      <alignment vertical="center"/>
    </xf>
    <xf numFmtId="0" fontId="81" fillId="28" borderId="0" applyNumberFormat="0" applyBorder="0" applyAlignment="0" applyProtection="0">
      <alignment vertical="center"/>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33" applyNumberFormat="0" applyFill="0" applyAlignment="0" applyProtection="0">
      <alignment vertical="center"/>
    </xf>
    <xf numFmtId="0" fontId="113" fillId="0" borderId="0" applyNumberFormat="0" applyFill="0" applyBorder="0" applyAlignment="0" applyProtection="0">
      <alignment vertical="center"/>
    </xf>
    <xf numFmtId="0" fontId="88" fillId="20" borderId="22" applyNumberFormat="0" applyAlignment="0" applyProtection="0">
      <alignment vertical="center"/>
    </xf>
    <xf numFmtId="0" fontId="54" fillId="0" borderId="21" applyNumberFormat="0" applyFill="0" applyAlignment="0" applyProtection="0">
      <alignment vertical="center"/>
    </xf>
    <xf numFmtId="0" fontId="88" fillId="20" borderId="22" applyNumberFormat="0" applyAlignment="0" applyProtection="0">
      <alignment vertical="center"/>
    </xf>
    <xf numFmtId="0" fontId="54" fillId="0" borderId="21" applyNumberFormat="0" applyFill="0" applyAlignment="0" applyProtection="0">
      <alignment vertical="center"/>
    </xf>
    <xf numFmtId="0" fontId="88" fillId="20" borderId="22" applyNumberFormat="0" applyAlignment="0" applyProtection="0">
      <alignment vertical="center"/>
    </xf>
    <xf numFmtId="0" fontId="54" fillId="0" borderId="21" applyNumberFormat="0" applyFill="0" applyAlignment="0" applyProtection="0">
      <alignment vertical="center"/>
    </xf>
    <xf numFmtId="0" fontId="88" fillId="20" borderId="22" applyNumberFormat="0" applyAlignment="0" applyProtection="0">
      <alignment vertical="center"/>
    </xf>
    <xf numFmtId="0" fontId="54" fillId="0" borderId="21" applyNumberFormat="0" applyFill="0" applyAlignment="0" applyProtection="0">
      <alignment vertical="center"/>
    </xf>
    <xf numFmtId="0" fontId="88" fillId="20" borderId="22" applyNumberFormat="0" applyAlignment="0" applyProtection="0">
      <alignment vertical="center"/>
    </xf>
    <xf numFmtId="0" fontId="54" fillId="0" borderId="33"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113" fillId="0" borderId="0" applyNumberFormat="0" applyFill="0" applyBorder="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113" fillId="0" borderId="0" applyNumberFormat="0" applyFill="0" applyBorder="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4" fontId="0" fillId="0" borderId="0" applyFont="0" applyFill="0" applyBorder="0" applyAlignment="0" applyProtection="0">
      <alignment vertical="center"/>
    </xf>
    <xf numFmtId="0" fontId="54" fillId="0" borderId="21" applyNumberFormat="0" applyFill="0" applyAlignment="0" applyProtection="0">
      <alignment vertical="center"/>
    </xf>
    <xf numFmtId="0" fontId="54" fillId="0" borderId="21" applyNumberFormat="0" applyFill="0" applyAlignment="0" applyProtection="0">
      <alignment vertical="center"/>
    </xf>
    <xf numFmtId="0" fontId="112" fillId="12" borderId="11" applyNumberFormat="0" applyAlignment="0" applyProtection="0">
      <alignment vertical="center"/>
    </xf>
    <xf numFmtId="0" fontId="112" fillId="12" borderId="11" applyNumberFormat="0" applyAlignment="0" applyProtection="0">
      <alignment vertical="center"/>
    </xf>
    <xf numFmtId="0" fontId="112" fillId="12" borderId="11" applyNumberFormat="0" applyAlignment="0" applyProtection="0">
      <alignment vertical="center"/>
    </xf>
    <xf numFmtId="0" fontId="112" fillId="12" borderId="11" applyNumberFormat="0" applyAlignment="0" applyProtection="0">
      <alignment vertical="center"/>
    </xf>
    <xf numFmtId="0" fontId="112" fillId="12" borderId="11" applyNumberFormat="0" applyAlignment="0" applyProtection="0">
      <alignment vertical="center"/>
    </xf>
    <xf numFmtId="0" fontId="112" fillId="12" borderId="11" applyNumberFormat="0" applyAlignment="0" applyProtection="0">
      <alignment vertical="center"/>
    </xf>
    <xf numFmtId="0" fontId="112" fillId="12" borderId="11" applyNumberFormat="0" applyAlignment="0" applyProtection="0">
      <alignment vertical="center"/>
    </xf>
    <xf numFmtId="0" fontId="112" fillId="12" borderId="11" applyNumberFormat="0" applyAlignment="0" applyProtection="0">
      <alignment vertical="center"/>
    </xf>
    <xf numFmtId="0" fontId="112" fillId="12" borderId="11" applyNumberFormat="0" applyAlignment="0" applyProtection="0">
      <alignment vertical="center"/>
    </xf>
    <xf numFmtId="0" fontId="112" fillId="12" borderId="11" applyNumberFormat="0" applyAlignment="0" applyProtection="0">
      <alignment vertical="center"/>
    </xf>
    <xf numFmtId="0" fontId="112" fillId="12" borderId="11" applyNumberFormat="0" applyAlignment="0" applyProtection="0">
      <alignment vertical="center"/>
    </xf>
    <xf numFmtId="0" fontId="112" fillId="12" borderId="11" applyNumberFormat="0" applyAlignment="0" applyProtection="0">
      <alignment vertical="center"/>
    </xf>
    <xf numFmtId="0" fontId="112" fillId="12" borderId="11" applyNumberFormat="0" applyAlignment="0" applyProtection="0">
      <alignment vertical="center"/>
    </xf>
    <xf numFmtId="0" fontId="112" fillId="12" borderId="11" applyNumberFormat="0" applyAlignment="0" applyProtection="0">
      <alignment vertical="center"/>
    </xf>
    <xf numFmtId="0" fontId="112" fillId="12" borderId="11" applyNumberFormat="0" applyAlignment="0" applyProtection="0">
      <alignment vertical="center"/>
    </xf>
    <xf numFmtId="0" fontId="112" fillId="12" borderId="11" applyNumberFormat="0" applyAlignment="0" applyProtection="0">
      <alignment vertical="center"/>
    </xf>
    <xf numFmtId="0" fontId="88" fillId="20" borderId="22" applyNumberFormat="0" applyAlignment="0" applyProtection="0">
      <alignment vertical="center"/>
    </xf>
    <xf numFmtId="0" fontId="88" fillId="20" borderId="22" applyNumberFormat="0" applyAlignment="0" applyProtection="0">
      <alignment vertical="center"/>
    </xf>
    <xf numFmtId="0" fontId="88" fillId="20" borderId="22" applyNumberFormat="0" applyAlignment="0" applyProtection="0">
      <alignment vertical="center"/>
    </xf>
    <xf numFmtId="0" fontId="88" fillId="20" borderId="22" applyNumberFormat="0" applyAlignment="0" applyProtection="0">
      <alignment vertical="center"/>
    </xf>
    <xf numFmtId="0" fontId="88" fillId="20" borderId="22" applyNumberFormat="0" applyAlignment="0" applyProtection="0">
      <alignment vertical="center"/>
    </xf>
    <xf numFmtId="0" fontId="88" fillId="20" borderId="22" applyNumberFormat="0" applyAlignment="0" applyProtection="0">
      <alignment vertical="center"/>
    </xf>
    <xf numFmtId="0" fontId="88" fillId="20" borderId="22" applyNumberFormat="0" applyAlignment="0" applyProtection="0">
      <alignment vertical="center"/>
    </xf>
    <xf numFmtId="0" fontId="88" fillId="20" borderId="22" applyNumberFormat="0" applyAlignment="0" applyProtection="0">
      <alignment vertical="center"/>
    </xf>
    <xf numFmtId="0" fontId="88" fillId="20" borderId="22" applyNumberFormat="0" applyAlignment="0" applyProtection="0">
      <alignment vertical="center"/>
    </xf>
    <xf numFmtId="0" fontId="88" fillId="20" borderId="22" applyNumberForma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87" fillId="0" borderId="18" applyNumberFormat="0" applyFill="0" applyProtection="0">
      <alignment horizontal="left" vertical="center"/>
    </xf>
    <xf numFmtId="0" fontId="87" fillId="0" borderId="18" applyNumberFormat="0" applyFill="0" applyProtection="0">
      <alignment horizontal="left" vertical="center"/>
    </xf>
    <xf numFmtId="0" fontId="87" fillId="0" borderId="18" applyNumberFormat="0" applyFill="0" applyProtection="0">
      <alignment horizontal="left" vertical="center"/>
    </xf>
    <xf numFmtId="0" fontId="87" fillId="0" borderId="18" applyNumberFormat="0" applyFill="0" applyProtection="0">
      <alignment horizontal="left" vertical="center"/>
    </xf>
    <xf numFmtId="0" fontId="87" fillId="0" borderId="18" applyNumberFormat="0" applyFill="0" applyProtection="0">
      <alignment horizontal="left" vertical="center"/>
    </xf>
    <xf numFmtId="0" fontId="87" fillId="0" borderId="18" applyNumberFormat="0" applyFill="0" applyProtection="0">
      <alignment horizontal="left" vertical="center"/>
    </xf>
    <xf numFmtId="0" fontId="87" fillId="0" borderId="18" applyNumberFormat="0" applyFill="0" applyProtection="0">
      <alignment horizontal="lef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62" fillId="0" borderId="12" applyNumberFormat="0" applyFill="0" applyAlignment="0" applyProtection="0">
      <alignment vertical="center"/>
    </xf>
    <xf numFmtId="0" fontId="62" fillId="0" borderId="12" applyNumberFormat="0" applyFill="0" applyAlignment="0" applyProtection="0">
      <alignment vertical="center"/>
    </xf>
    <xf numFmtId="0" fontId="62" fillId="0" borderId="12" applyNumberFormat="0" applyFill="0" applyAlignment="0" applyProtection="0">
      <alignment vertical="center"/>
    </xf>
    <xf numFmtId="0" fontId="62" fillId="0" borderId="12" applyNumberFormat="0" applyFill="0" applyAlignment="0" applyProtection="0">
      <alignment vertical="center"/>
    </xf>
    <xf numFmtId="0" fontId="62" fillId="0" borderId="12" applyNumberFormat="0" applyFill="0" applyAlignment="0" applyProtection="0">
      <alignment vertical="center"/>
    </xf>
    <xf numFmtId="0" fontId="62" fillId="0" borderId="12" applyNumberFormat="0" applyFill="0" applyAlignment="0" applyProtection="0">
      <alignment vertical="center"/>
    </xf>
    <xf numFmtId="0" fontId="62" fillId="0" borderId="12" applyNumberFormat="0" applyFill="0" applyAlignment="0" applyProtection="0">
      <alignment vertical="center"/>
    </xf>
    <xf numFmtId="0" fontId="62" fillId="0" borderId="12" applyNumberFormat="0" applyFill="0" applyAlignment="0" applyProtection="0">
      <alignment vertical="center"/>
    </xf>
    <xf numFmtId="0" fontId="62" fillId="0" borderId="12" applyNumberFormat="0" applyFill="0" applyAlignment="0" applyProtection="0">
      <alignment vertical="center"/>
    </xf>
    <xf numFmtId="0" fontId="62" fillId="0" borderId="12" applyNumberFormat="0" applyFill="0" applyAlignment="0" applyProtection="0">
      <alignment vertical="center"/>
    </xf>
    <xf numFmtId="0" fontId="62" fillId="0" borderId="12" applyNumberFormat="0" applyFill="0" applyAlignment="0" applyProtection="0">
      <alignment vertical="center"/>
    </xf>
    <xf numFmtId="0" fontId="62" fillId="0" borderId="12" applyNumberFormat="0" applyFill="0" applyAlignment="0" applyProtection="0">
      <alignment vertical="center"/>
    </xf>
    <xf numFmtId="0" fontId="62" fillId="0" borderId="12" applyNumberFormat="0" applyFill="0" applyAlignment="0" applyProtection="0">
      <alignment vertical="center"/>
    </xf>
    <xf numFmtId="0" fontId="107" fillId="0" borderId="0">
      <alignment vertical="center"/>
    </xf>
    <xf numFmtId="43" fontId="0" fillId="0" borderId="0" applyFont="0" applyFill="0" applyBorder="0" applyAlignment="0" applyProtection="0">
      <alignment vertical="center"/>
    </xf>
    <xf numFmtId="187" fontId="0" fillId="0" borderId="0" applyFont="0" applyFill="0" applyBorder="0" applyAlignment="0" applyProtection="0">
      <alignment vertical="center"/>
    </xf>
    <xf numFmtId="0" fontId="61" fillId="6" borderId="11"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60" fillId="65" borderId="0" applyNumberFormat="0" applyBorder="0" applyAlignment="0" applyProtection="0">
      <alignment vertical="center"/>
    </xf>
    <xf numFmtId="43" fontId="0" fillId="0" borderId="0" applyFont="0" applyFill="0" applyBorder="0" applyAlignment="0" applyProtection="0">
      <alignment vertical="center"/>
    </xf>
    <xf numFmtId="0" fontId="106" fillId="67" borderId="0" applyNumberFormat="0" applyBorder="0" applyAlignment="0" applyProtection="0">
      <alignment vertical="center"/>
    </xf>
    <xf numFmtId="0" fontId="106" fillId="67" borderId="0" applyNumberFormat="0" applyBorder="0" applyAlignment="0" applyProtection="0">
      <alignment vertical="center"/>
    </xf>
    <xf numFmtId="0" fontId="106" fillId="49" borderId="0" applyNumberFormat="0" applyBorder="0" applyAlignment="0" applyProtection="0">
      <alignment vertical="center"/>
    </xf>
    <xf numFmtId="0" fontId="106" fillId="66" borderId="0" applyNumberFormat="0" applyBorder="0" applyAlignment="0" applyProtection="0">
      <alignment vertical="center"/>
    </xf>
    <xf numFmtId="0" fontId="60" fillId="61" borderId="0" applyNumberFormat="0" applyBorder="0" applyAlignment="0" applyProtection="0">
      <alignment vertical="center"/>
    </xf>
    <xf numFmtId="0" fontId="60" fillId="61" borderId="0" applyNumberFormat="0" applyBorder="0" applyAlignment="0" applyProtection="0">
      <alignment vertical="center"/>
    </xf>
    <xf numFmtId="0" fontId="60" fillId="61" borderId="0" applyNumberFormat="0" applyBorder="0" applyAlignment="0" applyProtection="0">
      <alignment vertical="center"/>
    </xf>
    <xf numFmtId="0" fontId="60" fillId="7" borderId="0" applyNumberFormat="0" applyBorder="0" applyAlignment="0" applyProtection="0">
      <alignment vertical="center"/>
    </xf>
    <xf numFmtId="0" fontId="60" fillId="68" borderId="0" applyNumberFormat="0" applyBorder="0" applyAlignment="0" applyProtection="0">
      <alignment vertical="center"/>
    </xf>
    <xf numFmtId="0" fontId="60" fillId="68"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31" borderId="0" applyNumberFormat="0" applyBorder="0" applyAlignment="0" applyProtection="0">
      <alignment vertical="center"/>
    </xf>
    <xf numFmtId="0" fontId="60" fillId="55" borderId="0" applyNumberFormat="0" applyBorder="0" applyAlignment="0" applyProtection="0">
      <alignment vertical="center"/>
    </xf>
    <xf numFmtId="0" fontId="86" fillId="32" borderId="0" applyNumberFormat="0" applyBorder="0" applyAlignment="0" applyProtection="0">
      <alignment vertical="center"/>
    </xf>
    <xf numFmtId="0" fontId="60" fillId="55" borderId="0" applyNumberFormat="0" applyBorder="0" applyAlignment="0" applyProtection="0">
      <alignment vertical="center"/>
    </xf>
    <xf numFmtId="0" fontId="60" fillId="55" borderId="0" applyNumberFormat="0" applyBorder="0" applyAlignment="0" applyProtection="0">
      <alignment vertical="center"/>
    </xf>
    <xf numFmtId="0" fontId="86" fillId="32" borderId="0" applyNumberFormat="0" applyBorder="0" applyAlignment="0" applyProtection="0">
      <alignment vertical="center"/>
    </xf>
    <xf numFmtId="0" fontId="60" fillId="55" borderId="0" applyNumberFormat="0" applyBorder="0" applyAlignment="0" applyProtection="0">
      <alignment vertical="center"/>
    </xf>
    <xf numFmtId="0" fontId="60" fillId="65" borderId="0" applyNumberFormat="0" applyBorder="0" applyAlignment="0" applyProtection="0">
      <alignment vertical="center"/>
    </xf>
    <xf numFmtId="0" fontId="60" fillId="65" borderId="0" applyNumberFormat="0" applyBorder="0" applyAlignment="0" applyProtection="0">
      <alignment vertical="center"/>
    </xf>
    <xf numFmtId="0" fontId="60" fillId="5" borderId="0" applyNumberFormat="0" applyBorder="0" applyAlignment="0" applyProtection="0">
      <alignment vertical="center"/>
    </xf>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60" fillId="69" borderId="0" applyNumberFormat="0" applyBorder="0" applyAlignment="0" applyProtection="0">
      <alignment vertical="center"/>
    </xf>
    <xf numFmtId="0" fontId="60" fillId="69" borderId="0" applyNumberFormat="0" applyBorder="0" applyAlignment="0" applyProtection="0">
      <alignment vertical="center"/>
    </xf>
    <xf numFmtId="181" fontId="77" fillId="0" borderId="18" applyFill="0" applyProtection="0">
      <alignment horizontal="right" vertical="center"/>
    </xf>
    <xf numFmtId="181" fontId="77" fillId="0" borderId="18" applyFill="0" applyProtection="0">
      <alignment horizontal="right" vertical="center"/>
    </xf>
    <xf numFmtId="181" fontId="77" fillId="0" borderId="18" applyFill="0" applyProtection="0">
      <alignment horizontal="right" vertical="center"/>
    </xf>
    <xf numFmtId="181" fontId="77" fillId="0" borderId="18" applyFill="0" applyProtection="0">
      <alignment horizontal="right" vertical="center"/>
    </xf>
    <xf numFmtId="0" fontId="77" fillId="0" borderId="8" applyNumberFormat="0" applyFill="0" applyProtection="0">
      <alignment horizontal="left" vertical="center"/>
    </xf>
    <xf numFmtId="0" fontId="77" fillId="0" borderId="8" applyNumberFormat="0" applyFill="0" applyProtection="0">
      <alignment horizontal="left" vertical="center"/>
    </xf>
    <xf numFmtId="0" fontId="77" fillId="0" borderId="8" applyNumberFormat="0" applyFill="0" applyProtection="0">
      <alignment horizontal="left" vertical="center"/>
    </xf>
    <xf numFmtId="0" fontId="77" fillId="0" borderId="8" applyNumberFormat="0" applyFill="0" applyProtection="0">
      <alignment horizontal="left" vertical="center"/>
    </xf>
    <xf numFmtId="0" fontId="86" fillId="32" borderId="0" applyNumberFormat="0" applyBorder="0" applyAlignment="0" applyProtection="0">
      <alignment vertical="center"/>
    </xf>
    <xf numFmtId="0" fontId="86" fillId="32" borderId="0" applyNumberFormat="0" applyBorder="0" applyAlignment="0" applyProtection="0">
      <alignment vertical="center"/>
    </xf>
    <xf numFmtId="0" fontId="86" fillId="32" borderId="0" applyNumberFormat="0" applyBorder="0" applyAlignment="0" applyProtection="0">
      <alignment vertical="center"/>
    </xf>
    <xf numFmtId="0" fontId="86" fillId="32" borderId="0" applyNumberFormat="0" applyBorder="0" applyAlignment="0" applyProtection="0">
      <alignment vertical="center"/>
    </xf>
    <xf numFmtId="0" fontId="86" fillId="32" borderId="0" applyNumberFormat="0" applyBorder="0" applyAlignment="0" applyProtection="0">
      <alignment vertical="center"/>
    </xf>
    <xf numFmtId="0" fontId="86" fillId="32" borderId="0" applyNumberFormat="0" applyBorder="0" applyAlignment="0" applyProtection="0">
      <alignment vertical="center"/>
    </xf>
    <xf numFmtId="0" fontId="104" fillId="12" borderId="29" applyNumberFormat="0" applyAlignment="0" applyProtection="0">
      <alignment vertical="center"/>
    </xf>
    <xf numFmtId="0" fontId="104" fillId="12" borderId="29" applyNumberFormat="0" applyAlignment="0" applyProtection="0">
      <alignment vertical="center"/>
    </xf>
    <xf numFmtId="0" fontId="104" fillId="12" borderId="29" applyNumberFormat="0" applyAlignment="0" applyProtection="0">
      <alignment vertical="center"/>
    </xf>
    <xf numFmtId="0" fontId="104" fillId="12" borderId="29" applyNumberFormat="0" applyAlignment="0" applyProtection="0">
      <alignment vertical="center"/>
    </xf>
    <xf numFmtId="0" fontId="104" fillId="12" borderId="29" applyNumberFormat="0" applyAlignment="0" applyProtection="0">
      <alignment vertical="center"/>
    </xf>
    <xf numFmtId="0" fontId="104" fillId="12" borderId="29" applyNumberFormat="0" applyAlignment="0" applyProtection="0">
      <alignment vertical="center"/>
    </xf>
    <xf numFmtId="0" fontId="104" fillId="12" borderId="29" applyNumberFormat="0" applyAlignment="0" applyProtection="0">
      <alignment vertical="center"/>
    </xf>
    <xf numFmtId="0" fontId="104" fillId="12" borderId="29" applyNumberFormat="0" applyAlignment="0" applyProtection="0">
      <alignment vertical="center"/>
    </xf>
    <xf numFmtId="41" fontId="0" fillId="0" borderId="0" applyFont="0" applyFill="0" applyBorder="0" applyAlignment="0" applyProtection="0">
      <alignment vertical="center"/>
    </xf>
    <xf numFmtId="0" fontId="104" fillId="12" borderId="29" applyNumberFormat="0" applyAlignment="0" applyProtection="0">
      <alignment vertical="center"/>
    </xf>
    <xf numFmtId="0" fontId="104" fillId="12" borderId="29" applyNumberFormat="0" applyAlignment="0" applyProtection="0">
      <alignment vertical="center"/>
    </xf>
    <xf numFmtId="0" fontId="104" fillId="12" borderId="29" applyNumberFormat="0" applyAlignment="0" applyProtection="0">
      <alignment vertical="center"/>
    </xf>
    <xf numFmtId="0" fontId="104" fillId="12" borderId="29" applyNumberFormat="0" applyAlignment="0" applyProtection="0">
      <alignment vertical="center"/>
    </xf>
    <xf numFmtId="0" fontId="104" fillId="12" borderId="29" applyNumberFormat="0" applyAlignment="0" applyProtection="0">
      <alignment vertical="center"/>
    </xf>
    <xf numFmtId="0" fontId="61" fillId="6" borderId="11" applyNumberFormat="0" applyAlignment="0" applyProtection="0">
      <alignment vertical="center"/>
    </xf>
    <xf numFmtId="0" fontId="61" fillId="6" borderId="11" applyNumberFormat="0" applyAlignment="0" applyProtection="0">
      <alignment vertical="center"/>
    </xf>
    <xf numFmtId="0" fontId="61" fillId="6" borderId="11" applyNumberFormat="0" applyAlignment="0" applyProtection="0">
      <alignment vertical="center"/>
    </xf>
    <xf numFmtId="0" fontId="61" fillId="6" borderId="11" applyNumberFormat="0" applyAlignment="0" applyProtection="0">
      <alignment vertical="center"/>
    </xf>
    <xf numFmtId="0" fontId="61" fillId="6" borderId="11" applyNumberFormat="0" applyAlignment="0" applyProtection="0">
      <alignment vertical="center"/>
    </xf>
    <xf numFmtId="0" fontId="61" fillId="6" borderId="11" applyNumberFormat="0" applyAlignment="0" applyProtection="0">
      <alignment vertical="center"/>
    </xf>
    <xf numFmtId="0" fontId="61" fillId="6" borderId="11" applyNumberFormat="0" applyAlignment="0" applyProtection="0">
      <alignment vertical="center"/>
    </xf>
    <xf numFmtId="0" fontId="61" fillId="6" borderId="11" applyNumberFormat="0" applyAlignment="0" applyProtection="0">
      <alignment vertical="center"/>
    </xf>
    <xf numFmtId="1" fontId="77" fillId="0" borderId="18" applyFill="0" applyProtection="0">
      <alignment horizontal="center" vertical="center"/>
    </xf>
    <xf numFmtId="1" fontId="77" fillId="0" borderId="18" applyFill="0" applyProtection="0">
      <alignment horizontal="center" vertical="center"/>
    </xf>
    <xf numFmtId="0" fontId="132" fillId="0" borderId="0">
      <alignment vertical="center"/>
    </xf>
    <xf numFmtId="0" fontId="85" fillId="0" borderId="0">
      <alignment vertical="center"/>
    </xf>
    <xf numFmtId="43" fontId="0" fillId="0" borderId="0" applyFont="0" applyFill="0" applyBorder="0" applyAlignment="0" applyProtection="0">
      <alignment vertical="center"/>
    </xf>
    <xf numFmtId="0" fontId="0" fillId="25" borderId="30" applyNumberFormat="0" applyFont="0" applyAlignment="0" applyProtection="0">
      <alignment vertical="center"/>
    </xf>
    <xf numFmtId="0" fontId="0" fillId="25" borderId="30" applyNumberFormat="0" applyFont="0" applyAlignment="0" applyProtection="0">
      <alignment vertical="center"/>
    </xf>
    <xf numFmtId="0" fontId="0" fillId="25" borderId="30" applyNumberFormat="0" applyFont="0" applyAlignment="0" applyProtection="0">
      <alignment vertical="center"/>
    </xf>
    <xf numFmtId="0" fontId="0" fillId="25" borderId="30" applyNumberFormat="0" applyFont="0" applyAlignment="0" applyProtection="0">
      <alignment vertical="center"/>
    </xf>
    <xf numFmtId="0" fontId="0" fillId="25" borderId="30" applyNumberFormat="0" applyFont="0" applyAlignment="0" applyProtection="0">
      <alignment vertical="center"/>
    </xf>
    <xf numFmtId="0" fontId="0" fillId="25" borderId="30" applyNumberFormat="0" applyFont="0" applyAlignment="0" applyProtection="0">
      <alignment vertical="center"/>
    </xf>
    <xf numFmtId="0" fontId="0" fillId="25" borderId="30" applyNumberFormat="0" applyFont="0" applyAlignment="0" applyProtection="0">
      <alignment vertical="center"/>
    </xf>
    <xf numFmtId="0" fontId="0" fillId="25" borderId="30" applyNumberFormat="0" applyFont="0" applyAlignment="0" applyProtection="0">
      <alignment vertical="center"/>
    </xf>
    <xf numFmtId="0" fontId="0" fillId="25" borderId="30" applyNumberFormat="0" applyFont="0" applyAlignment="0" applyProtection="0">
      <alignment vertical="center"/>
    </xf>
    <xf numFmtId="0" fontId="0" fillId="25" borderId="30" applyNumberFormat="0" applyFont="0" applyAlignment="0" applyProtection="0">
      <alignment vertical="center"/>
    </xf>
    <xf numFmtId="0" fontId="0" fillId="25" borderId="30" applyNumberFormat="0" applyFont="0" applyAlignment="0" applyProtection="0">
      <alignment vertical="center"/>
    </xf>
    <xf numFmtId="0" fontId="0" fillId="25" borderId="30" applyNumberFormat="0" applyFont="0" applyAlignment="0" applyProtection="0">
      <alignment vertical="center"/>
    </xf>
    <xf numFmtId="0" fontId="0" fillId="25" borderId="30" applyNumberFormat="0" applyFont="0" applyAlignment="0" applyProtection="0">
      <alignment vertical="center"/>
    </xf>
    <xf numFmtId="0" fontId="0" fillId="25" borderId="30" applyNumberFormat="0" applyFont="0" applyAlignment="0" applyProtection="0">
      <alignment vertical="center"/>
    </xf>
    <xf numFmtId="0" fontId="9" fillId="0" borderId="0" applyProtection="0"/>
  </cellStyleXfs>
  <cellXfs count="417">
    <xf numFmtId="0" fontId="0" fillId="0" borderId="0" xfId="0" applyAlignment="1"/>
    <xf numFmtId="0" fontId="1" fillId="0" borderId="0" xfId="0" applyFont="1" applyFill="1" applyBorder="1" applyAlignment="1">
      <alignment vertical="center"/>
    </xf>
    <xf numFmtId="0" fontId="2" fillId="0" borderId="0" xfId="552" applyFont="1" applyFill="1" applyBorder="1" applyAlignment="1">
      <alignment horizontal="center" vertical="center"/>
    </xf>
    <xf numFmtId="0" fontId="3" fillId="0" borderId="1" xfId="552"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552" applyFont="1" applyFill="1" applyBorder="1" applyAlignment="1">
      <alignment horizontal="center" vertical="center"/>
    </xf>
    <xf numFmtId="0" fontId="1" fillId="0" borderId="1" xfId="0" applyFont="1" applyFill="1" applyBorder="1" applyAlignment="1">
      <alignment vertical="center" wrapText="1"/>
    </xf>
    <xf numFmtId="0" fontId="6" fillId="0" borderId="1" xfId="0" applyFont="1" applyFill="1" applyBorder="1" applyAlignment="1">
      <alignment vertical="center" wrapText="1"/>
    </xf>
    <xf numFmtId="0" fontId="7" fillId="0" borderId="0" xfId="285" applyFont="1" applyFill="1" applyBorder="1" applyAlignment="1">
      <alignment vertical="center"/>
    </xf>
    <xf numFmtId="0" fontId="8" fillId="2" borderId="0" xfId="285" applyFont="1" applyFill="1" applyBorder="1" applyAlignment="1">
      <alignment vertical="center"/>
    </xf>
    <xf numFmtId="0" fontId="9" fillId="0" borderId="0" xfId="0" applyFont="1" applyFill="1" applyBorder="1" applyAlignment="1">
      <alignment vertical="center"/>
    </xf>
    <xf numFmtId="0" fontId="10" fillId="0" borderId="0" xfId="285" applyNumberFormat="1" applyFont="1" applyFill="1" applyBorder="1" applyAlignment="1" applyProtection="1">
      <alignment horizontal="center" vertical="center"/>
    </xf>
    <xf numFmtId="0" fontId="0" fillId="0" borderId="0" xfId="285" applyNumberFormat="1" applyFont="1" applyFill="1" applyBorder="1" applyAlignment="1" applyProtection="1">
      <alignment horizontal="left" vertical="center"/>
    </xf>
    <xf numFmtId="0" fontId="11" fillId="2" borderId="1" xfId="478" applyFont="1" applyFill="1" applyBorder="1" applyAlignment="1">
      <alignment horizontal="center" vertical="center" wrapText="1"/>
    </xf>
    <xf numFmtId="0" fontId="12" fillId="0" borderId="1" xfId="478" applyFont="1" applyFill="1" applyBorder="1" applyAlignment="1">
      <alignment horizontal="center" vertical="center" wrapText="1"/>
    </xf>
    <xf numFmtId="0" fontId="12" fillId="0" borderId="1" xfId="478" applyFont="1" applyFill="1" applyBorder="1" applyAlignment="1">
      <alignment vertical="center" wrapText="1"/>
    </xf>
    <xf numFmtId="0" fontId="12" fillId="0" borderId="1" xfId="478" applyFont="1" applyFill="1" applyBorder="1" applyAlignment="1">
      <alignment horizontal="left" vertical="center" wrapText="1" indent="1"/>
    </xf>
    <xf numFmtId="49" fontId="0" fillId="0" borderId="1" xfId="984" applyNumberFormat="1" applyFont="1" applyFill="1" applyBorder="1" applyAlignment="1">
      <alignment horizontal="left" vertical="center" wrapText="1"/>
    </xf>
    <xf numFmtId="49" fontId="13" fillId="0" borderId="1" xfId="984" applyNumberFormat="1" applyFont="1" applyFill="1" applyBorder="1" applyAlignment="1">
      <alignment horizontal="left" vertical="center" wrapText="1"/>
    </xf>
    <xf numFmtId="0" fontId="14" fillId="0" borderId="1" xfId="285" applyFont="1" applyFill="1" applyBorder="1" applyAlignment="1">
      <alignment vertical="center"/>
    </xf>
    <xf numFmtId="0" fontId="7" fillId="0" borderId="1" xfId="285"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9" fillId="0" borderId="0" xfId="0" applyFont="1" applyFill="1" applyBorder="1" applyAlignment="1">
      <alignment horizontal="right" vertical="center"/>
    </xf>
    <xf numFmtId="0" fontId="19" fillId="0" borderId="0" xfId="0" applyFont="1" applyFill="1" applyBorder="1" applyAlignment="1">
      <alignment horizontal="right"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Fill="1" applyBorder="1" applyAlignment="1">
      <alignment vertical="center"/>
    </xf>
    <xf numFmtId="0" fontId="19" fillId="0" borderId="1" xfId="0" applyFont="1" applyFill="1" applyBorder="1" applyAlignment="1">
      <alignment horizontal="center" vertical="center" wrapText="1"/>
    </xf>
    <xf numFmtId="4" fontId="19" fillId="0" borderId="1" xfId="0" applyNumberFormat="1" applyFont="1" applyFill="1" applyBorder="1" applyAlignment="1">
      <alignment horizontal="right" vertical="center" wrapText="1"/>
    </xf>
    <xf numFmtId="199" fontId="19" fillId="0" borderId="1" xfId="0" applyNumberFormat="1" applyFont="1" applyFill="1" applyBorder="1" applyAlignment="1">
      <alignment horizontal="right" vertical="center" wrapText="1"/>
    </xf>
    <xf numFmtId="0" fontId="19" fillId="0" borderId="1" xfId="0" applyFont="1" applyFill="1" applyBorder="1" applyAlignment="1">
      <alignment horizontal="left" vertical="center"/>
    </xf>
    <xf numFmtId="0" fontId="20" fillId="0" borderId="1" xfId="0" applyFont="1" applyFill="1" applyBorder="1" applyAlignment="1">
      <alignment horizontal="left" vertical="center"/>
    </xf>
    <xf numFmtId="0" fontId="21" fillId="0" borderId="0" xfId="0" applyFont="1" applyFill="1" applyBorder="1" applyAlignment="1">
      <alignment horizontal="left" vertical="center" wrapText="1"/>
    </xf>
    <xf numFmtId="0" fontId="22" fillId="0" borderId="0" xfId="0"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9" fillId="0" borderId="1" xfId="0" applyFont="1" applyFill="1" applyBorder="1" applyAlignment="1">
      <alignment horizontal="center" vertical="center"/>
    </xf>
    <xf numFmtId="0" fontId="19" fillId="0" borderId="1" xfId="0" applyFont="1" applyFill="1" applyBorder="1" applyAlignment="1">
      <alignment vertical="center" wrapText="1"/>
    </xf>
    <xf numFmtId="199" fontId="19" fillId="0" borderId="1" xfId="0" applyNumberFormat="1" applyFont="1" applyFill="1" applyBorder="1" applyAlignment="1">
      <alignment vertical="center" wrapText="1"/>
    </xf>
    <xf numFmtId="4" fontId="19" fillId="0" borderId="1" xfId="0" applyNumberFormat="1" applyFont="1" applyFill="1" applyBorder="1" applyAlignment="1">
      <alignment vertical="center" wrapText="1"/>
    </xf>
    <xf numFmtId="199" fontId="19" fillId="0" borderId="1" xfId="0" applyNumberFormat="1" applyFont="1" applyFill="1" applyBorder="1" applyAlignment="1">
      <alignment horizontal="left" vertical="center" wrapText="1"/>
    </xf>
    <xf numFmtId="199" fontId="19" fillId="0" borderId="1" xfId="0" applyNumberFormat="1" applyFont="1" applyFill="1" applyBorder="1" applyAlignment="1">
      <alignment horizontal="center" vertical="center" wrapText="1"/>
    </xf>
    <xf numFmtId="0" fontId="18"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1" fillId="0" borderId="0" xfId="0" applyFont="1" applyFill="1" applyBorder="1" applyAlignment="1">
      <alignment vertical="center" wrapText="1"/>
    </xf>
    <xf numFmtId="0" fontId="18" fillId="0" borderId="0" xfId="0" applyFont="1" applyFill="1" applyBorder="1" applyAlignment="1">
      <alignment vertical="center" wrapText="1"/>
    </xf>
    <xf numFmtId="0" fontId="19" fillId="0" borderId="0" xfId="0" applyFont="1" applyFill="1" applyBorder="1" applyAlignment="1">
      <alignmen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vertical="center" wrapText="1"/>
    </xf>
    <xf numFmtId="0" fontId="18" fillId="0" borderId="0" xfId="0" applyFont="1" applyFill="1" applyBorder="1" applyAlignment="1">
      <alignment horizontal="right" vertical="center" wrapText="1"/>
    </xf>
    <xf numFmtId="4" fontId="14" fillId="0" borderId="1" xfId="0" applyNumberFormat="1" applyFont="1" applyFill="1" applyBorder="1" applyAlignment="1">
      <alignment vertical="center" wrapText="1"/>
    </xf>
    <xf numFmtId="0" fontId="12" fillId="0" borderId="0" xfId="0" applyFont="1" applyFill="1" applyBorder="1" applyAlignment="1">
      <alignment vertical="center"/>
    </xf>
    <xf numFmtId="0" fontId="13" fillId="0" borderId="0" xfId="0" applyFont="1" applyFill="1" applyBorder="1" applyAlignment="1">
      <alignment vertical="center"/>
    </xf>
    <xf numFmtId="0" fontId="25"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2" fillId="0" borderId="0" xfId="894" applyNumberFormat="1" applyFont="1" applyFill="1" applyAlignment="1" applyProtection="1">
      <alignment horizontal="center" vertical="center" wrapText="1"/>
    </xf>
    <xf numFmtId="0" fontId="25" fillId="0" borderId="1" xfId="0" applyFont="1" applyFill="1" applyBorder="1" applyAlignment="1">
      <alignment vertical="center" wrapText="1"/>
    </xf>
    <xf numFmtId="0" fontId="9" fillId="0" borderId="0" xfId="765" applyAlignment="1"/>
    <xf numFmtId="0" fontId="9" fillId="0" borderId="0" xfId="765" applyFill="1" applyAlignment="1"/>
    <xf numFmtId="0" fontId="26" fillId="0" borderId="0" xfId="765" applyNumberFormat="1" applyFont="1" applyFill="1" applyAlignment="1" applyProtection="1">
      <alignment horizontal="center" vertical="center" wrapText="1"/>
    </xf>
    <xf numFmtId="0" fontId="12" fillId="0" borderId="0" xfId="709" applyFont="1" applyAlignment="1" applyProtection="1">
      <alignment horizontal="left" vertical="center"/>
    </xf>
    <xf numFmtId="0" fontId="27" fillId="0" borderId="0" xfId="709" applyFont="1" applyAlignment="1"/>
    <xf numFmtId="178" fontId="27" fillId="0" borderId="0" xfId="709" applyNumberFormat="1" applyFont="1" applyAlignment="1"/>
    <xf numFmtId="201" fontId="28" fillId="0" borderId="0" xfId="709" applyNumberFormat="1" applyFont="1" applyFill="1" applyBorder="1" applyAlignment="1" applyProtection="1">
      <alignment horizontal="right" vertical="center"/>
    </xf>
    <xf numFmtId="2" fontId="25" fillId="0" borderId="1" xfId="821" applyNumberFormat="1" applyFont="1" applyFill="1" applyBorder="1" applyAlignment="1" applyProtection="1">
      <alignment horizontal="center" vertical="center" wrapText="1"/>
    </xf>
    <xf numFmtId="182" fontId="25" fillId="0" borderId="1" xfId="997" applyNumberFormat="1" applyFont="1" applyBorder="1" applyAlignment="1">
      <alignment horizontal="center" vertical="center" wrapText="1"/>
    </xf>
    <xf numFmtId="0" fontId="9" fillId="0" borderId="0" xfId="765" applyAlignment="1">
      <alignment horizontal="center" vertical="center"/>
    </xf>
    <xf numFmtId="49" fontId="25" fillId="0" borderId="1" xfId="823" applyNumberFormat="1" applyFont="1" applyFill="1" applyBorder="1" applyAlignment="1" applyProtection="1">
      <alignment horizontal="left" vertical="center"/>
    </xf>
    <xf numFmtId="193" fontId="11" fillId="0" borderId="1" xfId="25" applyNumberFormat="1" applyFont="1" applyFill="1" applyBorder="1" applyAlignment="1">
      <alignment horizontal="right" vertical="center" wrapText="1"/>
    </xf>
    <xf numFmtId="193" fontId="29" fillId="0" borderId="1" xfId="709" applyNumberFormat="1" applyFont="1" applyFill="1" applyBorder="1" applyAlignment="1">
      <alignment vertical="center"/>
    </xf>
    <xf numFmtId="200" fontId="25" fillId="0" borderId="1" xfId="34" applyNumberFormat="1" applyFont="1" applyFill="1" applyBorder="1" applyAlignment="1">
      <alignment horizontal="right" vertical="center" wrapText="1"/>
    </xf>
    <xf numFmtId="0" fontId="30" fillId="0" borderId="0" xfId="552" applyFont="1" applyAlignment="1">
      <alignment horizontal="center" vertical="center"/>
    </xf>
    <xf numFmtId="49" fontId="14" fillId="0" borderId="1" xfId="823" applyNumberFormat="1" applyFont="1" applyFill="1" applyBorder="1" applyAlignment="1" applyProtection="1">
      <alignment horizontal="left" vertical="center"/>
    </xf>
    <xf numFmtId="193" fontId="12" fillId="0" borderId="1" xfId="25" applyNumberFormat="1" applyFont="1" applyFill="1" applyBorder="1" applyAlignment="1">
      <alignment horizontal="right" vertical="center" wrapText="1"/>
    </xf>
    <xf numFmtId="193" fontId="31" fillId="0" borderId="1" xfId="709" applyNumberFormat="1" applyFont="1" applyFill="1" applyBorder="1" applyAlignment="1">
      <alignment vertical="center"/>
    </xf>
    <xf numFmtId="200" fontId="14" fillId="0" borderId="1" xfId="567" applyNumberFormat="1" applyFont="1" applyFill="1" applyBorder="1" applyAlignment="1" applyProtection="1">
      <alignment horizontal="right" vertical="center" wrapText="1"/>
    </xf>
    <xf numFmtId="200" fontId="25" fillId="0" borderId="1" xfId="567" applyNumberFormat="1" applyFont="1" applyFill="1" applyBorder="1" applyAlignment="1" applyProtection="1">
      <alignment horizontal="right" vertical="center" wrapText="1"/>
    </xf>
    <xf numFmtId="49" fontId="25" fillId="0" borderId="1" xfId="903" applyNumberFormat="1" applyFont="1" applyFill="1" applyBorder="1" applyAlignment="1" applyProtection="1">
      <alignment horizontal="distributed" vertical="center"/>
    </xf>
    <xf numFmtId="193" fontId="25" fillId="0" borderId="1" xfId="25" applyNumberFormat="1" applyFont="1" applyFill="1" applyBorder="1" applyAlignment="1">
      <alignment horizontal="right" vertical="center" wrapText="1"/>
    </xf>
    <xf numFmtId="193" fontId="14" fillId="0" borderId="1" xfId="25" applyNumberFormat="1" applyFont="1" applyFill="1" applyBorder="1" applyAlignment="1">
      <alignment horizontal="right" vertical="center" wrapText="1"/>
    </xf>
    <xf numFmtId="49" fontId="25" fillId="0" borderId="1" xfId="903" applyNumberFormat="1" applyFont="1" applyFill="1" applyBorder="1" applyAlignment="1" applyProtection="1">
      <alignment horizontal="left" vertical="center" wrapText="1"/>
    </xf>
    <xf numFmtId="49" fontId="25" fillId="0" borderId="1" xfId="903" applyNumberFormat="1" applyFont="1" applyFill="1" applyBorder="1" applyAlignment="1" applyProtection="1">
      <alignment horizontal="left" vertical="center"/>
    </xf>
    <xf numFmtId="0" fontId="9" fillId="0" borderId="0" xfId="765" applyAlignment="1">
      <alignment vertical="center"/>
    </xf>
    <xf numFmtId="0" fontId="32" fillId="0" borderId="0" xfId="765" applyNumberFormat="1" applyFont="1" applyFill="1" applyAlignment="1" applyProtection="1">
      <alignment horizontal="center" vertical="center" wrapText="1"/>
    </xf>
    <xf numFmtId="0" fontId="14" fillId="0" borderId="0" xfId="765" applyFont="1" applyFill="1" applyAlignment="1" applyProtection="1">
      <alignment horizontal="left" vertical="center"/>
    </xf>
    <xf numFmtId="4" fontId="14" fillId="0" borderId="0" xfId="765" applyNumberFormat="1" applyFont="1" applyFill="1" applyAlignment="1" applyProtection="1">
      <alignment horizontal="right" vertical="center"/>
    </xf>
    <xf numFmtId="178" fontId="33" fillId="0" borderId="0" xfId="765" applyNumberFormat="1" applyFont="1" applyFill="1" applyAlignment="1">
      <alignment vertical="center"/>
    </xf>
    <xf numFmtId="0" fontId="14" fillId="0" borderId="0" xfId="765" applyFont="1" applyFill="1" applyAlignment="1">
      <alignment horizontal="right" vertical="center"/>
    </xf>
    <xf numFmtId="0" fontId="25" fillId="0" borderId="1" xfId="917" applyNumberFormat="1" applyFont="1" applyFill="1" applyBorder="1" applyAlignment="1" applyProtection="1">
      <alignment horizontal="center" vertical="center"/>
    </xf>
    <xf numFmtId="49" fontId="25" fillId="0" borderId="1" xfId="919" applyNumberFormat="1" applyFont="1" applyFill="1" applyBorder="1" applyAlignment="1" applyProtection="1">
      <alignment vertical="center"/>
    </xf>
    <xf numFmtId="193" fontId="11" fillId="0" borderId="1" xfId="105" applyNumberFormat="1" applyFont="1" applyFill="1" applyBorder="1" applyAlignment="1">
      <alignment horizontal="right" vertical="center" wrapText="1"/>
    </xf>
    <xf numFmtId="193" fontId="34" fillId="0" borderId="1" xfId="765" applyNumberFormat="1" applyFont="1" applyFill="1" applyBorder="1" applyAlignment="1">
      <alignment vertical="center"/>
    </xf>
    <xf numFmtId="0" fontId="30" fillId="0" borderId="0" xfId="552" applyFont="1">
      <alignment vertical="center"/>
    </xf>
    <xf numFmtId="49" fontId="14" fillId="0" borderId="1" xfId="919" applyNumberFormat="1" applyFont="1" applyFill="1" applyBorder="1" applyAlignment="1" applyProtection="1">
      <alignment vertical="center"/>
    </xf>
    <xf numFmtId="193" fontId="12" fillId="0" borderId="1" xfId="105" applyNumberFormat="1" applyFont="1" applyFill="1" applyBorder="1" applyAlignment="1">
      <alignment horizontal="right" vertical="center" wrapText="1"/>
    </xf>
    <xf numFmtId="193" fontId="33" fillId="0" borderId="1" xfId="765" applyNumberFormat="1" applyFont="1" applyFill="1" applyBorder="1" applyAlignment="1">
      <alignment vertical="center"/>
    </xf>
    <xf numFmtId="200" fontId="14" fillId="0" borderId="1" xfId="627" applyNumberFormat="1" applyFont="1" applyFill="1" applyBorder="1" applyAlignment="1">
      <alignment horizontal="right" vertical="center" wrapText="1"/>
    </xf>
    <xf numFmtId="200" fontId="25" fillId="0" borderId="1" xfId="627" applyNumberFormat="1" applyFont="1" applyFill="1" applyBorder="1" applyAlignment="1">
      <alignment horizontal="right" vertical="center" wrapText="1"/>
    </xf>
    <xf numFmtId="200" fontId="14" fillId="0" borderId="1" xfId="0" applyNumberFormat="1" applyFont="1" applyFill="1" applyBorder="1" applyAlignment="1">
      <alignment horizontal="right" vertical="center" wrapText="1"/>
    </xf>
    <xf numFmtId="193" fontId="25" fillId="0" borderId="1" xfId="105" applyNumberFormat="1" applyFont="1" applyFill="1" applyBorder="1" applyAlignment="1">
      <alignment horizontal="right" vertical="center" wrapText="1"/>
    </xf>
    <xf numFmtId="193" fontId="14" fillId="0" borderId="1" xfId="105" applyNumberFormat="1" applyFont="1" applyFill="1" applyBorder="1" applyAlignment="1">
      <alignment horizontal="right" vertical="center" wrapText="1"/>
    </xf>
    <xf numFmtId="49" fontId="25" fillId="0" borderId="1" xfId="903" applyNumberFormat="1" applyFont="1" applyFill="1" applyBorder="1" applyAlignment="1" applyProtection="1">
      <alignment vertical="center"/>
    </xf>
    <xf numFmtId="193" fontId="9" fillId="0" borderId="0" xfId="765" applyNumberFormat="1" applyAlignment="1"/>
    <xf numFmtId="0" fontId="9" fillId="0" borderId="0" xfId="997">
      <alignment vertical="center"/>
    </xf>
    <xf numFmtId="0" fontId="8" fillId="0" borderId="0" xfId="997" applyFont="1" applyAlignment="1">
      <alignment horizontal="center" vertical="center" wrapText="1"/>
    </xf>
    <xf numFmtId="0" fontId="9" fillId="0" borderId="0" xfId="997" applyFill="1">
      <alignment vertical="center"/>
    </xf>
    <xf numFmtId="0" fontId="1" fillId="0" borderId="0" xfId="0" applyFont="1" applyFill="1" applyAlignment="1">
      <alignment vertical="center"/>
    </xf>
    <xf numFmtId="0" fontId="35" fillId="0" borderId="0" xfId="658" applyFont="1" applyAlignment="1">
      <alignment horizontal="center" vertical="center" shrinkToFit="1"/>
    </xf>
    <xf numFmtId="0" fontId="10" fillId="0" borderId="0" xfId="658" applyFont="1" applyAlignment="1">
      <alignment horizontal="center" vertical="center" shrinkToFit="1"/>
    </xf>
    <xf numFmtId="0" fontId="12" fillId="0" borderId="0" xfId="658" applyFont="1" applyBorder="1" applyAlignment="1">
      <alignment horizontal="left" vertical="center" wrapText="1"/>
    </xf>
    <xf numFmtId="0" fontId="12" fillId="0" borderId="0" xfId="0" applyFont="1" applyFill="1" applyAlignment="1">
      <alignment horizontal="right"/>
    </xf>
    <xf numFmtId="0" fontId="25" fillId="0" borderId="1" xfId="1073" applyFont="1" applyBorder="1" applyAlignment="1">
      <alignment horizontal="center" vertical="center"/>
    </xf>
    <xf numFmtId="49" fontId="25" fillId="0" borderId="1" xfId="0" applyNumberFormat="1" applyFont="1" applyFill="1" applyBorder="1" applyAlignment="1" applyProtection="1">
      <alignment vertical="center" wrapText="1"/>
    </xf>
    <xf numFmtId="193" fontId="14" fillId="0" borderId="1" xfId="25" applyNumberFormat="1" applyFont="1" applyBorder="1" applyAlignment="1">
      <alignment horizontal="right" vertical="center" wrapText="1"/>
    </xf>
    <xf numFmtId="0" fontId="14" fillId="0" borderId="1" xfId="648" applyNumberFormat="1"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36" fillId="0" borderId="1" xfId="997" applyFont="1" applyFill="1" applyBorder="1">
      <alignment vertical="center"/>
    </xf>
    <xf numFmtId="0" fontId="14" fillId="0" borderId="0" xfId="648" applyFont="1" applyAlignment="1"/>
    <xf numFmtId="0" fontId="9" fillId="0" borderId="0" xfId="648" applyAlignment="1"/>
    <xf numFmtId="0" fontId="9" fillId="0" borderId="0" xfId="648" applyFill="1" applyAlignment="1"/>
    <xf numFmtId="0" fontId="35" fillId="3" borderId="0" xfId="627" applyFont="1" applyFill="1" applyAlignment="1">
      <alignment horizontal="center" vertical="center" shrinkToFit="1"/>
    </xf>
    <xf numFmtId="0" fontId="37" fillId="3" borderId="0" xfId="627" applyFont="1" applyFill="1" applyAlignment="1">
      <alignment horizontal="center" vertical="center" shrinkToFit="1"/>
    </xf>
    <xf numFmtId="0" fontId="38" fillId="3" borderId="0" xfId="627" applyFont="1" applyFill="1" applyAlignment="1">
      <alignment vertical="center" shrinkToFit="1"/>
    </xf>
    <xf numFmtId="0" fontId="12" fillId="3" borderId="0" xfId="627" applyFont="1" applyFill="1" applyAlignment="1">
      <alignment horizontal="left" vertical="center" wrapText="1"/>
    </xf>
    <xf numFmtId="0" fontId="14" fillId="3" borderId="0" xfId="648" applyFont="1" applyFill="1" applyAlignment="1">
      <alignment horizontal="right" vertical="center"/>
    </xf>
    <xf numFmtId="182" fontId="9" fillId="3" borderId="0" xfId="1071" applyNumberFormat="1" applyFont="1" applyFill="1" applyBorder="1" applyAlignment="1">
      <alignment vertical="center"/>
    </xf>
    <xf numFmtId="0" fontId="25" fillId="3" borderId="1" xfId="1071" applyFont="1" applyFill="1" applyBorder="1" applyAlignment="1">
      <alignment horizontal="distributed" vertical="center" wrapText="1" indent="3"/>
    </xf>
    <xf numFmtId="0" fontId="9" fillId="3" borderId="0" xfId="648" applyFill="1" applyAlignment="1"/>
    <xf numFmtId="41" fontId="11" fillId="0" borderId="1" xfId="0" applyNumberFormat="1" applyFont="1" applyBorder="1" applyAlignment="1">
      <alignment horizontal="right" vertical="center" wrapText="1"/>
    </xf>
    <xf numFmtId="200" fontId="25" fillId="0" borderId="1" xfId="34" applyNumberFormat="1" applyFont="1" applyFill="1" applyBorder="1" applyAlignment="1" applyProtection="1">
      <alignment horizontal="right" vertical="center" wrapText="1"/>
      <protection locked="0"/>
    </xf>
    <xf numFmtId="0" fontId="9" fillId="3" borderId="0" xfId="696" applyFill="1" applyAlignment="1"/>
    <xf numFmtId="41" fontId="14" fillId="0" borderId="1" xfId="997" applyNumberFormat="1" applyFont="1" applyBorder="1" applyAlignment="1">
      <alignment horizontal="right" vertical="center" wrapText="1"/>
    </xf>
    <xf numFmtId="41" fontId="25" fillId="0" borderId="1" xfId="997" applyNumberFormat="1" applyFont="1" applyBorder="1" applyAlignment="1">
      <alignment horizontal="right" vertical="center" wrapText="1"/>
    </xf>
    <xf numFmtId="0" fontId="14" fillId="0" borderId="1" xfId="891" applyNumberFormat="1" applyFont="1" applyFill="1" applyBorder="1" applyAlignment="1">
      <alignment horizontal="left" vertical="center" wrapText="1"/>
    </xf>
    <xf numFmtId="0" fontId="11" fillId="0" borderId="1" xfId="0" applyFont="1" applyBorder="1" applyAlignment="1">
      <alignment horizontal="distributed" vertical="center" wrapText="1"/>
    </xf>
    <xf numFmtId="0" fontId="25" fillId="0" borderId="1" xfId="1071" applyFont="1" applyFill="1" applyBorder="1" applyAlignment="1">
      <alignment horizontal="left" vertical="center" wrapText="1"/>
    </xf>
    <xf numFmtId="0" fontId="14" fillId="0" borderId="1" xfId="891" applyNumberFormat="1" applyFont="1" applyFill="1" applyBorder="1" applyAlignment="1">
      <alignment horizontal="left" vertical="center" wrapText="1" indent="2"/>
    </xf>
    <xf numFmtId="0" fontId="14" fillId="0" borderId="1" xfId="891" applyNumberFormat="1" applyFont="1" applyFill="1" applyBorder="1" applyAlignment="1">
      <alignment horizontal="left" vertical="center" wrapText="1" indent="1"/>
    </xf>
    <xf numFmtId="41" fontId="14" fillId="0" borderId="1" xfId="997" applyNumberFormat="1" applyFont="1" applyFill="1" applyBorder="1" applyAlignment="1">
      <alignment horizontal="right" vertical="center" wrapText="1"/>
    </xf>
    <xf numFmtId="0" fontId="25" fillId="0" borderId="1" xfId="891" applyNumberFormat="1" applyFont="1" applyFill="1" applyBorder="1" applyAlignment="1">
      <alignment horizontal="left" vertical="center" wrapText="1"/>
    </xf>
    <xf numFmtId="41" fontId="25" fillId="0" borderId="1" xfId="997" applyNumberFormat="1" applyFont="1" applyFill="1" applyBorder="1" applyAlignment="1">
      <alignment horizontal="right" vertical="center" wrapText="1"/>
    </xf>
    <xf numFmtId="0" fontId="25" fillId="3" borderId="1" xfId="997" applyFont="1" applyFill="1" applyBorder="1" applyAlignment="1">
      <alignment horizontal="distributed" vertical="center" wrapText="1"/>
    </xf>
    <xf numFmtId="41" fontId="25" fillId="3" borderId="1" xfId="997" applyNumberFormat="1" applyFont="1" applyFill="1" applyBorder="1" applyAlignment="1">
      <alignment horizontal="right" vertical="center" wrapText="1"/>
    </xf>
    <xf numFmtId="41" fontId="9" fillId="0" borderId="0" xfId="648" applyNumberFormat="1" applyAlignment="1"/>
    <xf numFmtId="41" fontId="9" fillId="0" borderId="0" xfId="648" applyNumberFormat="1" applyFill="1" applyAlignment="1"/>
    <xf numFmtId="0" fontId="37" fillId="0" borderId="0" xfId="627" applyFont="1" applyFill="1" applyAlignment="1">
      <alignment horizontal="center" vertical="center" shrinkToFit="1"/>
    </xf>
    <xf numFmtId="201" fontId="14" fillId="0" borderId="0" xfId="894" applyNumberFormat="1" applyFont="1" applyFill="1" applyBorder="1" applyAlignment="1" applyProtection="1">
      <alignment horizontal="left" vertical="center"/>
    </xf>
    <xf numFmtId="0" fontId="14" fillId="0" borderId="0" xfId="648" applyFont="1" applyFill="1" applyBorder="1" applyAlignment="1">
      <alignment vertical="center"/>
    </xf>
    <xf numFmtId="0" fontId="14" fillId="0" borderId="0" xfId="648" applyFont="1" applyFill="1" applyAlignment="1">
      <alignment vertical="center"/>
    </xf>
    <xf numFmtId="201" fontId="27" fillId="0" borderId="0" xfId="894" applyNumberFormat="1" applyFont="1" applyFill="1" applyBorder="1" applyAlignment="1" applyProtection="1">
      <alignment horizontal="right" vertical="center"/>
    </xf>
    <xf numFmtId="0" fontId="25" fillId="0" borderId="1" xfId="648" applyFont="1" applyFill="1" applyBorder="1" applyAlignment="1">
      <alignment horizontal="center" vertical="center" wrapText="1"/>
    </xf>
    <xf numFmtId="41" fontId="25" fillId="0" borderId="1" xfId="964" applyNumberFormat="1" applyFont="1" applyFill="1" applyBorder="1" applyAlignment="1">
      <alignment horizontal="right" vertical="center" wrapText="1"/>
    </xf>
    <xf numFmtId="0" fontId="39" fillId="3" borderId="0" xfId="552" applyFont="1" applyFill="1">
      <alignment vertical="center"/>
    </xf>
    <xf numFmtId="41" fontId="14" fillId="0" borderId="1" xfId="964" applyNumberFormat="1" applyFont="1" applyFill="1" applyBorder="1" applyAlignment="1">
      <alignment horizontal="right" vertical="center" wrapText="1"/>
    </xf>
    <xf numFmtId="41" fontId="40" fillId="0" borderId="1" xfId="0" applyNumberFormat="1" applyFont="1" applyFill="1" applyBorder="1" applyAlignment="1">
      <alignment horizontal="right" vertical="center" wrapText="1"/>
    </xf>
    <xf numFmtId="41" fontId="28" fillId="0" borderId="1" xfId="0" applyNumberFormat="1" applyFont="1" applyFill="1" applyBorder="1" applyAlignment="1">
      <alignment horizontal="right" vertical="center" wrapText="1"/>
    </xf>
    <xf numFmtId="41" fontId="14" fillId="0" borderId="1" xfId="0" applyNumberFormat="1" applyFont="1" applyFill="1" applyBorder="1" applyAlignment="1" applyProtection="1">
      <alignment horizontal="right" vertical="center" wrapText="1"/>
    </xf>
    <xf numFmtId="41" fontId="12" fillId="0" borderId="1" xfId="0" applyNumberFormat="1" applyFont="1" applyFill="1" applyBorder="1" applyAlignment="1">
      <alignment horizontal="right" vertical="center" wrapText="1"/>
    </xf>
    <xf numFmtId="49" fontId="14" fillId="0" borderId="1" xfId="0" applyNumberFormat="1" applyFont="1" applyFill="1" applyBorder="1" applyAlignment="1" applyProtection="1">
      <alignment vertical="center" wrapText="1"/>
    </xf>
    <xf numFmtId="41" fontId="14" fillId="0" borderId="1" xfId="627" applyNumberFormat="1" applyFont="1" applyFill="1" applyBorder="1" applyAlignment="1">
      <alignment horizontal="right" vertical="center" wrapText="1"/>
    </xf>
    <xf numFmtId="41" fontId="25" fillId="0" borderId="1" xfId="0" applyNumberFormat="1" applyFont="1" applyFill="1" applyBorder="1" applyAlignment="1" applyProtection="1">
      <alignment horizontal="right" vertical="center" wrapText="1"/>
    </xf>
    <xf numFmtId="41" fontId="25" fillId="0" borderId="1" xfId="627" applyNumberFormat="1" applyFont="1" applyFill="1" applyBorder="1" applyAlignment="1">
      <alignment horizontal="right" vertical="center" wrapText="1"/>
    </xf>
    <xf numFmtId="49" fontId="14" fillId="0" borderId="1" xfId="0" applyNumberFormat="1" applyFont="1" applyFill="1" applyBorder="1" applyAlignment="1" applyProtection="1">
      <alignment horizontal="center" vertical="center" wrapText="1"/>
    </xf>
    <xf numFmtId="49" fontId="25" fillId="0" borderId="1" xfId="0" applyNumberFormat="1" applyFont="1" applyFill="1" applyBorder="1" applyAlignment="1" applyProtection="1">
      <alignment horizontal="left" vertical="center" wrapText="1"/>
    </xf>
    <xf numFmtId="0" fontId="41" fillId="0" borderId="0" xfId="0" applyFont="1" applyAlignment="1"/>
    <xf numFmtId="0" fontId="0" fillId="0" borderId="0" xfId="0" applyFill="1" applyAlignment="1"/>
    <xf numFmtId="0" fontId="42" fillId="0" borderId="0" xfId="903" applyFont="1" applyFill="1" applyAlignment="1">
      <alignment horizontal="center" vertical="center"/>
    </xf>
    <xf numFmtId="0" fontId="41" fillId="0" borderId="0" xfId="0" applyFont="1" applyFill="1" applyAlignment="1"/>
    <xf numFmtId="0" fontId="12" fillId="0" borderId="0" xfId="903" applyFont="1" applyFill="1" applyAlignment="1">
      <alignment horizontal="left" vertical="center"/>
    </xf>
    <xf numFmtId="0" fontId="12" fillId="0" borderId="0" xfId="0" applyFont="1" applyFill="1" applyAlignment="1">
      <alignment vertical="center"/>
    </xf>
    <xf numFmtId="0" fontId="12" fillId="0" borderId="0" xfId="903" applyFont="1" applyFill="1" applyAlignment="1">
      <alignment horizontal="right" vertical="center"/>
    </xf>
    <xf numFmtId="182" fontId="25" fillId="0" borderId="1" xfId="997" applyNumberFormat="1" applyFont="1" applyFill="1" applyBorder="1" applyAlignment="1" applyProtection="1">
      <alignment horizontal="center" vertical="center" wrapText="1"/>
    </xf>
    <xf numFmtId="182" fontId="25" fillId="0" borderId="1" xfId="997" applyNumberFormat="1" applyFont="1" applyFill="1" applyBorder="1" applyAlignment="1">
      <alignment horizontal="center" vertical="center" wrapText="1"/>
    </xf>
    <xf numFmtId="193" fontId="9" fillId="0" borderId="0" xfId="648" applyNumberFormat="1" applyFont="1" applyFill="1" applyAlignment="1">
      <alignment horizontal="center" vertical="center" wrapText="1"/>
    </xf>
    <xf numFmtId="0" fontId="12" fillId="0" borderId="1" xfId="0" applyFont="1" applyFill="1" applyBorder="1" applyAlignment="1">
      <alignment horizontal="left" vertical="center" wrapText="1"/>
    </xf>
    <xf numFmtId="193" fontId="14" fillId="0" borderId="1" xfId="0" applyNumberFormat="1" applyFont="1" applyFill="1" applyBorder="1" applyAlignment="1">
      <alignment vertical="center" wrapText="1"/>
    </xf>
    <xf numFmtId="200" fontId="25" fillId="0" borderId="1" xfId="34" applyNumberFormat="1" applyFont="1" applyFill="1" applyBorder="1" applyAlignment="1" applyProtection="1">
      <alignment horizontal="right" vertical="center" wrapText="1" shrinkToFit="1"/>
      <protection locked="0"/>
    </xf>
    <xf numFmtId="0" fontId="30" fillId="0" borderId="0" xfId="552" applyFont="1" applyFill="1" applyAlignment="1">
      <alignment horizontal="center" vertical="center"/>
    </xf>
    <xf numFmtId="0" fontId="12" fillId="0" borderId="1" xfId="0" applyFont="1" applyBorder="1" applyAlignment="1">
      <alignment horizontal="left" vertical="center" wrapText="1"/>
    </xf>
    <xf numFmtId="0" fontId="30" fillId="3" borderId="0" xfId="552" applyFont="1" applyFill="1" applyAlignment="1">
      <alignment horizontal="center" vertical="center"/>
    </xf>
    <xf numFmtId="0" fontId="11" fillId="0" borderId="1" xfId="0" applyFont="1" applyFill="1" applyBorder="1" applyAlignment="1">
      <alignment horizontal="center" vertical="center" wrapText="1"/>
    </xf>
    <xf numFmtId="193" fontId="25" fillId="0" borderId="1" xfId="0" applyNumberFormat="1" applyFont="1" applyFill="1" applyBorder="1" applyAlignment="1">
      <alignment vertical="center" wrapText="1"/>
    </xf>
    <xf numFmtId="0" fontId="30" fillId="0" borderId="0" xfId="997" applyFont="1" applyFill="1" applyProtection="1">
      <alignment vertical="center"/>
    </xf>
    <xf numFmtId="0" fontId="36" fillId="0" borderId="0" xfId="997" applyFont="1" applyFill="1" applyAlignment="1" applyProtection="1">
      <alignment horizontal="center" vertical="center"/>
    </xf>
    <xf numFmtId="0" fontId="9" fillId="0" borderId="0" xfId="997" applyProtection="1">
      <alignment vertical="center"/>
    </xf>
    <xf numFmtId="0" fontId="36" fillId="0" borderId="0" xfId="997" applyFont="1" applyProtection="1">
      <alignment vertical="center"/>
    </xf>
    <xf numFmtId="0" fontId="9" fillId="0" borderId="0" xfId="997" applyFill="1" applyProtection="1">
      <alignment vertical="center"/>
    </xf>
    <xf numFmtId="182" fontId="9" fillId="0" borderId="0" xfId="997" applyNumberFormat="1" applyFill="1" applyProtection="1">
      <alignment vertical="center"/>
    </xf>
    <xf numFmtId="193" fontId="9" fillId="0" borderId="0" xfId="648" applyNumberFormat="1" applyFill="1" applyAlignment="1" applyProtection="1"/>
    <xf numFmtId="0" fontId="26" fillId="0" borderId="0" xfId="997" applyFont="1" applyFill="1" applyAlignment="1" applyProtection="1">
      <alignment horizontal="center" vertical="center"/>
    </xf>
    <xf numFmtId="0" fontId="14" fillId="0" borderId="0" xfId="997" applyFont="1" applyFill="1" applyProtection="1">
      <alignment vertical="center"/>
    </xf>
    <xf numFmtId="182" fontId="14" fillId="0" borderId="0" xfId="997" applyNumberFormat="1" applyFont="1" applyFill="1" applyBorder="1" applyAlignment="1" applyProtection="1">
      <alignment horizontal="right" vertical="center"/>
    </xf>
    <xf numFmtId="193" fontId="30" fillId="0" borderId="0" xfId="648" applyNumberFormat="1" applyFont="1" applyFill="1" applyAlignment="1" applyProtection="1"/>
    <xf numFmtId="182" fontId="25" fillId="0" borderId="2" xfId="997" applyNumberFormat="1" applyFont="1" applyFill="1" applyBorder="1" applyAlignment="1" applyProtection="1">
      <alignment horizontal="center" vertical="center" wrapText="1"/>
    </xf>
    <xf numFmtId="0" fontId="25" fillId="0" borderId="1" xfId="997" applyFont="1" applyFill="1" applyBorder="1" applyAlignment="1" applyProtection="1">
      <alignment horizontal="distributed" vertical="center" wrapText="1" indent="3"/>
    </xf>
    <xf numFmtId="0" fontId="36" fillId="0" borderId="0" xfId="997" applyFont="1" applyFill="1" applyAlignment="1" applyProtection="1">
      <alignment horizontal="center" vertical="center" wrapText="1"/>
    </xf>
    <xf numFmtId="0" fontId="11" fillId="2" borderId="3" xfId="0" applyFont="1" applyFill="1" applyBorder="1" applyAlignment="1" applyProtection="1">
      <alignment horizontal="left" vertical="center"/>
    </xf>
    <xf numFmtId="49" fontId="11" fillId="2" borderId="1" xfId="0" applyNumberFormat="1" applyFont="1" applyFill="1" applyBorder="1" applyAlignment="1" applyProtection="1">
      <alignment horizontal="left" vertical="center" wrapText="1"/>
    </xf>
    <xf numFmtId="3" fontId="11" fillId="2" borderId="1" xfId="0" applyNumberFormat="1" applyFont="1" applyFill="1" applyBorder="1" applyAlignment="1" applyProtection="1">
      <alignment horizontal="right" vertical="center"/>
      <protection locked="0"/>
    </xf>
    <xf numFmtId="0" fontId="30" fillId="0" borderId="0" xfId="552" applyFont="1" applyFill="1" applyProtection="1">
      <alignment vertical="center"/>
    </xf>
    <xf numFmtId="0" fontId="12" fillId="2" borderId="3" xfId="0" applyFont="1" applyFill="1" applyBorder="1" applyAlignment="1" applyProtection="1">
      <alignment horizontal="left" vertical="center"/>
    </xf>
    <xf numFmtId="49" fontId="12" fillId="2" borderId="1" xfId="0" applyNumberFormat="1" applyFont="1" applyFill="1" applyBorder="1" applyAlignment="1" applyProtection="1">
      <alignment horizontal="left" vertical="center" wrapText="1"/>
    </xf>
    <xf numFmtId="3" fontId="12" fillId="2" borderId="1" xfId="0" applyNumberFormat="1" applyFont="1" applyFill="1" applyBorder="1" applyAlignment="1" applyProtection="1">
      <alignment horizontal="right" vertical="center"/>
      <protection locked="0"/>
    </xf>
    <xf numFmtId="3" fontId="25" fillId="3" borderId="1" xfId="0" applyNumberFormat="1" applyFont="1" applyFill="1" applyBorder="1" applyAlignment="1" applyProtection="1">
      <alignment horizontal="right" vertical="center"/>
    </xf>
    <xf numFmtId="3" fontId="12" fillId="3" borderId="4" xfId="0" applyNumberFormat="1" applyFont="1" applyFill="1" applyBorder="1" applyAlignment="1" applyProtection="1">
      <alignment horizontal="right" vertical="center"/>
    </xf>
    <xf numFmtId="3" fontId="0" fillId="3" borderId="4" xfId="0" applyNumberFormat="1" applyFont="1" applyFill="1" applyBorder="1" applyAlignment="1" applyProtection="1">
      <alignment horizontal="right" vertical="center"/>
    </xf>
    <xf numFmtId="0" fontId="12" fillId="4" borderId="3" xfId="0" applyFont="1" applyFill="1" applyBorder="1" applyAlignment="1" applyProtection="1">
      <alignment horizontal="left" vertical="center"/>
    </xf>
    <xf numFmtId="49" fontId="14" fillId="2" borderId="1" xfId="0" applyNumberFormat="1" applyFont="1" applyFill="1" applyBorder="1" applyAlignment="1" applyProtection="1">
      <alignment horizontal="left" vertical="center" wrapText="1"/>
    </xf>
    <xf numFmtId="49" fontId="12" fillId="4" borderId="3" xfId="0" applyNumberFormat="1" applyFont="1" applyFill="1" applyBorder="1" applyAlignment="1" applyProtection="1">
      <alignment horizontal="left" vertical="center" wrapText="1"/>
    </xf>
    <xf numFmtId="49" fontId="12" fillId="0" borderId="1" xfId="0" applyNumberFormat="1" applyFont="1" applyFill="1" applyBorder="1" applyAlignment="1" applyProtection="1">
      <alignment horizontal="left" vertical="center" wrapText="1"/>
    </xf>
    <xf numFmtId="49" fontId="11" fillId="2" borderId="3" xfId="0" applyNumberFormat="1" applyFont="1" applyFill="1" applyBorder="1" applyAlignment="1" applyProtection="1">
      <alignment horizontal="left" vertical="center" wrapText="1"/>
    </xf>
    <xf numFmtId="49" fontId="12" fillId="2" borderId="3" xfId="0" applyNumberFormat="1" applyFont="1" applyFill="1" applyBorder="1" applyAlignment="1" applyProtection="1">
      <alignment horizontal="left" vertical="center" wrapText="1"/>
    </xf>
    <xf numFmtId="49" fontId="43" fillId="2" borderId="3" xfId="0" applyNumberFormat="1" applyFont="1" applyFill="1" applyBorder="1" applyAlignment="1" applyProtection="1">
      <alignment horizontal="distributed" vertical="center"/>
    </xf>
    <xf numFmtId="49" fontId="43" fillId="2" borderId="1" xfId="0" applyNumberFormat="1" applyFont="1" applyFill="1" applyBorder="1" applyAlignment="1" applyProtection="1">
      <alignment horizontal="distributed" vertical="center" wrapText="1"/>
    </xf>
    <xf numFmtId="49" fontId="11" fillId="0" borderId="2" xfId="1059" applyNumberFormat="1" applyFont="1" applyFill="1" applyBorder="1" applyAlignment="1" applyProtection="1">
      <alignment horizontal="left" vertical="center"/>
    </xf>
    <xf numFmtId="0" fontId="25" fillId="0" borderId="1" xfId="997" applyFont="1" applyFill="1" applyBorder="1" applyAlignment="1" applyProtection="1">
      <alignment horizontal="left" vertical="center" wrapText="1"/>
    </xf>
    <xf numFmtId="0" fontId="25" fillId="3" borderId="1" xfId="997" applyFont="1" applyFill="1" applyBorder="1" applyAlignment="1" applyProtection="1">
      <alignment horizontal="left" vertical="center" wrapText="1"/>
    </xf>
    <xf numFmtId="49" fontId="12" fillId="0" borderId="2" xfId="1059" applyNumberFormat="1" applyFont="1" applyBorder="1" applyAlignment="1" applyProtection="1">
      <alignment horizontal="left" vertical="center"/>
    </xf>
    <xf numFmtId="0" fontId="14" fillId="0" borderId="1" xfId="997" applyFont="1" applyFill="1" applyBorder="1" applyAlignment="1" applyProtection="1">
      <alignment horizontal="left" vertical="center" wrapText="1"/>
    </xf>
    <xf numFmtId="0" fontId="14" fillId="3" borderId="1" xfId="997" applyFont="1" applyFill="1" applyBorder="1" applyAlignment="1" applyProtection="1">
      <alignment horizontal="left" vertical="center" wrapText="1"/>
    </xf>
    <xf numFmtId="49" fontId="12" fillId="0" borderId="2" xfId="1059" applyNumberFormat="1" applyFont="1" applyFill="1" applyBorder="1" applyAlignment="1" applyProtection="1">
      <alignment horizontal="left" vertical="center"/>
    </xf>
    <xf numFmtId="0" fontId="25" fillId="0" borderId="1" xfId="552" applyFont="1" applyFill="1" applyBorder="1" applyAlignment="1" applyProtection="1">
      <alignment horizontal="left" vertical="center" wrapText="1"/>
    </xf>
    <xf numFmtId="0" fontId="9" fillId="0" borderId="2" xfId="997" applyFill="1" applyBorder="1" applyAlignment="1" applyProtection="1">
      <alignment horizontal="left" vertical="center"/>
    </xf>
    <xf numFmtId="0" fontId="25" fillId="0" borderId="1" xfId="997" applyFont="1" applyFill="1" applyBorder="1" applyAlignment="1" applyProtection="1">
      <alignment horizontal="distributed" vertical="center" wrapText="1" indent="1"/>
    </xf>
    <xf numFmtId="3" fontId="25" fillId="0" borderId="1" xfId="0" applyNumberFormat="1" applyFont="1" applyFill="1" applyBorder="1" applyAlignment="1" applyProtection="1">
      <alignment horizontal="right" vertical="center"/>
    </xf>
    <xf numFmtId="3" fontId="9" fillId="0" borderId="0" xfId="997" applyNumberFormat="1" applyFill="1" applyProtection="1">
      <alignment vertical="center"/>
    </xf>
    <xf numFmtId="0" fontId="30" fillId="0" borderId="0" xfId="997" applyFont="1">
      <alignment vertical="center"/>
    </xf>
    <xf numFmtId="0" fontId="36" fillId="0" borderId="0" xfId="997" applyFont="1" applyAlignment="1">
      <alignment horizontal="center" vertical="center"/>
    </xf>
    <xf numFmtId="182" fontId="9" fillId="0" borderId="0" xfId="997" applyNumberFormat="1">
      <alignment vertical="center"/>
    </xf>
    <xf numFmtId="0" fontId="32" fillId="0" borderId="0" xfId="997" applyFont="1" applyFill="1" applyAlignment="1">
      <alignment horizontal="center" vertical="center"/>
    </xf>
    <xf numFmtId="0" fontId="30" fillId="0" borderId="0" xfId="997" applyFont="1" applyFill="1">
      <alignment vertical="center"/>
    </xf>
    <xf numFmtId="0" fontId="14" fillId="0" borderId="0" xfId="997" applyFont="1" applyFill="1">
      <alignment vertical="center"/>
    </xf>
    <xf numFmtId="0" fontId="44" fillId="0" borderId="0" xfId="997" applyFont="1" applyFill="1">
      <alignment vertical="center"/>
    </xf>
    <xf numFmtId="182" fontId="14" fillId="0" borderId="0" xfId="997" applyNumberFormat="1" applyFont="1" applyFill="1" applyAlignment="1">
      <alignment horizontal="right" vertical="center"/>
    </xf>
    <xf numFmtId="182" fontId="25" fillId="0" borderId="2" xfId="997" applyNumberFormat="1" applyFont="1" applyFill="1" applyBorder="1" applyAlignment="1">
      <alignment horizontal="center" vertical="center" wrapText="1"/>
    </xf>
    <xf numFmtId="0" fontId="25" fillId="0" borderId="1" xfId="997" applyFont="1" applyFill="1" applyBorder="1" applyAlignment="1">
      <alignment horizontal="distributed" vertical="center" wrapText="1" indent="3"/>
    </xf>
    <xf numFmtId="0" fontId="45" fillId="0" borderId="0" xfId="1069" applyFont="1" applyFill="1" applyAlignment="1">
      <alignment vertical="center" wrapText="1"/>
    </xf>
    <xf numFmtId="0" fontId="30" fillId="0" borderId="0" xfId="552" applyFont="1" applyFill="1">
      <alignment vertical="center"/>
    </xf>
    <xf numFmtId="49" fontId="11" fillId="0" borderId="1" xfId="0" applyNumberFormat="1" applyFont="1" applyFill="1" applyBorder="1" applyAlignment="1" applyProtection="1">
      <alignment horizontal="left" vertical="center" wrapText="1"/>
    </xf>
    <xf numFmtId="200" fontId="14" fillId="0" borderId="1" xfId="34" applyNumberFormat="1" applyFont="1" applyFill="1" applyBorder="1" applyAlignment="1" applyProtection="1">
      <alignment horizontal="right" vertical="center" wrapText="1"/>
      <protection locked="0"/>
    </xf>
    <xf numFmtId="0" fontId="14" fillId="2" borderId="3" xfId="0" applyFont="1" applyFill="1" applyBorder="1" applyAlignment="1" applyProtection="1">
      <alignment vertical="center"/>
    </xf>
    <xf numFmtId="49" fontId="25" fillId="2" borderId="1" xfId="0" applyNumberFormat="1" applyFont="1" applyFill="1" applyBorder="1" applyAlignment="1" applyProtection="1">
      <alignment vertical="center" wrapText="1"/>
    </xf>
    <xf numFmtId="49" fontId="14" fillId="2" borderId="1" xfId="0" applyNumberFormat="1" applyFont="1" applyFill="1" applyBorder="1" applyAlignment="1" applyProtection="1">
      <alignment vertical="center" wrapText="1"/>
    </xf>
    <xf numFmtId="0" fontId="25" fillId="0" borderId="2" xfId="997" applyFont="1" applyFill="1" applyBorder="1" applyAlignment="1">
      <alignment horizontal="left" vertical="center"/>
    </xf>
    <xf numFmtId="0" fontId="25" fillId="0" borderId="1" xfId="552" applyFont="1" applyFill="1" applyBorder="1" applyAlignment="1">
      <alignment horizontal="left" vertical="center"/>
    </xf>
    <xf numFmtId="3" fontId="14" fillId="3" borderId="1" xfId="0" applyNumberFormat="1" applyFont="1" applyFill="1" applyBorder="1" applyAlignment="1" applyProtection="1">
      <alignment horizontal="right" vertical="center"/>
      <protection locked="0"/>
    </xf>
    <xf numFmtId="0" fontId="25" fillId="0" borderId="2" xfId="997" applyFont="1" applyFill="1" applyBorder="1" applyAlignment="1" applyProtection="1">
      <alignment horizontal="left" vertical="center"/>
    </xf>
    <xf numFmtId="0" fontId="25" fillId="0" borderId="1" xfId="552" applyFont="1" applyFill="1" applyBorder="1" applyAlignment="1" applyProtection="1">
      <alignment horizontal="left" vertical="center"/>
    </xf>
    <xf numFmtId="3" fontId="25" fillId="3" borderId="1" xfId="0" applyNumberFormat="1" applyFont="1" applyFill="1" applyBorder="1" applyAlignment="1" applyProtection="1">
      <alignment horizontal="right" vertical="center"/>
      <protection locked="0"/>
    </xf>
    <xf numFmtId="0" fontId="25" fillId="3" borderId="1" xfId="552" applyFont="1" applyFill="1" applyBorder="1" applyAlignment="1" applyProtection="1">
      <alignment horizontal="left" vertical="center"/>
    </xf>
    <xf numFmtId="0" fontId="14" fillId="0" borderId="2" xfId="997" applyFont="1" applyFill="1" applyBorder="1" applyAlignment="1" applyProtection="1">
      <alignment horizontal="left" vertical="center"/>
    </xf>
    <xf numFmtId="0" fontId="14" fillId="0" borderId="1" xfId="997" applyFont="1" applyFill="1" applyBorder="1" applyAlignment="1" applyProtection="1">
      <alignment horizontal="left" vertical="center"/>
    </xf>
    <xf numFmtId="0" fontId="14" fillId="3" borderId="1" xfId="997" applyFont="1" applyFill="1" applyBorder="1" applyAlignment="1" applyProtection="1">
      <alignment horizontal="left" vertical="center"/>
    </xf>
    <xf numFmtId="3" fontId="14" fillId="0" borderId="1" xfId="0" applyNumberFormat="1" applyFont="1" applyFill="1" applyBorder="1" applyAlignment="1" applyProtection="1">
      <alignment horizontal="right" vertical="center"/>
    </xf>
    <xf numFmtId="184" fontId="14" fillId="0" borderId="1" xfId="25" applyNumberFormat="1" applyFont="1" applyFill="1" applyBorder="1" applyAlignment="1" applyProtection="1">
      <alignment horizontal="right" vertical="center" wrapText="1"/>
    </xf>
    <xf numFmtId="0" fontId="14" fillId="0" borderId="2" xfId="997" applyFont="1" applyFill="1" applyBorder="1">
      <alignment vertical="center"/>
    </xf>
    <xf numFmtId="0" fontId="25" fillId="0" borderId="1" xfId="997" applyFont="1" applyFill="1" applyBorder="1" applyAlignment="1">
      <alignment horizontal="distributed" vertical="center" indent="1"/>
    </xf>
    <xf numFmtId="0" fontId="9" fillId="0" borderId="0" xfId="997" applyAlignment="1">
      <alignment vertical="center"/>
    </xf>
    <xf numFmtId="3" fontId="9" fillId="0" borderId="0" xfId="997" applyNumberFormat="1">
      <alignment vertical="center"/>
    </xf>
    <xf numFmtId="0" fontId="32" fillId="0" borderId="0" xfId="997" applyFont="1" applyFill="1" applyAlignment="1" applyProtection="1">
      <alignment horizontal="center" vertical="center"/>
    </xf>
    <xf numFmtId="0" fontId="1" fillId="0" borderId="0" xfId="0" applyFont="1" applyFill="1" applyBorder="1" applyAlignment="1"/>
    <xf numFmtId="0" fontId="46" fillId="0" borderId="0"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5" xfId="0" applyFont="1" applyFill="1" applyBorder="1" applyAlignment="1">
      <alignment horizontal="center" vertical="center"/>
    </xf>
    <xf numFmtId="0" fontId="12" fillId="0" borderId="0" xfId="0" applyFont="1" applyAlignment="1">
      <alignment horizontal="right"/>
    </xf>
    <xf numFmtId="0" fontId="25" fillId="0" borderId="6" xfId="1073" applyFont="1" applyBorder="1" applyAlignment="1">
      <alignment horizontal="center" vertical="center"/>
    </xf>
    <xf numFmtId="0" fontId="25" fillId="0" borderId="2" xfId="1073" applyFont="1" applyBorder="1" applyAlignment="1">
      <alignment horizontal="center" vertical="center"/>
    </xf>
    <xf numFmtId="0" fontId="25" fillId="0" borderId="7" xfId="1073" applyFont="1" applyBorder="1" applyAlignment="1">
      <alignment horizontal="center" vertical="center"/>
    </xf>
    <xf numFmtId="0" fontId="25" fillId="0" borderId="8" xfId="1073" applyFont="1" applyBorder="1" applyAlignment="1">
      <alignment horizontal="center" vertical="center"/>
    </xf>
    <xf numFmtId="49" fontId="25" fillId="0" borderId="1" xfId="919" applyNumberFormat="1" applyFont="1" applyFill="1" applyBorder="1" applyAlignment="1" applyProtection="1">
      <alignment horizontal="center" vertical="center"/>
    </xf>
    <xf numFmtId="0" fontId="48" fillId="0" borderId="1" xfId="0" applyFont="1" applyFill="1" applyBorder="1" applyAlignment="1"/>
    <xf numFmtId="10" fontId="48" fillId="0" borderId="1" xfId="0" applyNumberFormat="1" applyFont="1" applyFill="1" applyBorder="1" applyAlignment="1"/>
    <xf numFmtId="0" fontId="5" fillId="0" borderId="0" xfId="0" applyFont="1" applyFill="1" applyBorder="1" applyAlignment="1">
      <alignment horizontal="left" vertical="top" wrapText="1"/>
    </xf>
    <xf numFmtId="0" fontId="49" fillId="0" borderId="0" xfId="1008" applyFont="1" applyAlignment="1"/>
    <xf numFmtId="0" fontId="12" fillId="0" borderId="0" xfId="0" applyFont="1" applyAlignment="1">
      <alignment horizontal="right" vertical="center"/>
    </xf>
    <xf numFmtId="0" fontId="25" fillId="0" borderId="1" xfId="1073" applyFont="1" applyBorder="1" applyAlignment="1">
      <alignment horizontal="center" vertical="center" wrapText="1"/>
    </xf>
    <xf numFmtId="0" fontId="25" fillId="0" borderId="1" xfId="0" applyFont="1" applyBorder="1" applyAlignment="1">
      <alignment horizontal="left" vertical="center"/>
    </xf>
    <xf numFmtId="193" fontId="25" fillId="0" borderId="1" xfId="25" applyNumberFormat="1" applyFont="1" applyBorder="1" applyAlignment="1">
      <alignment horizontal="right" vertical="center" wrapText="1"/>
    </xf>
    <xf numFmtId="0" fontId="12" fillId="0" borderId="1" xfId="0" applyFont="1" applyBorder="1" applyAlignment="1">
      <alignment horizontal="left" vertical="center"/>
    </xf>
    <xf numFmtId="193" fontId="12" fillId="0" borderId="1" xfId="0" applyNumberFormat="1" applyFont="1" applyBorder="1" applyAlignment="1">
      <alignment horizontal="right" vertical="center" wrapText="1"/>
    </xf>
    <xf numFmtId="0" fontId="9" fillId="0" borderId="0" xfId="997" applyFont="1" applyFill="1">
      <alignment vertical="center"/>
    </xf>
    <xf numFmtId="0" fontId="9" fillId="0" borderId="0" xfId="997" applyFont="1">
      <alignment vertical="center"/>
    </xf>
    <xf numFmtId="182" fontId="9" fillId="0" borderId="0" xfId="997" applyNumberFormat="1" applyFont="1">
      <alignment vertical="center"/>
    </xf>
    <xf numFmtId="193" fontId="9" fillId="0" borderId="0" xfId="997" applyNumberFormat="1">
      <alignment vertical="center"/>
    </xf>
    <xf numFmtId="0" fontId="50" fillId="0" borderId="0" xfId="0" applyFont="1" applyFill="1" applyBorder="1" applyAlignment="1">
      <alignment vertical="center"/>
    </xf>
    <xf numFmtId="0" fontId="51" fillId="0" borderId="0" xfId="0" applyFont="1" applyFill="1" applyBorder="1" applyAlignment="1">
      <alignment vertical="center"/>
    </xf>
    <xf numFmtId="0" fontId="48" fillId="0" borderId="0" xfId="0" applyFont="1" applyFill="1" applyBorder="1" applyAlignment="1">
      <alignment vertical="center"/>
    </xf>
    <xf numFmtId="0" fontId="52" fillId="0" borderId="0" xfId="0" applyFont="1" applyFill="1" applyBorder="1" applyAlignment="1">
      <alignment horizontal="center" vertical="center"/>
    </xf>
    <xf numFmtId="0" fontId="12" fillId="0" borderId="0" xfId="997" applyFont="1" applyFill="1" applyAlignment="1">
      <alignment horizontal="left" vertical="center"/>
    </xf>
    <xf numFmtId="0" fontId="1" fillId="0" borderId="0" xfId="0" applyFont="1" applyFill="1" applyBorder="1" applyAlignment="1">
      <alignment horizontal="right" vertical="center"/>
    </xf>
    <xf numFmtId="0" fontId="53" fillId="0" borderId="1" xfId="0" applyFont="1" applyFill="1" applyBorder="1" applyAlignment="1">
      <alignment horizontal="center" vertical="center"/>
    </xf>
    <xf numFmtId="0" fontId="48" fillId="0" borderId="1" xfId="0" applyFont="1" applyFill="1" applyBorder="1" applyAlignment="1">
      <alignment vertical="center"/>
    </xf>
    <xf numFmtId="193" fontId="48" fillId="0" borderId="1" xfId="0" applyNumberFormat="1" applyFont="1" applyFill="1" applyBorder="1" applyAlignment="1">
      <alignment vertical="center"/>
    </xf>
    <xf numFmtId="200" fontId="39" fillId="0" borderId="1" xfId="462" applyNumberFormat="1" applyFont="1" applyFill="1" applyBorder="1" applyAlignment="1">
      <alignment vertical="center"/>
    </xf>
    <xf numFmtId="0" fontId="48" fillId="0" borderId="1" xfId="0" applyFont="1" applyFill="1" applyBorder="1" applyAlignment="1">
      <alignment horizontal="left" vertical="center" indent="3"/>
    </xf>
    <xf numFmtId="0" fontId="17" fillId="0" borderId="1" xfId="0" applyFont="1" applyFill="1" applyBorder="1" applyAlignment="1">
      <alignment vertical="center"/>
    </xf>
    <xf numFmtId="0" fontId="7" fillId="0" borderId="1" xfId="0" applyFont="1" applyFill="1" applyBorder="1" applyAlignment="1">
      <alignment vertical="center"/>
    </xf>
    <xf numFmtId="0" fontId="54" fillId="0" borderId="0" xfId="0" applyFont="1" applyAlignment="1"/>
    <xf numFmtId="0" fontId="55" fillId="0" borderId="0" xfId="903" applyFont="1" applyBorder="1" applyAlignment="1">
      <alignment horizontal="center" vertical="center"/>
    </xf>
    <xf numFmtId="0" fontId="12" fillId="0" borderId="0" xfId="903" applyFont="1" applyBorder="1" applyAlignment="1">
      <alignment horizontal="left" vertical="center"/>
    </xf>
    <xf numFmtId="0" fontId="12" fillId="0" borderId="0" xfId="903" applyFont="1" applyBorder="1" applyAlignment="1">
      <alignment horizontal="right" vertical="center"/>
    </xf>
    <xf numFmtId="0" fontId="25" fillId="0" borderId="1" xfId="0" applyFont="1" applyBorder="1" applyAlignment="1">
      <alignment horizontal="center" vertical="center" wrapText="1"/>
    </xf>
    <xf numFmtId="193" fontId="9" fillId="3" borderId="0" xfId="648" applyNumberFormat="1" applyFont="1" applyFill="1" applyAlignment="1">
      <alignment horizontal="center" vertical="center" wrapText="1"/>
    </xf>
    <xf numFmtId="190" fontId="11" fillId="0" borderId="1" xfId="650" applyNumberFormat="1" applyFont="1" applyFill="1" applyBorder="1" applyAlignment="1">
      <alignment horizontal="left" vertical="center"/>
    </xf>
    <xf numFmtId="193" fontId="11" fillId="0" borderId="1" xfId="650" applyNumberFormat="1" applyFont="1" applyFill="1" applyBorder="1" applyAlignment="1">
      <alignment horizontal="right" vertical="center"/>
    </xf>
    <xf numFmtId="193" fontId="11" fillId="0" borderId="1" xfId="650" applyNumberFormat="1" applyFont="1" applyFill="1" applyBorder="1" applyAlignment="1">
      <alignment horizontal="right" vertical="center" wrapText="1"/>
    </xf>
    <xf numFmtId="0" fontId="39" fillId="3" borderId="0" xfId="552" applyFont="1" applyFill="1" applyAlignment="1">
      <alignment horizontal="center" vertical="center"/>
    </xf>
    <xf numFmtId="190" fontId="12" fillId="0" borderId="1" xfId="650" applyNumberFormat="1" applyFont="1" applyFill="1" applyBorder="1" applyAlignment="1">
      <alignment horizontal="left" vertical="center"/>
    </xf>
    <xf numFmtId="193" fontId="12" fillId="0" borderId="1" xfId="650" applyNumberFormat="1" applyFont="1" applyFill="1" applyBorder="1" applyAlignment="1">
      <alignment horizontal="right" vertical="center" wrapText="1"/>
    </xf>
    <xf numFmtId="193" fontId="12" fillId="0" borderId="1" xfId="650" applyNumberFormat="1" applyFont="1" applyFill="1" applyBorder="1" applyAlignment="1">
      <alignment horizontal="right" vertical="center"/>
    </xf>
    <xf numFmtId="193" fontId="14" fillId="0" borderId="1" xfId="650" applyNumberFormat="1" applyFont="1" applyFill="1" applyBorder="1" applyAlignment="1">
      <alignment horizontal="right" vertical="center"/>
    </xf>
    <xf numFmtId="193" fontId="11" fillId="0" borderId="1" xfId="0" applyNumberFormat="1" applyFont="1" applyBorder="1" applyAlignment="1">
      <alignment horizontal="right" vertical="center" wrapText="1"/>
    </xf>
    <xf numFmtId="3" fontId="13" fillId="3" borderId="4" xfId="0" applyNumberFormat="1" applyFont="1" applyFill="1" applyBorder="1" applyAlignment="1" applyProtection="1">
      <alignment horizontal="right" vertical="center"/>
      <protection locked="0"/>
    </xf>
    <xf numFmtId="3" fontId="56" fillId="3" borderId="4" xfId="0" applyNumberFormat="1" applyFont="1" applyFill="1" applyBorder="1" applyAlignment="1" applyProtection="1">
      <alignment horizontal="right" vertical="center"/>
      <protection locked="0"/>
    </xf>
    <xf numFmtId="0" fontId="11" fillId="0" borderId="1" xfId="650" applyFont="1" applyFill="1" applyBorder="1" applyAlignment="1">
      <alignment horizontal="center" vertical="center"/>
    </xf>
    <xf numFmtId="193" fontId="0" fillId="0" borderId="0" xfId="0" applyNumberFormat="1" applyAlignment="1"/>
    <xf numFmtId="0" fontId="9" fillId="0" borderId="0" xfId="648" applyFill="1" applyAlignment="1" applyProtection="1"/>
    <xf numFmtId="0" fontId="8" fillId="0" borderId="0" xfId="997" applyFont="1" applyAlignment="1" applyProtection="1">
      <alignment horizontal="center" vertical="center" wrapText="1"/>
    </xf>
    <xf numFmtId="0" fontId="13" fillId="0" borderId="0" xfId="997" applyFont="1">
      <alignment vertical="center"/>
    </xf>
    <xf numFmtId="0" fontId="9" fillId="0" borderId="0" xfId="997" applyFont="1" applyProtection="1">
      <alignment vertical="center"/>
    </xf>
    <xf numFmtId="0" fontId="9" fillId="3" borderId="0" xfId="997" applyFill="1" applyProtection="1">
      <alignment vertical="center"/>
    </xf>
    <xf numFmtId="182" fontId="9" fillId="0" borderId="0" xfId="997" applyNumberFormat="1" applyProtection="1">
      <alignment vertical="center"/>
    </xf>
    <xf numFmtId="0" fontId="57" fillId="3" borderId="0" xfId="997" applyFont="1" applyFill="1" applyAlignment="1" applyProtection="1">
      <alignment horizontal="center" vertical="center"/>
    </xf>
    <xf numFmtId="0" fontId="30" fillId="3" borderId="0" xfId="997" applyFont="1" applyFill="1" applyProtection="1">
      <alignment vertical="center"/>
    </xf>
    <xf numFmtId="0" fontId="12" fillId="0" borderId="0" xfId="997" applyFont="1" applyAlignment="1" applyProtection="1">
      <alignment horizontal="left" vertical="center"/>
    </xf>
    <xf numFmtId="0" fontId="44" fillId="3" borderId="0" xfId="997" applyFont="1" applyFill="1" applyProtection="1">
      <alignment vertical="center"/>
    </xf>
    <xf numFmtId="182" fontId="14" fillId="3" borderId="0" xfId="997" applyNumberFormat="1" applyFont="1" applyFill="1" applyBorder="1" applyAlignment="1" applyProtection="1">
      <alignment horizontal="right" vertical="center"/>
    </xf>
    <xf numFmtId="193" fontId="25" fillId="3" borderId="9" xfId="648" applyNumberFormat="1" applyFont="1" applyFill="1" applyBorder="1" applyAlignment="1" applyProtection="1">
      <alignment horizontal="center" vertical="center" wrapText="1"/>
    </xf>
    <xf numFmtId="0" fontId="25" fillId="3" borderId="1" xfId="997" applyFont="1" applyFill="1" applyBorder="1" applyAlignment="1" applyProtection="1">
      <alignment horizontal="center" vertical="center" wrapText="1"/>
    </xf>
    <xf numFmtId="182" fontId="25" fillId="3" borderId="1" xfId="997" applyNumberFormat="1" applyFont="1" applyFill="1" applyBorder="1" applyAlignment="1" applyProtection="1">
      <alignment horizontal="center" vertical="center" wrapText="1"/>
    </xf>
    <xf numFmtId="200" fontId="14" fillId="3" borderId="7" xfId="34" applyNumberFormat="1" applyFont="1" applyFill="1" applyBorder="1" applyAlignment="1" applyProtection="1">
      <alignment horizontal="right" vertical="center" wrapText="1"/>
    </xf>
    <xf numFmtId="3" fontId="11" fillId="2" borderId="1" xfId="0" applyNumberFormat="1" applyFont="1" applyFill="1" applyBorder="1" applyAlignment="1" applyProtection="1">
      <alignment horizontal="right" vertical="center"/>
    </xf>
    <xf numFmtId="200" fontId="25" fillId="0" borderId="1" xfId="34" applyNumberFormat="1" applyFont="1" applyFill="1" applyBorder="1" applyAlignment="1" applyProtection="1">
      <alignment horizontal="right" vertical="center" wrapText="1" shrinkToFit="1"/>
    </xf>
    <xf numFmtId="0" fontId="30" fillId="3" borderId="0" xfId="552" applyFont="1" applyFill="1" applyAlignment="1" applyProtection="1">
      <alignment horizontal="center" vertical="center"/>
    </xf>
    <xf numFmtId="3" fontId="12" fillId="2" borderId="1" xfId="0" applyNumberFormat="1" applyFont="1" applyFill="1" applyBorder="1" applyAlignment="1" applyProtection="1">
      <alignment horizontal="right" vertical="center"/>
    </xf>
    <xf numFmtId="200" fontId="14" fillId="0" borderId="1" xfId="34" applyNumberFormat="1" applyFont="1" applyFill="1" applyBorder="1" applyAlignment="1" applyProtection="1">
      <alignment horizontal="right" vertical="center" wrapText="1" shrinkToFit="1"/>
    </xf>
    <xf numFmtId="0" fontId="14" fillId="2" borderId="3" xfId="0" applyFont="1" applyFill="1" applyBorder="1" applyAlignment="1" applyProtection="1">
      <alignment horizontal="left" vertical="center"/>
      <protection locked="0"/>
    </xf>
    <xf numFmtId="49" fontId="14" fillId="0" borderId="1" xfId="0" applyNumberFormat="1" applyFont="1" applyFill="1" applyBorder="1" applyAlignment="1" applyProtection="1">
      <alignment horizontal="left" vertical="center" wrapText="1"/>
    </xf>
    <xf numFmtId="0" fontId="12" fillId="4" borderId="3" xfId="0" applyFont="1" applyFill="1" applyBorder="1" applyAlignment="1" applyProtection="1">
      <alignment horizontal="left" vertical="center"/>
      <protection locked="0"/>
    </xf>
    <xf numFmtId="0" fontId="14" fillId="4" borderId="10" xfId="0" applyNumberFormat="1" applyFont="1" applyFill="1" applyBorder="1" applyAlignment="1" applyProtection="1">
      <alignment horizontal="left" vertical="center"/>
    </xf>
    <xf numFmtId="49" fontId="14" fillId="3" borderId="1" xfId="0" applyNumberFormat="1" applyFont="1" applyFill="1" applyBorder="1" applyAlignment="1" applyProtection="1">
      <alignment vertical="center" wrapText="1"/>
    </xf>
    <xf numFmtId="49" fontId="14" fillId="0" borderId="1" xfId="0" applyNumberFormat="1" applyFont="1" applyBorder="1" applyAlignment="1" applyProtection="1">
      <alignment vertical="center" wrapText="1"/>
    </xf>
    <xf numFmtId="49" fontId="58" fillId="2" borderId="3" xfId="0" applyNumberFormat="1" applyFont="1" applyFill="1" applyBorder="1" applyAlignment="1" applyProtection="1">
      <alignment horizontal="left" vertical="center" wrapText="1"/>
    </xf>
    <xf numFmtId="0" fontId="59" fillId="2" borderId="3" xfId="0" applyFont="1" applyFill="1" applyBorder="1" applyAlignment="1" applyProtection="1">
      <alignment horizontal="left" vertical="center"/>
    </xf>
    <xf numFmtId="49" fontId="12" fillId="2" borderId="3" xfId="0" applyNumberFormat="1" applyFont="1" applyFill="1" applyBorder="1" applyAlignment="1" applyProtection="1">
      <alignment vertical="center" wrapText="1"/>
    </xf>
    <xf numFmtId="49" fontId="12" fillId="2" borderId="1" xfId="0" applyNumberFormat="1" applyFont="1" applyFill="1" applyBorder="1" applyAlignment="1" applyProtection="1">
      <alignment horizontal="left" vertical="center"/>
    </xf>
    <xf numFmtId="49" fontId="12" fillId="4" borderId="3" xfId="0" applyNumberFormat="1" applyFont="1" applyFill="1" applyBorder="1" applyAlignment="1" applyProtection="1">
      <alignment horizontal="left" vertical="center" wrapText="1"/>
      <protection locked="0"/>
    </xf>
    <xf numFmtId="49" fontId="12" fillId="2" borderId="3" xfId="0" applyNumberFormat="1" applyFont="1" applyFill="1" applyBorder="1" applyAlignment="1" applyProtection="1">
      <alignment horizontal="left" vertical="center" wrapText="1"/>
      <protection locked="0"/>
    </xf>
    <xf numFmtId="49" fontId="58" fillId="2" borderId="3" xfId="0" applyNumberFormat="1" applyFont="1" applyFill="1" applyBorder="1" applyAlignment="1" applyProtection="1">
      <alignment vertical="center" wrapText="1"/>
    </xf>
    <xf numFmtId="49" fontId="12" fillId="2" borderId="1" xfId="0" applyNumberFormat="1" applyFont="1" applyFill="1" applyBorder="1" applyAlignment="1" applyProtection="1">
      <alignment vertical="center" wrapText="1"/>
    </xf>
    <xf numFmtId="49" fontId="12" fillId="2" borderId="1" xfId="0" applyNumberFormat="1" applyFont="1" applyFill="1" applyBorder="1" applyAlignment="1" applyProtection="1">
      <alignment horizontal="left" vertical="center"/>
      <protection locked="0"/>
    </xf>
    <xf numFmtId="49" fontId="14" fillId="4" borderId="3" xfId="0" applyNumberFormat="1" applyFont="1" applyFill="1" applyBorder="1" applyAlignment="1" applyProtection="1">
      <alignment horizontal="left" vertical="center" wrapText="1"/>
      <protection locked="0"/>
    </xf>
    <xf numFmtId="49" fontId="12" fillId="2" borderId="1" xfId="0" applyNumberFormat="1" applyFont="1" applyFill="1" applyBorder="1" applyAlignment="1" applyProtection="1">
      <alignment horizontal="left" vertical="center" wrapText="1"/>
      <protection locked="0"/>
    </xf>
    <xf numFmtId="49" fontId="25" fillId="2" borderId="3" xfId="0" applyNumberFormat="1" applyFont="1" applyFill="1" applyBorder="1" applyAlignment="1" applyProtection="1">
      <alignment horizontal="distributed" vertical="center"/>
    </xf>
    <xf numFmtId="49" fontId="25" fillId="2" borderId="1" xfId="0" applyNumberFormat="1" applyFont="1" applyFill="1" applyBorder="1" applyAlignment="1" applyProtection="1">
      <alignment horizontal="distributed" vertical="center" wrapText="1" indent="1"/>
    </xf>
    <xf numFmtId="0" fontId="14" fillId="0" borderId="0" xfId="997" applyFont="1" applyAlignment="1" applyProtection="1">
      <alignment horizontal="left" vertical="center"/>
    </xf>
    <xf numFmtId="0" fontId="14" fillId="0" borderId="0" xfId="997" applyFont="1" applyFill="1" applyAlignment="1" applyProtection="1">
      <alignment horizontal="left" vertical="center"/>
    </xf>
    <xf numFmtId="3" fontId="9" fillId="3" borderId="0" xfId="997" applyNumberFormat="1" applyFill="1" applyProtection="1">
      <alignment vertical="center"/>
    </xf>
    <xf numFmtId="0" fontId="25" fillId="3" borderId="0" xfId="997" applyFont="1" applyFill="1" applyAlignment="1" applyProtection="1">
      <alignment horizontal="center" vertical="center" wrapText="1"/>
    </xf>
    <xf numFmtId="0" fontId="14" fillId="3" borderId="0" xfId="997" applyFont="1" applyFill="1" applyProtection="1">
      <alignment vertical="center"/>
    </xf>
    <xf numFmtId="0" fontId="9" fillId="3" borderId="0" xfId="552" applyFill="1" applyProtection="1">
      <alignment vertical="center"/>
    </xf>
    <xf numFmtId="182" fontId="9" fillId="3" borderId="0" xfId="997" applyNumberFormat="1" applyFill="1" applyProtection="1">
      <alignment vertical="center"/>
    </xf>
    <xf numFmtId="0" fontId="0" fillId="0" borderId="0" xfId="0" applyAlignment="1" applyProtection="1"/>
    <xf numFmtId="0" fontId="2" fillId="0" borderId="0" xfId="997" applyFont="1" applyFill="1" applyAlignment="1" applyProtection="1">
      <alignment horizontal="center" vertical="center"/>
    </xf>
    <xf numFmtId="0" fontId="0" fillId="0" borderId="0" xfId="0" applyFill="1" applyAlignment="1" applyProtection="1"/>
    <xf numFmtId="0" fontId="44" fillId="0" borderId="0" xfId="997" applyFont="1" applyFill="1" applyProtection="1">
      <alignment vertical="center"/>
    </xf>
    <xf numFmtId="0" fontId="25" fillId="0" borderId="1" xfId="997" applyFont="1" applyFill="1" applyBorder="1" applyAlignment="1" applyProtection="1">
      <alignment horizontal="center" vertical="center" wrapText="1"/>
    </xf>
    <xf numFmtId="182" fontId="25" fillId="0" borderId="0" xfId="997" applyNumberFormat="1" applyFont="1" applyFill="1" applyAlignment="1" applyProtection="1">
      <alignment horizontal="center" vertical="center" wrapText="1"/>
    </xf>
    <xf numFmtId="0" fontId="25" fillId="0" borderId="2" xfId="997" applyNumberFormat="1" applyFont="1" applyFill="1" applyBorder="1" applyAlignment="1" applyProtection="1">
      <alignment horizontal="left" vertical="center"/>
    </xf>
    <xf numFmtId="0" fontId="25" fillId="0" borderId="1" xfId="997" applyNumberFormat="1" applyFont="1" applyFill="1" applyBorder="1" applyAlignment="1" applyProtection="1">
      <alignment vertical="center" wrapText="1"/>
    </xf>
    <xf numFmtId="3" fontId="25" fillId="0" borderId="1" xfId="0" applyNumberFormat="1" applyFont="1" applyFill="1" applyBorder="1" applyAlignment="1" applyProtection="1">
      <alignment horizontal="right" vertical="center"/>
      <protection locked="0"/>
    </xf>
    <xf numFmtId="0" fontId="30" fillId="0" borderId="0" xfId="552" applyFont="1" applyFill="1" applyAlignment="1" applyProtection="1">
      <alignment horizontal="center" vertical="center"/>
    </xf>
    <xf numFmtId="3" fontId="14" fillId="0" borderId="1" xfId="0" applyNumberFormat="1" applyFont="1" applyFill="1" applyBorder="1" applyAlignment="1" applyProtection="1">
      <alignment horizontal="right" vertical="center"/>
      <protection locked="0"/>
    </xf>
    <xf numFmtId="0" fontId="14" fillId="0" borderId="2" xfId="997" applyFont="1" applyFill="1" applyBorder="1" applyAlignment="1" applyProtection="1">
      <alignment horizontal="left" vertical="top" wrapText="1"/>
    </xf>
    <xf numFmtId="0" fontId="14" fillId="0" borderId="1" xfId="997" applyNumberFormat="1" applyFont="1" applyFill="1" applyBorder="1" applyAlignment="1" applyProtection="1">
      <alignment vertical="center" wrapText="1"/>
    </xf>
    <xf numFmtId="0" fontId="25" fillId="0" borderId="2" xfId="997" applyFont="1" applyFill="1" applyBorder="1" applyAlignment="1" applyProtection="1">
      <alignment horizontal="distributed" vertical="center"/>
    </xf>
    <xf numFmtId="49" fontId="25" fillId="0" borderId="1" xfId="0" applyNumberFormat="1" applyFont="1" applyFill="1" applyBorder="1" applyAlignment="1" applyProtection="1">
      <alignment horizontal="distributed" vertical="center" wrapText="1"/>
    </xf>
    <xf numFmtId="0" fontId="14" fillId="0" borderId="2" xfId="552" applyFont="1" applyFill="1" applyBorder="1" applyAlignment="1" applyProtection="1">
      <alignment horizontal="left" vertical="center"/>
    </xf>
    <xf numFmtId="0" fontId="14" fillId="0" borderId="1" xfId="552" applyFont="1" applyFill="1" applyBorder="1" applyAlignment="1" applyProtection="1">
      <alignment horizontal="left" vertical="center" wrapText="1"/>
    </xf>
    <xf numFmtId="0" fontId="39" fillId="0" borderId="2" xfId="997" applyFont="1" applyFill="1" applyBorder="1" applyAlignment="1" applyProtection="1">
      <alignment horizontal="distributed" vertical="center"/>
    </xf>
    <xf numFmtId="0" fontId="25" fillId="0" borderId="1" xfId="997" applyNumberFormat="1" applyFont="1" applyFill="1" applyBorder="1" applyAlignment="1" applyProtection="1">
      <alignment horizontal="distributed" vertical="center"/>
    </xf>
    <xf numFmtId="0" fontId="25" fillId="0" borderId="0" xfId="997" applyFont="1" applyFill="1" applyAlignment="1">
      <alignment horizontal="center" vertical="center" wrapText="1"/>
    </xf>
    <xf numFmtId="0" fontId="9" fillId="0" borderId="0" xfId="552" applyFill="1">
      <alignment vertical="center"/>
    </xf>
    <xf numFmtId="0" fontId="2" fillId="0" borderId="0" xfId="997" applyFont="1" applyFill="1" applyAlignment="1">
      <alignment horizontal="center" vertical="center"/>
    </xf>
    <xf numFmtId="0" fontId="0" fillId="0" borderId="0" xfId="997" applyFont="1" applyFill="1">
      <alignment vertical="center"/>
    </xf>
    <xf numFmtId="0" fontId="14" fillId="0" borderId="0" xfId="997" applyFont="1" applyFill="1" applyAlignment="1">
      <alignment horizontal="left" vertical="center"/>
    </xf>
    <xf numFmtId="182" fontId="14" fillId="0" borderId="0" xfId="997" applyNumberFormat="1" applyFont="1" applyFill="1" applyBorder="1" applyAlignment="1">
      <alignment horizontal="right" vertical="center"/>
    </xf>
    <xf numFmtId="182" fontId="25" fillId="0" borderId="9" xfId="997" applyNumberFormat="1" applyFont="1" applyFill="1" applyBorder="1" applyAlignment="1">
      <alignment horizontal="center" vertical="center" wrapText="1"/>
    </xf>
    <xf numFmtId="0" fontId="25" fillId="0" borderId="1" xfId="997" applyFont="1" applyFill="1" applyBorder="1" applyAlignment="1">
      <alignment horizontal="center" vertical="center" wrapText="1"/>
    </xf>
    <xf numFmtId="182" fontId="25" fillId="0" borderId="0" xfId="997" applyNumberFormat="1" applyFont="1" applyFill="1" applyAlignment="1">
      <alignment horizontal="center" vertical="center" wrapText="1"/>
    </xf>
    <xf numFmtId="0" fontId="14" fillId="0" borderId="2" xfId="997" applyFont="1" applyFill="1" applyBorder="1" applyAlignment="1">
      <alignment horizontal="left" vertical="center"/>
    </xf>
    <xf numFmtId="193" fontId="14" fillId="0" borderId="1" xfId="311" applyNumberFormat="1" applyFont="1" applyFill="1" applyBorder="1" applyAlignment="1" applyProtection="1">
      <alignment vertical="center" wrapText="1"/>
    </xf>
    <xf numFmtId="193" fontId="14" fillId="0" borderId="1" xfId="25" applyNumberFormat="1" applyFont="1" applyFill="1" applyBorder="1" applyAlignment="1" applyProtection="1">
      <alignment horizontal="right" vertical="center" wrapText="1"/>
      <protection locked="0"/>
    </xf>
    <xf numFmtId="200" fontId="14" fillId="0" borderId="1" xfId="34" applyNumberFormat="1" applyFont="1" applyFill="1" applyBorder="1" applyAlignment="1" applyProtection="1">
      <alignment vertical="center" wrapText="1"/>
      <protection locked="0"/>
    </xf>
    <xf numFmtId="49" fontId="14" fillId="0" borderId="1" xfId="311" applyNumberFormat="1" applyFont="1" applyFill="1" applyBorder="1" applyAlignment="1" applyProtection="1">
      <alignment horizontal="left" vertical="center" wrapText="1"/>
    </xf>
    <xf numFmtId="0" fontId="25" fillId="0" borderId="2" xfId="997" applyFont="1" applyFill="1" applyBorder="1" applyAlignment="1">
      <alignment horizontal="distributed" vertical="center"/>
    </xf>
    <xf numFmtId="193" fontId="25" fillId="0" borderId="1" xfId="25" applyNumberFormat="1" applyFont="1" applyFill="1" applyBorder="1" applyAlignment="1" applyProtection="1">
      <alignment horizontal="right" vertical="center" wrapText="1"/>
      <protection locked="0"/>
    </xf>
    <xf numFmtId="200" fontId="25" fillId="0" borderId="1" xfId="34" applyNumberFormat="1" applyFont="1" applyFill="1" applyBorder="1" applyAlignment="1" applyProtection="1">
      <alignment vertical="center" wrapText="1"/>
      <protection locked="0"/>
    </xf>
    <xf numFmtId="0" fontId="25" fillId="0" borderId="1" xfId="997" applyFont="1" applyFill="1" applyBorder="1" applyAlignment="1">
      <alignment vertical="center" wrapText="1"/>
    </xf>
    <xf numFmtId="193" fontId="14" fillId="0" borderId="1" xfId="997" applyNumberFormat="1" applyFont="1" applyFill="1" applyBorder="1" applyAlignment="1" applyProtection="1">
      <alignment horizontal="right" vertical="center" wrapText="1"/>
    </xf>
    <xf numFmtId="193" fontId="14" fillId="0" borderId="1" xfId="552" applyNumberFormat="1" applyFont="1" applyFill="1" applyBorder="1" applyAlignment="1" applyProtection="1">
      <alignment horizontal="right" vertical="center" wrapText="1"/>
    </xf>
    <xf numFmtId="0" fontId="25" fillId="0" borderId="1" xfId="997" applyFont="1" applyFill="1" applyBorder="1" applyAlignment="1">
      <alignment horizontal="distributed" vertical="center" wrapText="1" indent="2"/>
    </xf>
    <xf numFmtId="0" fontId="56" fillId="0" borderId="0" xfId="997" applyFont="1" applyFill="1">
      <alignment vertical="center"/>
    </xf>
    <xf numFmtId="3" fontId="9" fillId="0" borderId="0" xfId="997" applyNumberFormat="1" applyFill="1">
      <alignment vertical="center"/>
    </xf>
    <xf numFmtId="0" fontId="54" fillId="0" borderId="0" xfId="0" applyFont="1" applyAlignment="1">
      <alignment horizontal="center"/>
    </xf>
    <xf numFmtId="0" fontId="14" fillId="0" borderId="2" xfId="997" applyFont="1" applyFill="1" applyBorder="1" applyAlignment="1" applyProtection="1" quotePrefix="1">
      <alignment horizontal="left" vertical="center"/>
    </xf>
    <xf numFmtId="49" fontId="13" fillId="0" borderId="1" xfId="984" applyNumberFormat="1" applyFont="1" applyFill="1" applyBorder="1" applyAlignment="1" quotePrefix="1">
      <alignment horizontal="left" vertical="center" wrapText="1"/>
    </xf>
  </cellXfs>
  <cellStyles count="1335">
    <cellStyle name="常规" xfId="0" builtinId="0"/>
    <cellStyle name="货币[0]" xfId="1" builtinId="7"/>
    <cellStyle name="货币" xfId="2" builtinId="4"/>
    <cellStyle name="常规 2 2 4" xfId="3"/>
    <cellStyle name="部门 4" xfId="4"/>
    <cellStyle name="_ET_STYLE_NoName_00__Book1_1 2 2 2" xfId="5"/>
    <cellStyle name="强调文字颜色 2 3 2" xfId="6"/>
    <cellStyle name="输入" xfId="7" builtinId="20"/>
    <cellStyle name="汇总 6" xfId="8"/>
    <cellStyle name="Accent5 9" xfId="9"/>
    <cellStyle name="20% - 强调文字颜色 3" xfId="10" builtinId="38"/>
    <cellStyle name="链接单元格 5" xfId="11"/>
    <cellStyle name="常规 440" xfId="12"/>
    <cellStyle name="常规 435" xfId="13"/>
    <cellStyle name="百分比 2 8 2" xfId="14"/>
    <cellStyle name="Accent1 5" xfId="15"/>
    <cellStyle name="好 3 2 2" xfId="16"/>
    <cellStyle name="args.style" xfId="17"/>
    <cellStyle name="常规 3 4 3" xfId="18"/>
    <cellStyle name="Accent2 - 40%" xfId="19"/>
    <cellStyle name="千位分隔[0]" xfId="20" builtinId="6"/>
    <cellStyle name="常规 26 2" xfId="21"/>
    <cellStyle name="40% - 强调文字颜色 3" xfId="22" builtinId="39"/>
    <cellStyle name="差" xfId="23" builtinId="27"/>
    <cellStyle name="常规 7 3" xfId="24"/>
    <cellStyle name="千位分隔" xfId="25" builtinId="3"/>
    <cellStyle name="Accent6 4" xfId="26"/>
    <cellStyle name="60% - 强调文字颜色 3" xfId="27" builtinId="40"/>
    <cellStyle name="60% - 强调文字颜色 6 3 2" xfId="28"/>
    <cellStyle name="日期" xfId="29"/>
    <cellStyle name="Accent2 - 60%" xfId="30"/>
    <cellStyle name="Input [yellow] 4" xfId="31"/>
    <cellStyle name="好_0605石屏县 2 2" xfId="32"/>
    <cellStyle name="超链接" xfId="33" builtinId="8"/>
    <cellStyle name="百分比" xfId="34" builtinId="5"/>
    <cellStyle name="好_2007年地州资金往来对账表 3" xfId="35"/>
    <cellStyle name="60% - 强调文字颜色 4 2 2 2" xfId="36"/>
    <cellStyle name="Accent4 5" xfId="37"/>
    <cellStyle name="差_Book1 2" xfId="38"/>
    <cellStyle name="已访问的超链接" xfId="39" builtinId="9"/>
    <cellStyle name="_ET_STYLE_NoName_00__Sheet3" xfId="40"/>
    <cellStyle name="常规 6" xfId="41"/>
    <cellStyle name="注释" xfId="42" builtinId="10"/>
    <cellStyle name="60% - 强调文字颜色 2 3" xfId="43"/>
    <cellStyle name="Accent5 - 60% 2 2" xfId="44"/>
    <cellStyle name="Accent6 3" xfId="45"/>
    <cellStyle name="60% - 强调文字颜色 2" xfId="46" builtinId="36"/>
    <cellStyle name="解释性文本 2 2" xfId="47"/>
    <cellStyle name="百分比 7" xfId="48"/>
    <cellStyle name="Accent3 4 2" xfId="49"/>
    <cellStyle name="标题 4" xfId="50" builtinId="19"/>
    <cellStyle name="警告文本" xfId="51" builtinId="11"/>
    <cellStyle name="常规 4 2 2 3" xfId="52"/>
    <cellStyle name="常规 6 5" xfId="53"/>
    <cellStyle name="常规 5 2" xfId="54"/>
    <cellStyle name="60% - 强调文字颜色 2 2 2" xfId="55"/>
    <cellStyle name="标题" xfId="56" builtinId="15"/>
    <cellStyle name="Accent1 - 60% 2 2" xfId="57"/>
    <cellStyle name="解释性文本" xfId="58" builtinId="53"/>
    <cellStyle name="标题 1 5 2" xfId="59"/>
    <cellStyle name="百分比 4" xfId="60"/>
    <cellStyle name="标题 1" xfId="61" builtinId="16"/>
    <cellStyle name="常规 5 2 2" xfId="62"/>
    <cellStyle name="60% - 强调文字颜色 2 2 2 2" xfId="63"/>
    <cellStyle name="0,0_x000d__x000a_NA_x000d__x000a_" xfId="64"/>
    <cellStyle name="差 7" xfId="65"/>
    <cellStyle name="百分比 5" xfId="66"/>
    <cellStyle name="标题 2" xfId="67" builtinId="17"/>
    <cellStyle name="Accent6 2" xfId="68"/>
    <cellStyle name="60% - 强调文字颜色 1" xfId="69" builtinId="32"/>
    <cellStyle name="Accent4 2 2" xfId="70"/>
    <cellStyle name="百分比 6" xfId="71"/>
    <cellStyle name="标题 3" xfId="72" builtinId="18"/>
    <cellStyle name="Accent6 5" xfId="73"/>
    <cellStyle name="60% - 强调文字颜色 4" xfId="74" builtinId="44"/>
    <cellStyle name="输出" xfId="75" builtinId="21"/>
    <cellStyle name="计算" xfId="76" builtinId="22"/>
    <cellStyle name="40% - 强调文字颜色 4 2" xfId="77"/>
    <cellStyle name="检查单元格" xfId="78" builtinId="23"/>
    <cellStyle name="常规 8 3" xfId="79"/>
    <cellStyle name="常规 443" xfId="80"/>
    <cellStyle name="20% - 强调文字颜色 6" xfId="81" builtinId="50"/>
    <cellStyle name="标题 4 5 3" xfId="82"/>
    <cellStyle name="强调文字颜色 2" xfId="83" builtinId="33"/>
    <cellStyle name="常规 2 2 2 5" xfId="84"/>
    <cellStyle name="PSHeading 4" xfId="85"/>
    <cellStyle name="链接单元格" xfId="86" builtinId="24"/>
    <cellStyle name="60% - 强调文字颜色 4 2 3" xfId="87"/>
    <cellStyle name="差_0605石屏" xfId="88"/>
    <cellStyle name="汇总" xfId="89" builtinId="25"/>
    <cellStyle name="好" xfId="90" builtinId="26"/>
    <cellStyle name="适中 8" xfId="91"/>
    <cellStyle name="20% - 强调文字颜色 3 3" xfId="92"/>
    <cellStyle name="输出 3 3" xfId="93"/>
    <cellStyle name="适中" xfId="94" builtinId="28"/>
    <cellStyle name="链接单元格 7" xfId="95"/>
    <cellStyle name="常规 8 2" xfId="96"/>
    <cellStyle name="常规 442" xfId="97"/>
    <cellStyle name="20% - 强调文字颜色 5" xfId="98" builtinId="46"/>
    <cellStyle name="千位分隔 6 2" xfId="99"/>
    <cellStyle name="标题 4 5 2" xfId="100"/>
    <cellStyle name="强调文字颜色 1" xfId="101" builtinId="29"/>
    <cellStyle name="常规 2 2 2 4" xfId="102"/>
    <cellStyle name="链接单元格 3" xfId="103"/>
    <cellStyle name="常规 433" xfId="104"/>
    <cellStyle name="常规 428" xfId="105"/>
    <cellStyle name="编号 3 2" xfId="106"/>
    <cellStyle name="20% - 强调文字颜色 1" xfId="107" builtinId="30"/>
    <cellStyle name="汇总 3 3" xfId="108"/>
    <cellStyle name="Accent6 - 20% 2 2" xfId="109"/>
    <cellStyle name="标题 5 4" xfId="110"/>
    <cellStyle name="40% - 强调文字颜色 1" xfId="111" builtinId="31"/>
    <cellStyle name="链接单元格 4" xfId="112"/>
    <cellStyle name="常规 434" xfId="113"/>
    <cellStyle name="常规 429" xfId="114"/>
    <cellStyle name="20% - 强调文字颜色 2" xfId="115" builtinId="34"/>
    <cellStyle name="40% - 强调文字颜色 2" xfId="116" builtinId="35"/>
    <cellStyle name="检查单元格 3 4" xfId="117"/>
    <cellStyle name="Accent2 - 40% 2" xfId="118"/>
    <cellStyle name="差_11大理 2 2" xfId="119"/>
    <cellStyle name="强调文字颜色 3" xfId="120" builtinId="37"/>
    <cellStyle name="Accent2 - 40% 3" xfId="121"/>
    <cellStyle name="好_2008年地州对账表(国库资金）" xfId="122"/>
    <cellStyle name="PSChar" xfId="123"/>
    <cellStyle name="强调文字颜色 4" xfId="124" builtinId="41"/>
    <cellStyle name="链接单元格 6" xfId="125"/>
    <cellStyle name="常规 441" xfId="126"/>
    <cellStyle name="常规 436" xfId="127"/>
    <cellStyle name="20% - 强调文字颜色 4" xfId="128" builtinId="42"/>
    <cellStyle name="40% - 强调文字颜色 4" xfId="129" builtinId="43"/>
    <cellStyle name="强调文字颜色 5" xfId="130" builtinId="45"/>
    <cellStyle name="60% - 强调文字颜色 5 2 2 2" xfId="131"/>
    <cellStyle name="常规 2 5 3 2" xfId="132"/>
    <cellStyle name="40% - 强调文字颜色 5" xfId="133" builtinId="47"/>
    <cellStyle name="Accent6 6" xfId="134"/>
    <cellStyle name="标题 1 4 2" xfId="135"/>
    <cellStyle name="60% - 强调文字颜色 5" xfId="136" builtinId="48"/>
    <cellStyle name="强调文字颜色 6" xfId="137" builtinId="49"/>
    <cellStyle name="_弱电系统设备配置报价清单" xfId="138"/>
    <cellStyle name="40% - 强调文字颜色 6" xfId="139" builtinId="51"/>
    <cellStyle name="Accent6 7" xfId="140"/>
    <cellStyle name="标题 1 4 3" xfId="141"/>
    <cellStyle name="60% - 强调文字颜色 6" xfId="142" builtinId="52"/>
    <cellStyle name="适中 5 2" xfId="143"/>
    <cellStyle name="常规 3 2 3 2" xfId="144"/>
    <cellStyle name="Accent2 - 20% 2" xfId="145"/>
    <cellStyle name="_Book1_2 2" xfId="146"/>
    <cellStyle name="_Book1_2 3" xfId="147"/>
    <cellStyle name="适中 5 3" xfId="148"/>
    <cellStyle name="Accent2 - 20% 3" xfId="149"/>
    <cellStyle name="常规 2 12 2" xfId="150"/>
    <cellStyle name="_ET_STYLE_NoName_00__Book1" xfId="151"/>
    <cellStyle name="_ET_STYLE_NoName_00_" xfId="152"/>
    <cellStyle name="_Book1_1" xfId="153"/>
    <cellStyle name="_20100326高清市院遂宁检察院1080P配置清单26日改" xfId="154"/>
    <cellStyle name="_Book1_2 2 2" xfId="155"/>
    <cellStyle name="百分比 2 2 4" xfId="156"/>
    <cellStyle name="Accent2 - 20% 2 2" xfId="157"/>
    <cellStyle name="百分比 2 10 2" xfId="158"/>
    <cellStyle name="_Book1_2 2 3" xfId="159"/>
    <cellStyle name="常规 2 5 4 2" xfId="160"/>
    <cellStyle name="百分比 2 2 5" xfId="161"/>
    <cellStyle name="_Book1_2 2 2 2" xfId="162"/>
    <cellStyle name="百分比 2 2 4 2" xfId="163"/>
    <cellStyle name="超级链接 2 2" xfId="164"/>
    <cellStyle name="_Book1_3 2" xfId="165"/>
    <cellStyle name="_Book1" xfId="166"/>
    <cellStyle name="常规 2 7 2" xfId="167"/>
    <cellStyle name="_Book1_2" xfId="168"/>
    <cellStyle name="适中 5" xfId="169"/>
    <cellStyle name="Accent2 - 20%" xfId="170"/>
    <cellStyle name="常规 3 2 3" xfId="171"/>
    <cellStyle name="差_2008年地州对账表(国库资金） 3" xfId="172"/>
    <cellStyle name="_Book1_2 3 2" xfId="173"/>
    <cellStyle name="百分比 2 3 4" xfId="174"/>
    <cellStyle name="常规 2 16" xfId="175"/>
    <cellStyle name="_Book1_2 4" xfId="176"/>
    <cellStyle name="_Book1_3" xfId="177"/>
    <cellStyle name="Accent1 4 2" xfId="178"/>
    <cellStyle name="超级链接 2" xfId="179"/>
    <cellStyle name="_ET_STYLE_NoName_00__Book1_1" xfId="180"/>
    <cellStyle name="常规 2 3 3 2" xfId="181"/>
    <cellStyle name="Accent5 - 60% 3" xfId="182"/>
    <cellStyle name="_ET_STYLE_NoName_00__Book1_1 2" xfId="183"/>
    <cellStyle name="常规 2 3 3 2 2" xfId="184"/>
    <cellStyle name="_ET_STYLE_NoName_00__Book1_1 2 2" xfId="185"/>
    <cellStyle name="百分比 2 7 2" xfId="186"/>
    <cellStyle name="Percent [2]" xfId="187"/>
    <cellStyle name="标题 2 2 2 2" xfId="188"/>
    <cellStyle name="_ET_STYLE_NoName_00__Book1_1 2 3" xfId="189"/>
    <cellStyle name="_ET_STYLE_NoName_00__Book1_1 3" xfId="190"/>
    <cellStyle name="_ET_STYLE_NoName_00__Book1_1 3 2" xfId="191"/>
    <cellStyle name="Accent1 4" xfId="192"/>
    <cellStyle name="超级链接" xfId="193"/>
    <cellStyle name="_ET_STYLE_NoName_00__Book1_1 4" xfId="194"/>
    <cellStyle name="_关闭破产企业已移交地方管理中小学校退休教师情况明细表(1)" xfId="195"/>
    <cellStyle name="Accent5 4" xfId="196"/>
    <cellStyle name="警告文本 4 2" xfId="197"/>
    <cellStyle name="0,0_x005f_x000d__x005f_x000a_NA_x005f_x000d__x005f_x000a_" xfId="198"/>
    <cellStyle name="20% - 强调文字颜色 1 2" xfId="199"/>
    <cellStyle name="链接单元格 3 2 2" xfId="200"/>
    <cellStyle name="常规 11 4" xfId="201"/>
    <cellStyle name="20% - 强调文字颜色 1 2 2" xfId="202"/>
    <cellStyle name="Accent1 - 20% 2" xfId="203"/>
    <cellStyle name="20% - 强调文字颜色 1 3" xfId="204"/>
    <cellStyle name="强调文字颜色 2 2 2 2" xfId="205"/>
    <cellStyle name="20% - 强调文字颜色 2 2" xfId="206"/>
    <cellStyle name="20% - 强调文字颜色 2 2 2" xfId="207"/>
    <cellStyle name="20% - 强调文字颜色 2 3" xfId="208"/>
    <cellStyle name="60% - 强调文字颜色 3 2 2 2" xfId="209"/>
    <cellStyle name="适中 7" xfId="210"/>
    <cellStyle name="20% - 强调文字颜色 3 2" xfId="211"/>
    <cellStyle name="常规 3 2 5" xfId="212"/>
    <cellStyle name="20% - 强调文字颜色 3 2 2" xfId="213"/>
    <cellStyle name="Mon閠aire_!!!GO" xfId="214"/>
    <cellStyle name="20% - 强调文字颜色 4 2" xfId="215"/>
    <cellStyle name="常规 3 3 5" xfId="216"/>
    <cellStyle name="20% - 强调文字颜色 4 2 2" xfId="217"/>
    <cellStyle name="常规 3 3 5 2" xfId="218"/>
    <cellStyle name="Accent6 - 60% 2 2" xfId="219"/>
    <cellStyle name="20% - 强调文字颜色 4 3" xfId="220"/>
    <cellStyle name="常规 3 3 6" xfId="221"/>
    <cellStyle name="20% - 强调文字颜色 5 2" xfId="222"/>
    <cellStyle name="20% - 强调文字颜色 5 2 2" xfId="223"/>
    <cellStyle name="20% - 强调文字颜色 5 3" xfId="224"/>
    <cellStyle name="20% - 强调文字颜色 6 2" xfId="225"/>
    <cellStyle name="Accent6 - 20% 3" xfId="226"/>
    <cellStyle name="20% - 强调文字颜色 6 2 2" xfId="227"/>
    <cellStyle name="解释性文本 3 2 2" xfId="228"/>
    <cellStyle name="20% - 强调文字颜色 6 3" xfId="229"/>
    <cellStyle name="40% - 强调文字颜色 1 2" xfId="230"/>
    <cellStyle name="常规 4 3 5" xfId="231"/>
    <cellStyle name="40% - 强调文字颜色 1 2 2" xfId="232"/>
    <cellStyle name="40% - 强调文字颜色 1 3" xfId="233"/>
    <cellStyle name="常规 9 2" xfId="234"/>
    <cellStyle name="Accent1" xfId="235"/>
    <cellStyle name="40% - 强调文字颜色 2 2" xfId="236"/>
    <cellStyle name="常规 2 3 2 4" xfId="237"/>
    <cellStyle name="40% - 强调文字颜色 2 2 2" xfId="238"/>
    <cellStyle name="常规 2 3 2 4 2" xfId="239"/>
    <cellStyle name="40% - 强调文字颜色 2 3" xfId="240"/>
    <cellStyle name="常规 2 3 2 5" xfId="241"/>
    <cellStyle name="40% - 强调文字颜色 3 2" xfId="242"/>
    <cellStyle name="常规 2 3 3 4" xfId="243"/>
    <cellStyle name="40% - 强调文字颜色 3 2 2" xfId="244"/>
    <cellStyle name="40% - 强调文字颜色 3 3" xfId="245"/>
    <cellStyle name="千位分隔 5" xfId="246"/>
    <cellStyle name="标题 4 4" xfId="247"/>
    <cellStyle name="40% - 强调文字颜色 4 2 2" xfId="248"/>
    <cellStyle name="40% - 强调文字颜色 4 3" xfId="249"/>
    <cellStyle name="计算 3 3" xfId="250"/>
    <cellStyle name="常规_2007年云南省向人大报送政府收支预算表格式编制过程表 3 2" xfId="251"/>
    <cellStyle name="Accent6 - 20% 2" xfId="252"/>
    <cellStyle name="40% - 强调文字颜色 5 2" xfId="253"/>
    <cellStyle name="好 2 3" xfId="254"/>
    <cellStyle name="40% - 强调文字颜色 5 2 2" xfId="255"/>
    <cellStyle name="计算 4 2 2" xfId="256"/>
    <cellStyle name="60% - 强调文字颜色 4 3" xfId="257"/>
    <cellStyle name="40% - 强调文字颜色 5 3" xfId="258"/>
    <cellStyle name="好 2 4" xfId="259"/>
    <cellStyle name="标题 2 2 4" xfId="260"/>
    <cellStyle name="40% - 强调文字颜色 6 2" xfId="261"/>
    <cellStyle name="好 3 3" xfId="262"/>
    <cellStyle name="百分比 2 9" xfId="263"/>
    <cellStyle name="适中 2 2" xfId="264"/>
    <cellStyle name="40% - 强调文字颜色 6 2 2" xfId="265"/>
    <cellStyle name="百分比 2 9 2" xfId="266"/>
    <cellStyle name="适中 2 2 2" xfId="267"/>
    <cellStyle name="Accent2 5" xfId="268"/>
    <cellStyle name="40% - 强调文字颜色 6 3" xfId="269"/>
    <cellStyle name="好 3 4" xfId="270"/>
    <cellStyle name="Accent6 2 2" xfId="271"/>
    <cellStyle name="输出 3 4" xfId="272"/>
    <cellStyle name="60% - 强调文字颜色 1 2" xfId="273"/>
    <cellStyle name="60% - 强调文字颜色 1 2 2" xfId="274"/>
    <cellStyle name="60% - 强调文字颜色 1 2 2 2" xfId="275"/>
    <cellStyle name="商品名称 2 2" xfId="276"/>
    <cellStyle name="标题 3 2 4" xfId="277"/>
    <cellStyle name="好 7" xfId="278"/>
    <cellStyle name="60% - 强调文字颜色 1 2 3" xfId="279"/>
    <cellStyle name="百分比 2 3 4 2" xfId="280"/>
    <cellStyle name="60% - 强调文字颜色 1 3" xfId="281"/>
    <cellStyle name="千位分隔 2 3" xfId="282"/>
    <cellStyle name="60% - 强调文字颜色 1 3 2" xfId="283"/>
    <cellStyle name="Accent6 3 2" xfId="284"/>
    <cellStyle name="常规 5" xfId="285"/>
    <cellStyle name="输出 4 4" xfId="286"/>
    <cellStyle name="60% - 强调文字颜色 2 2" xfId="287"/>
    <cellStyle name="常规 5 3" xfId="288"/>
    <cellStyle name="60% - 强调文字颜色 2 2 3" xfId="289"/>
    <cellStyle name="Accent6 - 60%" xfId="290"/>
    <cellStyle name="常规 6 2" xfId="291"/>
    <cellStyle name="60% - 强调文字颜色 2 3 2" xfId="292"/>
    <cellStyle name="注释 2" xfId="293"/>
    <cellStyle name="Accent6 4 2" xfId="294"/>
    <cellStyle name="60% - 强调文字颜色 3 2" xfId="295"/>
    <cellStyle name="60% - 强调文字颜色 3 2 2" xfId="296"/>
    <cellStyle name="60% - 强调文字颜色 3 2 3" xfId="297"/>
    <cellStyle name="60% - 强调文字颜色 3 3" xfId="298"/>
    <cellStyle name="Accent5 - 40% 2" xfId="299"/>
    <cellStyle name="汇总 7" xfId="300"/>
    <cellStyle name="60% - 强调文字颜色 3 3 2" xfId="301"/>
    <cellStyle name="Accent5 - 40% 2 2" xfId="302"/>
    <cellStyle name="Accent6 5 2" xfId="303"/>
    <cellStyle name="60% - 强调文字颜色 4 2" xfId="304"/>
    <cellStyle name="60% - 强调文字颜色 4 2 2" xfId="305"/>
    <cellStyle name="60% - 强调文字颜色 4 3 2" xfId="306"/>
    <cellStyle name="常规 15" xfId="307"/>
    <cellStyle name="常规 20" xfId="308"/>
    <cellStyle name="60% - 强调文字颜色 5 2" xfId="309"/>
    <cellStyle name="标题 1 4 2 2" xfId="310"/>
    <cellStyle name="常规_exceltmp1" xfId="311"/>
    <cellStyle name="60% - 强调文字颜色 5 2 2" xfId="312"/>
    <cellStyle name="常规 2 5 3" xfId="313"/>
    <cellStyle name="60% - 强调文字颜色 5 2 3" xfId="314"/>
    <cellStyle name="常规 2 5 4" xfId="315"/>
    <cellStyle name="百分比 2 10" xfId="316"/>
    <cellStyle name="常规 2 2 2 3 2" xfId="317"/>
    <cellStyle name="60% - 强调文字颜色 5 3" xfId="318"/>
    <cellStyle name="60% - 强调文字颜色 5 3 2" xfId="319"/>
    <cellStyle name="常规 2 6 3" xfId="320"/>
    <cellStyle name="RowLevel_0" xfId="321"/>
    <cellStyle name="60% - 强调文字颜色 6 2" xfId="322"/>
    <cellStyle name="60% - 强调文字颜色 6 2 2" xfId="323"/>
    <cellStyle name="Header2" xfId="324"/>
    <cellStyle name="强调文字颜色 5 2 3" xfId="325"/>
    <cellStyle name="60% - 强调文字颜色 6 2 2 2" xfId="326"/>
    <cellStyle name="Header2 2" xfId="327"/>
    <cellStyle name="60% - 强调文字颜色 6 2 3" xfId="328"/>
    <cellStyle name="60% - 强调文字颜色 6 3" xfId="329"/>
    <cellStyle name="6mal" xfId="330"/>
    <cellStyle name="Accent1 - 20%" xfId="331"/>
    <cellStyle name="强调文字颜色 2 2 2" xfId="332"/>
    <cellStyle name="Accent4 9" xfId="333"/>
    <cellStyle name="Accent1 - 20% 2 2" xfId="334"/>
    <cellStyle name="常规 2 3 3 3" xfId="335"/>
    <cellStyle name="Accent5 - 20%" xfId="336"/>
    <cellStyle name="Accent1 - 20% 3" xfId="337"/>
    <cellStyle name="Accent1 - 40%" xfId="338"/>
    <cellStyle name="Accent6 9" xfId="339"/>
    <cellStyle name="标题 6 2 2" xfId="340"/>
    <cellStyle name="Accent1 - 40% 2" xfId="341"/>
    <cellStyle name="Accent1 - 40% 2 2" xfId="342"/>
    <cellStyle name="Accent1 - 40% 3" xfId="343"/>
    <cellStyle name="PSHeading 3 2" xfId="344"/>
    <cellStyle name="Accent1 - 60%" xfId="345"/>
    <cellStyle name="Accent1 - 60% 2" xfId="346"/>
    <cellStyle name="标题 1 5" xfId="347"/>
    <cellStyle name="注释 4 2 2" xfId="348"/>
    <cellStyle name="常规 17 2" xfId="349"/>
    <cellStyle name="Accent1 - 60% 3" xfId="350"/>
    <cellStyle name="标题 1 6" xfId="351"/>
    <cellStyle name="Date 3" xfId="352"/>
    <cellStyle name="Accent1 2" xfId="353"/>
    <cellStyle name="Currency [0]_!!!GO" xfId="354"/>
    <cellStyle name="Accent1 2 2" xfId="355"/>
    <cellStyle name="Accent1 3" xfId="356"/>
    <cellStyle name="Accent1 3 2" xfId="357"/>
    <cellStyle name="常规 2" xfId="358"/>
    <cellStyle name="Accent1 5 2" xfId="359"/>
    <cellStyle name="部门 3 2" xfId="360"/>
    <cellStyle name="Accent1 6" xfId="361"/>
    <cellStyle name="常规 2 2 3 2" xfId="362"/>
    <cellStyle name="sstot" xfId="363"/>
    <cellStyle name="Accent1 7" xfId="364"/>
    <cellStyle name="常规 2 2 3 3" xfId="365"/>
    <cellStyle name="Accent1 8" xfId="366"/>
    <cellStyle name="差_1110洱源 2" xfId="367"/>
    <cellStyle name="常规 2 2 3 4" xfId="368"/>
    <cellStyle name="Accent1 9" xfId="369"/>
    <cellStyle name="差_1110洱源 3" xfId="370"/>
    <cellStyle name="Accent2" xfId="371"/>
    <cellStyle name="常规 9 3" xfId="372"/>
    <cellStyle name="Header1 2" xfId="373"/>
    <cellStyle name="强调文字颜色 5 2 2 2" xfId="374"/>
    <cellStyle name="Accent2 - 40% 2 2" xfId="375"/>
    <cellStyle name="输入 2 4" xfId="376"/>
    <cellStyle name="日期 2" xfId="377"/>
    <cellStyle name="Accent2 - 60% 2" xfId="378"/>
    <cellStyle name="Accent5 - 40% 3" xfId="379"/>
    <cellStyle name="日期 2 2" xfId="380"/>
    <cellStyle name="Accent2 - 60% 2 2" xfId="381"/>
    <cellStyle name="日期 3" xfId="382"/>
    <cellStyle name="Accent2 - 60% 3" xfId="383"/>
    <cellStyle name="Accent2 2" xfId="384"/>
    <cellStyle name="强调文字颜色 4 3" xfId="385"/>
    <cellStyle name="t" xfId="386"/>
    <cellStyle name="Accent2 2 2" xfId="387"/>
    <cellStyle name="Accent2 3" xfId="388"/>
    <cellStyle name="Accent2 3 2" xfId="389"/>
    <cellStyle name="Accent2 4" xfId="390"/>
    <cellStyle name="Accent2 4 2" xfId="391"/>
    <cellStyle name="百分比 2 9 2 2" xfId="392"/>
    <cellStyle name="Accent2 5 2" xfId="393"/>
    <cellStyle name="百分比 2 9 3" xfId="394"/>
    <cellStyle name="常规 2 2 11" xfId="395"/>
    <cellStyle name="Accent2 6" xfId="396"/>
    <cellStyle name="常规 2 2 4 2" xfId="397"/>
    <cellStyle name="Date" xfId="398"/>
    <cellStyle name="Accent2 7" xfId="399"/>
    <cellStyle name="Accent2 8" xfId="400"/>
    <cellStyle name="Accent2 9" xfId="401"/>
    <cellStyle name="Accent3" xfId="402"/>
    <cellStyle name="Accent5 2" xfId="403"/>
    <cellStyle name="Accent3 - 20%" xfId="404"/>
    <cellStyle name="Milliers_!!!GO" xfId="405"/>
    <cellStyle name="Accent5 2 2" xfId="406"/>
    <cellStyle name="Accent3 - 20% 2" xfId="407"/>
    <cellStyle name="标题 1 3" xfId="408"/>
    <cellStyle name="百分比 4 3" xfId="409"/>
    <cellStyle name="常规 2 2 7" xfId="410"/>
    <cellStyle name="Accent3 - 20% 2 2" xfId="411"/>
    <cellStyle name="Accent5 6" xfId="412"/>
    <cellStyle name="汇总 3" xfId="413"/>
    <cellStyle name="差_0605石屏 3" xfId="414"/>
    <cellStyle name="标题 1 3 2" xfId="415"/>
    <cellStyle name="Accent3 - 20% 3" xfId="416"/>
    <cellStyle name="标题 1 4" xfId="417"/>
    <cellStyle name="Accent3 - 40%" xfId="418"/>
    <cellStyle name="Accent4 3 2" xfId="419"/>
    <cellStyle name="好_0502通海县" xfId="420"/>
    <cellStyle name="Mon閠aire [0]_!!!GO" xfId="421"/>
    <cellStyle name="Accent3 - 40% 2" xfId="422"/>
    <cellStyle name="Accent3 - 40% 2 2" xfId="423"/>
    <cellStyle name="百分比 2 6 2" xfId="424"/>
    <cellStyle name="常规 15 2 2" xfId="425"/>
    <cellStyle name="Accent3 - 40% 3" xfId="426"/>
    <cellStyle name="捠壿 [0.00]_Region Orders (2)" xfId="427"/>
    <cellStyle name="Accent4 - 60%" xfId="428"/>
    <cellStyle name="Accent3 - 60%" xfId="429"/>
    <cellStyle name="Accent4 5 2" xfId="430"/>
    <cellStyle name="Accent3 - 60% 2" xfId="431"/>
    <cellStyle name="好_M01-1 3" xfId="432"/>
    <cellStyle name="Accent3 - 60% 2 2" xfId="433"/>
    <cellStyle name="编号" xfId="434"/>
    <cellStyle name="常规 17 2 2" xfId="435"/>
    <cellStyle name="Accent3 - 60% 3" xfId="436"/>
    <cellStyle name="Accent3 2" xfId="437"/>
    <cellStyle name="Accent3 2 2" xfId="438"/>
    <cellStyle name="comma zerodec" xfId="439"/>
    <cellStyle name="Accent3 3" xfId="440"/>
    <cellStyle name="Accent3 3 2" xfId="441"/>
    <cellStyle name="解释性文本 2" xfId="442"/>
    <cellStyle name="Accent3 4" xfId="443"/>
    <cellStyle name="解释性文本 3" xfId="444"/>
    <cellStyle name="Accent3 5" xfId="445"/>
    <cellStyle name="解释性文本 3 2" xfId="446"/>
    <cellStyle name="Accent3 5 2" xfId="447"/>
    <cellStyle name="Moneda_96 Risk" xfId="448"/>
    <cellStyle name="解释性文本 4" xfId="449"/>
    <cellStyle name="Accent3 6" xfId="450"/>
    <cellStyle name="常规 2 2 5 2" xfId="451"/>
    <cellStyle name="Accent3 7" xfId="452"/>
    <cellStyle name="解释性文本 5" xfId="453"/>
    <cellStyle name="差 2" xfId="454"/>
    <cellStyle name="Accent3 8" xfId="455"/>
    <cellStyle name="解释性文本 6" xfId="456"/>
    <cellStyle name="差 3" xfId="457"/>
    <cellStyle name="常规 2 7 3 2" xfId="458"/>
    <cellStyle name="Accent3 9" xfId="459"/>
    <cellStyle name="解释性文本 7" xfId="460"/>
    <cellStyle name="差 4" xfId="461"/>
    <cellStyle name="百分比 2" xfId="462"/>
    <cellStyle name="Accent4" xfId="463"/>
    <cellStyle name="Accent4 - 20%" xfId="464"/>
    <cellStyle name="差 4 2 2" xfId="465"/>
    <cellStyle name="百分比 2 2 2" xfId="466"/>
    <cellStyle name="常规 2 4 2 4" xfId="467"/>
    <cellStyle name="Accent4 - 20% 2" xfId="468"/>
    <cellStyle name="百分比 2 2 2 2" xfId="469"/>
    <cellStyle name="Accent4 - 20% 2 2" xfId="470"/>
    <cellStyle name="百分比 2 2 2 2 2" xfId="471"/>
    <cellStyle name="Accent4 - 20% 3" xfId="472"/>
    <cellStyle name="百分比 2 2 2 3" xfId="473"/>
    <cellStyle name="强调 2 2" xfId="474"/>
    <cellStyle name="输入 4" xfId="475"/>
    <cellStyle name="Accent4 - 40%" xfId="476"/>
    <cellStyle name="百分比 2 4 2" xfId="477"/>
    <cellStyle name="常规 3 3" xfId="478"/>
    <cellStyle name="输入 4 2" xfId="479"/>
    <cellStyle name="Accent4 - 40% 2" xfId="480"/>
    <cellStyle name="百分比 2 4 2 2" xfId="481"/>
    <cellStyle name="Accent6 - 40%" xfId="482"/>
    <cellStyle name="常规 3 3 2" xfId="483"/>
    <cellStyle name="输入 4 2 2" xfId="484"/>
    <cellStyle name="Accent4 - 40% 2 2" xfId="485"/>
    <cellStyle name="Accent6 - 40% 2" xfId="486"/>
    <cellStyle name="商品名称 4" xfId="487"/>
    <cellStyle name="常规 3 4" xfId="488"/>
    <cellStyle name="输入 4 3" xfId="489"/>
    <cellStyle name="Accent4 - 40% 3" xfId="490"/>
    <cellStyle name="Accent4 - 60% 2" xfId="491"/>
    <cellStyle name="标题 7 4" xfId="492"/>
    <cellStyle name="Accent4 - 60% 2 2" xfId="493"/>
    <cellStyle name="PSSpacer" xfId="494"/>
    <cellStyle name="Accent4 - 60% 3" xfId="495"/>
    <cellStyle name="Accent6" xfId="496"/>
    <cellStyle name="Accent4 2" xfId="497"/>
    <cellStyle name="Accent4 3" xfId="498"/>
    <cellStyle name="New Times Roman" xfId="499"/>
    <cellStyle name="Accent4 4" xfId="500"/>
    <cellStyle name="借出原因" xfId="501"/>
    <cellStyle name="PSHeading 5" xfId="502"/>
    <cellStyle name="Accent4 4 2" xfId="503"/>
    <cellStyle name="标题 1 2 2" xfId="504"/>
    <cellStyle name="百分比 4 2 2" xfId="505"/>
    <cellStyle name="Accent4 6" xfId="506"/>
    <cellStyle name="常规 2 2 6 2" xfId="507"/>
    <cellStyle name="标题 1 2 3" xfId="508"/>
    <cellStyle name="Accent4 7" xfId="509"/>
    <cellStyle name="标题 1 2 4" xfId="510"/>
    <cellStyle name="Accent4 8" xfId="511"/>
    <cellStyle name="Accent5" xfId="512"/>
    <cellStyle name="常规 2 3 3 3 2" xfId="513"/>
    <cellStyle name="Accent5 - 20% 2" xfId="514"/>
    <cellStyle name="Accent5 - 20% 2 2" xfId="515"/>
    <cellStyle name="Accent5 - 20% 3" xfId="516"/>
    <cellStyle name="Input [yellow] 2 2 2" xfId="517"/>
    <cellStyle name="Accent5 - 40%" xfId="518"/>
    <cellStyle name="好 4 2" xfId="519"/>
    <cellStyle name="常规 12" xfId="520"/>
    <cellStyle name="Accent5 - 60%" xfId="521"/>
    <cellStyle name="标题 2 3 3" xfId="522"/>
    <cellStyle name="好 4 2 2" xfId="523"/>
    <cellStyle name="常规 12 2" xfId="524"/>
    <cellStyle name="Accent5 - 60% 2" xfId="525"/>
    <cellStyle name="Accent5 3" xfId="526"/>
    <cellStyle name="Category" xfId="527"/>
    <cellStyle name="Accent5 3 2" xfId="528"/>
    <cellStyle name="标题 2 3" xfId="529"/>
    <cellStyle name="Category 2" xfId="530"/>
    <cellStyle name="Accent5 4 2" xfId="531"/>
    <cellStyle name="标题 3 3" xfId="532"/>
    <cellStyle name="Comma [0]_!!!GO" xfId="533"/>
    <cellStyle name="Accent5 5" xfId="534"/>
    <cellStyle name="汇总 2" xfId="535"/>
    <cellStyle name="差_0605石屏 2" xfId="536"/>
    <cellStyle name="Accent5 5 2" xfId="537"/>
    <cellStyle name="汇总 2 2" xfId="538"/>
    <cellStyle name="差_0605石屏 2 2" xfId="539"/>
    <cellStyle name="标题 1 3 3" xfId="540"/>
    <cellStyle name="Accent5 7" xfId="541"/>
    <cellStyle name="汇总 4" xfId="542"/>
    <cellStyle name="标题 1 3 4" xfId="543"/>
    <cellStyle name="Accent5 8" xfId="544"/>
    <cellStyle name="汇总 5" xfId="545"/>
    <cellStyle name="百分比 2 3 2 2 2" xfId="546"/>
    <cellStyle name="Accent6 - 20%" xfId="547"/>
    <cellStyle name="Accent6 - 40% 2 2" xfId="548"/>
    <cellStyle name="标题 3 4 4" xfId="549"/>
    <cellStyle name="Accent6 - 40% 3" xfId="550"/>
    <cellStyle name="常规 3 3 3" xfId="551"/>
    <cellStyle name="常规_2007年云南省向人大报送政府收支预算表格式编制过程表" xfId="552"/>
    <cellStyle name="ColLevel_0" xfId="553"/>
    <cellStyle name="Accent6 - 60% 2" xfId="554"/>
    <cellStyle name="Accent6 - 60% 3" xfId="555"/>
    <cellStyle name="标题 1 4 4" xfId="556"/>
    <cellStyle name="Accent6 8" xfId="557"/>
    <cellStyle name="百分比 2 4 3" xfId="558"/>
    <cellStyle name="Comma_!!!GO" xfId="559"/>
    <cellStyle name="Currency_!!!GO" xfId="560"/>
    <cellStyle name="标题 3 3 2" xfId="561"/>
    <cellStyle name="分级显示列_1_Book1" xfId="562"/>
    <cellStyle name="Currency1" xfId="563"/>
    <cellStyle name="好 4 3" xfId="564"/>
    <cellStyle name="常规 13" xfId="565"/>
    <cellStyle name="标题 2 3 4" xfId="566"/>
    <cellStyle name="常规 2 2 11 2" xfId="567"/>
    <cellStyle name="Date 2" xfId="568"/>
    <cellStyle name="Date 2 2" xfId="569"/>
    <cellStyle name="差_0502通海县 3" xfId="570"/>
    <cellStyle name="Dollar (zero dec)" xfId="571"/>
    <cellStyle name="常规 5 2 2 2" xfId="572"/>
    <cellStyle name="Grey" xfId="573"/>
    <cellStyle name="标题 2 2" xfId="574"/>
    <cellStyle name="百分比 5 2" xfId="575"/>
    <cellStyle name="常规 2 3 6" xfId="576"/>
    <cellStyle name="Header1" xfId="577"/>
    <cellStyle name="强调文字颜色 5 2 2" xfId="578"/>
    <cellStyle name="Header2 2 2" xfId="579"/>
    <cellStyle name="Header2 3" xfId="580"/>
    <cellStyle name="Input [yellow]" xfId="581"/>
    <cellStyle name="千位分隔 2 4" xfId="582"/>
    <cellStyle name="Input [yellow] 2" xfId="583"/>
    <cellStyle name="千位分隔 2 4 2" xfId="584"/>
    <cellStyle name="Input [yellow] 2 2" xfId="585"/>
    <cellStyle name="Input [yellow] 2 3" xfId="586"/>
    <cellStyle name="常规 4 3 4 2" xfId="587"/>
    <cellStyle name="Input [yellow] 3" xfId="588"/>
    <cellStyle name="Input [yellow] 3 2" xfId="589"/>
    <cellStyle name="强调文字颜色 3 3" xfId="590"/>
    <cellStyle name="常规 2 10" xfId="591"/>
    <cellStyle name="Input Cells" xfId="592"/>
    <cellStyle name="Linked Cells" xfId="593"/>
    <cellStyle name="标题 6 3" xfId="594"/>
    <cellStyle name="Millares [0]_96 Risk" xfId="595"/>
    <cellStyle name="部门 2 2" xfId="596"/>
    <cellStyle name="常规 10 41 2" xfId="597"/>
    <cellStyle name="Millares_96 Risk" xfId="598"/>
    <cellStyle name="常规 2 2 2 2" xfId="599"/>
    <cellStyle name="Milliers [0]_!!!GO" xfId="600"/>
    <cellStyle name="千位分隔 2 3 2" xfId="601"/>
    <cellStyle name="Moneda [0]_96 Risk" xfId="602"/>
    <cellStyle name="Month" xfId="603"/>
    <cellStyle name="标题 1 2 2 2" xfId="604"/>
    <cellStyle name="数量 3" xfId="605"/>
    <cellStyle name="数量 3 2" xfId="606"/>
    <cellStyle name="Month 2" xfId="607"/>
    <cellStyle name="no dec" xfId="608"/>
    <cellStyle name="PSHeading 2" xfId="609"/>
    <cellStyle name="百分比 10" xfId="610"/>
    <cellStyle name="no dec 2" xfId="611"/>
    <cellStyle name="PSHeading 2 2" xfId="612"/>
    <cellStyle name="常规 450" xfId="613"/>
    <cellStyle name="no dec 2 2" xfId="614"/>
    <cellStyle name="PSHeading 2 2 2" xfId="615"/>
    <cellStyle name="百分比 3 3 2" xfId="616"/>
    <cellStyle name="no dec 3" xfId="617"/>
    <cellStyle name="PSHeading 2 3" xfId="618"/>
    <cellStyle name="Normal" xfId="619"/>
    <cellStyle name="Normal - Style1" xfId="620"/>
    <cellStyle name="百分比 2 5 2" xfId="621"/>
    <cellStyle name="Normal_!!!GO" xfId="622"/>
    <cellStyle name="per.style" xfId="623"/>
    <cellStyle name="输入 3 3" xfId="624"/>
    <cellStyle name="常规 2 9 3" xfId="625"/>
    <cellStyle name="PSInt" xfId="626"/>
    <cellStyle name="常规 2 4" xfId="627"/>
    <cellStyle name="常规 94" xfId="628"/>
    <cellStyle name="Percent [2] 2" xfId="629"/>
    <cellStyle name="t_HVAC Equipment (3)" xfId="630"/>
    <cellStyle name="常规 2 3 4" xfId="631"/>
    <cellStyle name="Percent_!!!GO" xfId="632"/>
    <cellStyle name="常规 2 3 2 3 2" xfId="633"/>
    <cellStyle name="Pourcentage_pldt" xfId="634"/>
    <cellStyle name="标题 5" xfId="635"/>
    <cellStyle name="解释性文本 2 3" xfId="636"/>
    <cellStyle name="百分比 8" xfId="637"/>
    <cellStyle name="强调文字颜色 4 2" xfId="638"/>
    <cellStyle name="PSChar 2" xfId="639"/>
    <cellStyle name="PSDate" xfId="640"/>
    <cellStyle name="编号 2 2" xfId="641"/>
    <cellStyle name="PSHeading 3 3" xfId="642"/>
    <cellStyle name="PSDate 2" xfId="643"/>
    <cellStyle name="编号 2 2 2" xfId="644"/>
    <cellStyle name="标题 4 4 2 2" xfId="645"/>
    <cellStyle name="PSDec" xfId="646"/>
    <cellStyle name="PSDec 2" xfId="647"/>
    <cellStyle name="常规 10" xfId="648"/>
    <cellStyle name="编号 4" xfId="649"/>
    <cellStyle name="常规 16 2" xfId="650"/>
    <cellStyle name="PSHeading" xfId="651"/>
    <cellStyle name="常规 451" xfId="652"/>
    <cellStyle name="PSHeading 2 2 3" xfId="653"/>
    <cellStyle name="PSHeading 2 4" xfId="654"/>
    <cellStyle name="PSHeading 3" xfId="655"/>
    <cellStyle name="常规 2 9 3 2" xfId="656"/>
    <cellStyle name="PSInt 2" xfId="657"/>
    <cellStyle name="常规 2 4 2" xfId="658"/>
    <cellStyle name="输入 3" xfId="659"/>
    <cellStyle name="常规 2 9" xfId="660"/>
    <cellStyle name="PSSpacer 2" xfId="661"/>
    <cellStyle name="sstot 2" xfId="662"/>
    <cellStyle name="Standard_AREAS" xfId="663"/>
    <cellStyle name="强调文字颜色 4 3 2" xfId="664"/>
    <cellStyle name="t 2" xfId="665"/>
    <cellStyle name="常规 2 3 4 2" xfId="666"/>
    <cellStyle name="t_HVAC Equipment (3) 2" xfId="667"/>
    <cellStyle name="百分比 2 11" xfId="668"/>
    <cellStyle name="千位分隔 2 2" xfId="669"/>
    <cellStyle name="百分比 2 3 5" xfId="670"/>
    <cellStyle name="百分比 2 11 2" xfId="671"/>
    <cellStyle name="千位分隔 3" xfId="672"/>
    <cellStyle name="标题 4 2" xfId="673"/>
    <cellStyle name="解释性文本 2 2 2" xfId="674"/>
    <cellStyle name="百分比 7 2" xfId="675"/>
    <cellStyle name="百分比 2 12" xfId="676"/>
    <cellStyle name="标题 10" xfId="677"/>
    <cellStyle name="差 4 2" xfId="678"/>
    <cellStyle name="百分比 2 2" xfId="679"/>
    <cellStyle name="百分比 2 2 3" xfId="680"/>
    <cellStyle name="百分比 2 2 3 2" xfId="681"/>
    <cellStyle name="百分比 2 3" xfId="682"/>
    <cellStyle name="常规_Sheet3" xfId="683"/>
    <cellStyle name="百分比 2 3 2" xfId="684"/>
    <cellStyle name="常规 2 14" xfId="685"/>
    <cellStyle name="百分比 2 3 2 2" xfId="686"/>
    <cellStyle name="常规 2 14 2" xfId="687"/>
    <cellStyle name="百分比 2 3 2 3" xfId="688"/>
    <cellStyle name="百分比 2 3 3" xfId="689"/>
    <cellStyle name="常规 2 15" xfId="690"/>
    <cellStyle name="百分比 2 3 3 2" xfId="691"/>
    <cellStyle name="百分比 2 4" xfId="692"/>
    <cellStyle name="百分比 2 4 3 2" xfId="693"/>
    <cellStyle name="百分比 2 4 4" xfId="694"/>
    <cellStyle name="百分比 2 5" xfId="695"/>
    <cellStyle name="常规 15 2" xfId="696"/>
    <cellStyle name="百分比 2 6" xfId="697"/>
    <cellStyle name="标题 2 2 2" xfId="698"/>
    <cellStyle name="常规 15 3" xfId="699"/>
    <cellStyle name="百分比 2 7" xfId="700"/>
    <cellStyle name="标题 2 2 3" xfId="701"/>
    <cellStyle name="百分比 2 8" xfId="702"/>
    <cellStyle name="百分比 3" xfId="703"/>
    <cellStyle name="百分比 3 2" xfId="704"/>
    <cellStyle name="百分比 3 2 2" xfId="705"/>
    <cellStyle name="百分比 3 3" xfId="706"/>
    <cellStyle name="编号 2" xfId="707"/>
    <cellStyle name="百分比 3 4" xfId="708"/>
    <cellStyle name="常规 2 2 6" xfId="709"/>
    <cellStyle name="百分比 4 2" xfId="710"/>
    <cellStyle name="标题 1 2" xfId="711"/>
    <cellStyle name="百分比 6 2" xfId="712"/>
    <cellStyle name="标题 3 2" xfId="713"/>
    <cellStyle name="标题 5 2" xfId="714"/>
    <cellStyle name="百分比 8 2" xfId="715"/>
    <cellStyle name="标题 6" xfId="716"/>
    <cellStyle name="解释性文本 2 4" xfId="717"/>
    <cellStyle name="百分比 9" xfId="718"/>
    <cellStyle name="标题 6 2" xfId="719"/>
    <cellStyle name="百分比 9 2" xfId="720"/>
    <cellStyle name="标题1 4" xfId="721"/>
    <cellStyle name="捠壿_Region Orders (2)" xfId="722"/>
    <cellStyle name="编号 2 3" xfId="723"/>
    <cellStyle name="编号 3" xfId="724"/>
    <cellStyle name="标题 1 3 2 2" xfId="725"/>
    <cellStyle name="标题 1 5 3" xfId="726"/>
    <cellStyle name="标题 2 4 2" xfId="727"/>
    <cellStyle name="常规 17 3" xfId="728"/>
    <cellStyle name="标题 1 7" xfId="729"/>
    <cellStyle name="常规 11" xfId="730"/>
    <cellStyle name="标题 2 3 2" xfId="731"/>
    <cellStyle name="常规 11 2" xfId="732"/>
    <cellStyle name="标题 2 3 2 2" xfId="733"/>
    <cellStyle name="标题 2 4" xfId="734"/>
    <cellStyle name="标题 2 4 2 2" xfId="735"/>
    <cellStyle name="标题 2 4 3" xfId="736"/>
    <cellStyle name="好 5 2" xfId="737"/>
    <cellStyle name="标题 3 2 2 2" xfId="738"/>
    <cellStyle name="标题 2 4 4" xfId="739"/>
    <cellStyle name="标题 2 5" xfId="740"/>
    <cellStyle name="常规 18 3" xfId="741"/>
    <cellStyle name="标题 2 7" xfId="742"/>
    <cellStyle name="标题 2 5 2" xfId="743"/>
    <cellStyle name="标题 2 5 3" xfId="744"/>
    <cellStyle name="常规 5 42" xfId="745"/>
    <cellStyle name="常规 18 2" xfId="746"/>
    <cellStyle name="标题 2 6" xfId="747"/>
    <cellStyle name="好 5" xfId="748"/>
    <cellStyle name="标题 3 2 2" xfId="749"/>
    <cellStyle name="好 6" xfId="750"/>
    <cellStyle name="标题 3 2 3" xfId="751"/>
    <cellStyle name="标题 3 4 3" xfId="752"/>
    <cellStyle name="标题 3 3 2 2" xfId="753"/>
    <cellStyle name="标题 3 3 3" xfId="754"/>
    <cellStyle name="商品名称 3 2" xfId="755"/>
    <cellStyle name="标题 3 3 4" xfId="756"/>
    <cellStyle name="标题 3 4" xfId="757"/>
    <cellStyle name="标题 3 4 2" xfId="758"/>
    <cellStyle name="标题 4 4 3" xfId="759"/>
    <cellStyle name="标题 3 4 2 2" xfId="760"/>
    <cellStyle name="标题 3 5" xfId="761"/>
    <cellStyle name="标题 3 5 2" xfId="762"/>
    <cellStyle name="常规 9" xfId="763"/>
    <cellStyle name="标题 3 5 3" xfId="764"/>
    <cellStyle name="常规 19 2" xfId="765"/>
    <cellStyle name="标题 3 6" xfId="766"/>
    <cellStyle name="常规 19 3" xfId="767"/>
    <cellStyle name="数量 2 2 2" xfId="768"/>
    <cellStyle name="标题 3 7" xfId="769"/>
    <cellStyle name="千位分隔 3 2" xfId="770"/>
    <cellStyle name="标题 4 2 2" xfId="771"/>
    <cellStyle name="千位分隔 3 2 2" xfId="772"/>
    <cellStyle name="标题 4 2 2 2" xfId="773"/>
    <cellStyle name="千位分隔 3 3" xfId="774"/>
    <cellStyle name="标题 4 2 3" xfId="775"/>
    <cellStyle name="标题 4 2 4" xfId="776"/>
    <cellStyle name="千位分隔 4" xfId="777"/>
    <cellStyle name="标题 4 3" xfId="778"/>
    <cellStyle name="千位分隔 4 2" xfId="779"/>
    <cellStyle name="标题 4 3 2" xfId="780"/>
    <cellStyle name="标题 4 3 2 2" xfId="781"/>
    <cellStyle name="标题 4 3 3" xfId="782"/>
    <cellStyle name="标题 4 3 4" xfId="783"/>
    <cellStyle name="千位分隔 5 2" xfId="784"/>
    <cellStyle name="标题 4 4 2" xfId="785"/>
    <cellStyle name="标题 4 4 4" xfId="786"/>
    <cellStyle name="千位分隔 6" xfId="787"/>
    <cellStyle name="标题 4 5" xfId="788"/>
    <cellStyle name="差_1110洱源" xfId="789"/>
    <cellStyle name="常规 25 2" xfId="790"/>
    <cellStyle name="千位分隔 7" xfId="791"/>
    <cellStyle name="标题 4 6" xfId="792"/>
    <cellStyle name="千位分隔 8" xfId="793"/>
    <cellStyle name="标题 4 7" xfId="794"/>
    <cellStyle name="标题 5 2 2" xfId="795"/>
    <cellStyle name="标题 5 3" xfId="796"/>
    <cellStyle name="标题 6 4" xfId="797"/>
    <cellStyle name="标题 7" xfId="798"/>
    <cellStyle name="标题 7 2" xfId="799"/>
    <cellStyle name="标题 7 2 2" xfId="800"/>
    <cellStyle name="标题 7 3" xfId="801"/>
    <cellStyle name="标题 8" xfId="802"/>
    <cellStyle name="常规 2 7" xfId="803"/>
    <cellStyle name="标题 8 2" xfId="804"/>
    <cellStyle name="输入 2" xfId="805"/>
    <cellStyle name="常规 2 8" xfId="806"/>
    <cellStyle name="标题 8 3" xfId="807"/>
    <cellStyle name="标题 9" xfId="808"/>
    <cellStyle name="常规 2 2 2 2 2 2" xfId="809"/>
    <cellStyle name="标题1" xfId="810"/>
    <cellStyle name="标题1 2" xfId="811"/>
    <cellStyle name="好_0605石屏 3" xfId="812"/>
    <cellStyle name="标题1 2 2" xfId="813"/>
    <cellStyle name="标题1 2 2 2" xfId="814"/>
    <cellStyle name="差 5 2" xfId="815"/>
    <cellStyle name="标题1 2 3" xfId="816"/>
    <cellStyle name="标题1 3" xfId="817"/>
    <cellStyle name="标题1 3 2" xfId="818"/>
    <cellStyle name="表标题" xfId="819"/>
    <cellStyle name="表标题 2" xfId="820"/>
    <cellStyle name="常规 2 2" xfId="821"/>
    <cellStyle name="部门" xfId="822"/>
    <cellStyle name="常规 2 2 2" xfId="823"/>
    <cellStyle name="部门 2" xfId="824"/>
    <cellStyle name="常规 10 41" xfId="825"/>
    <cellStyle name="常规 2 2 2 2 2" xfId="826"/>
    <cellStyle name="部门 2 2 2" xfId="827"/>
    <cellStyle name="常规 2 2 2 3" xfId="828"/>
    <cellStyle name="部门 2 3" xfId="829"/>
    <cellStyle name="常规 2 2 3" xfId="830"/>
    <cellStyle name="部门 3" xfId="831"/>
    <cellStyle name="解释性文本 5 2" xfId="832"/>
    <cellStyle name="差 2 2" xfId="833"/>
    <cellStyle name="差 2 2 2" xfId="834"/>
    <cellStyle name="解释性文本 5 3" xfId="835"/>
    <cellStyle name="差 2 3" xfId="836"/>
    <cellStyle name="差 2 4" xfId="837"/>
    <cellStyle name="差 3 2" xfId="838"/>
    <cellStyle name="差_0605石屏县" xfId="839"/>
    <cellStyle name="警告文本 6" xfId="840"/>
    <cellStyle name="差 3 2 2" xfId="841"/>
    <cellStyle name="差 3 3" xfId="842"/>
    <cellStyle name="差 3 4" xfId="843"/>
    <cellStyle name="差 4 3" xfId="844"/>
    <cellStyle name="差 4 4" xfId="845"/>
    <cellStyle name="差 5" xfId="846"/>
    <cellStyle name="差 5 3" xfId="847"/>
    <cellStyle name="差_0502通海县 2 2" xfId="848"/>
    <cellStyle name="差 6" xfId="849"/>
    <cellStyle name="常规 5 2 3" xfId="850"/>
    <cellStyle name="差 8" xfId="851"/>
    <cellStyle name="差_0502通海县" xfId="852"/>
    <cellStyle name="差_0502通海县 2" xfId="853"/>
    <cellStyle name="差_0605石屏县 2" xfId="854"/>
    <cellStyle name="差_0605石屏县 2 2" xfId="855"/>
    <cellStyle name="差_0605石屏县 3" xfId="856"/>
    <cellStyle name="差_1110洱源 2 2" xfId="857"/>
    <cellStyle name="差_11大理" xfId="858"/>
    <cellStyle name="差_11大理 2" xfId="859"/>
    <cellStyle name="差_11大理 3" xfId="860"/>
    <cellStyle name="常规 2 2 3 2 2" xfId="861"/>
    <cellStyle name="差_2007年地州资金往来对账表" xfId="862"/>
    <cellStyle name="差_2007年地州资金往来对账表 2" xfId="863"/>
    <cellStyle name="差_2007年地州资金往来对账表 2 2" xfId="864"/>
    <cellStyle name="差_2007年地州资金往来对账表 3" xfId="865"/>
    <cellStyle name="常规 28" xfId="866"/>
    <cellStyle name="差_2008年地州对账表(国库资金）" xfId="867"/>
    <cellStyle name="差_2008年地州对账表(国库资金） 2" xfId="868"/>
    <cellStyle name="适中 3" xfId="869"/>
    <cellStyle name="差_2008年地州对账表(国库资金） 2 2" xfId="870"/>
    <cellStyle name="差_Book1" xfId="871"/>
    <cellStyle name="差_M01-1" xfId="872"/>
    <cellStyle name="输入 3 2" xfId="873"/>
    <cellStyle name="常规 2 9 2" xfId="874"/>
    <cellStyle name="常规 2 3" xfId="875"/>
    <cellStyle name="昗弨_Pacific Region P&amp;L" xfId="876"/>
    <cellStyle name="差_M01-1 2" xfId="877"/>
    <cellStyle name="输入 3 2 2" xfId="878"/>
    <cellStyle name="常规 2 9 2 2" xfId="879"/>
    <cellStyle name="常规 2 3 2" xfId="880"/>
    <cellStyle name="常规 2 3 2 2" xfId="881"/>
    <cellStyle name="差_M01-1 2 2" xfId="882"/>
    <cellStyle name="常规 2 3 3" xfId="883"/>
    <cellStyle name="差_M01-1 3" xfId="884"/>
    <cellStyle name="常规 10 2" xfId="885"/>
    <cellStyle name="常规 10 2 2" xfId="886"/>
    <cellStyle name="常规 3 3 2 3" xfId="887"/>
    <cellStyle name="常规 10 2 2 2" xfId="888"/>
    <cellStyle name="汇总 6 2" xfId="889"/>
    <cellStyle name="常规 10 2 3" xfId="890"/>
    <cellStyle name="常规 10 2_报预算局：2016年云南省及省本级1-7月社保基金预算执行情况表（0823）" xfId="891"/>
    <cellStyle name="常规 10 3" xfId="892"/>
    <cellStyle name="常规 11 2 2" xfId="893"/>
    <cellStyle name="常规 11 3" xfId="894"/>
    <cellStyle name="常规 11 3 2" xfId="895"/>
    <cellStyle name="常规 430" xfId="896"/>
    <cellStyle name="常规 13 2" xfId="897"/>
    <cellStyle name="好 4 4" xfId="898"/>
    <cellStyle name="常规 14" xfId="899"/>
    <cellStyle name="常规 14 2" xfId="900"/>
    <cellStyle name="检查单元格 2 2 2" xfId="901"/>
    <cellStyle name="常规 21" xfId="902"/>
    <cellStyle name="常规 16" xfId="903"/>
    <cellStyle name="分级显示行_1_Book1" xfId="904"/>
    <cellStyle name="常规 6 4 2" xfId="905"/>
    <cellStyle name="常规 4 2 2 2 2" xfId="906"/>
    <cellStyle name="注释 4 2" xfId="907"/>
    <cellStyle name="常规 22" xfId="908"/>
    <cellStyle name="常规 17" xfId="909"/>
    <cellStyle name="注释 4 3" xfId="910"/>
    <cellStyle name="常规 23" xfId="911"/>
    <cellStyle name="常规 18" xfId="912"/>
    <cellStyle name="常规 5 42 2" xfId="913"/>
    <cellStyle name="常规 18 2 2" xfId="914"/>
    <cellStyle name="注释 4 4" xfId="915"/>
    <cellStyle name="常规 24" xfId="916"/>
    <cellStyle name="常规 19" xfId="917"/>
    <cellStyle name="常规 19 10" xfId="918"/>
    <cellStyle name="常规 19 2 2" xfId="919"/>
    <cellStyle name="适中 3 3" xfId="920"/>
    <cellStyle name="强调文字颜色 3 3 2" xfId="921"/>
    <cellStyle name="常规 2 10 2" xfId="922"/>
    <cellStyle name="常规 2 11" xfId="923"/>
    <cellStyle name="适中 4 3" xfId="924"/>
    <cellStyle name="常规 2 11 2" xfId="925"/>
    <cellStyle name="常规 2 12" xfId="926"/>
    <cellStyle name="常规 2 13" xfId="927"/>
    <cellStyle name="常规 2 13 2" xfId="928"/>
    <cellStyle name="常规 2 2 2 2 3" xfId="929"/>
    <cellStyle name="强调文字颜色 1 2" xfId="930"/>
    <cellStyle name="常规 2 2 2 4 2" xfId="931"/>
    <cellStyle name="常规 2 2 3 3 2" xfId="932"/>
    <cellStyle name="常规 2 2 5" xfId="933"/>
    <cellStyle name="数量" xfId="934"/>
    <cellStyle name="常规 2 3 2 2 2" xfId="935"/>
    <cellStyle name="数量 2" xfId="936"/>
    <cellStyle name="常规 2 3 2 2 2 2" xfId="937"/>
    <cellStyle name="常规 2 3 2 2 3" xfId="938"/>
    <cellStyle name="常规 2 3 2 3" xfId="939"/>
    <cellStyle name="常规 2 3 5" xfId="940"/>
    <cellStyle name="常规 2 3 5 2" xfId="941"/>
    <cellStyle name="常规 2 4 2 2" xfId="942"/>
    <cellStyle name="常规 2 4 2 2 2" xfId="943"/>
    <cellStyle name="输出 2 2 2" xfId="944"/>
    <cellStyle name="常规 2 4 2 3" xfId="945"/>
    <cellStyle name="常规 2 4 2 3 2" xfId="946"/>
    <cellStyle name="常规 2 4 3" xfId="947"/>
    <cellStyle name="常规 2 4 3 2" xfId="948"/>
    <cellStyle name="常规 2 4 4" xfId="949"/>
    <cellStyle name="常规 2 4 4 2" xfId="950"/>
    <cellStyle name="常规 7 2 2" xfId="951"/>
    <cellStyle name="常规 2 4 5" xfId="952"/>
    <cellStyle name="输入 3 4" xfId="953"/>
    <cellStyle name="好_2008年地州对账表(国库资金） 2" xfId="954"/>
    <cellStyle name="常规 2 9 4" xfId="955"/>
    <cellStyle name="常规 2 5" xfId="956"/>
    <cellStyle name="常规 2 5 2" xfId="957"/>
    <cellStyle name="检查单元格 6" xfId="958"/>
    <cellStyle name="常规 2 5 2 2" xfId="959"/>
    <cellStyle name="常规 2 5 2 2 2" xfId="960"/>
    <cellStyle name="输出 3 2 2" xfId="961"/>
    <cellStyle name="检查单元格 7" xfId="962"/>
    <cellStyle name="常规 2 5 2 3" xfId="963"/>
    <cellStyle name="千位分隔 2" xfId="964"/>
    <cellStyle name="常规 7 3 2" xfId="965"/>
    <cellStyle name="常规 2 5 5" xfId="966"/>
    <cellStyle name="常规 2 6" xfId="967"/>
    <cellStyle name="常规 2 6 2" xfId="968"/>
    <cellStyle name="常规 2 6 2 2" xfId="969"/>
    <cellStyle name="常规 2 6 2 2 2" xfId="970"/>
    <cellStyle name="常规 2 6 3 2" xfId="971"/>
    <cellStyle name="检查单元格 3 2 2" xfId="972"/>
    <cellStyle name="常规 2 6 4" xfId="973"/>
    <cellStyle name="常规 2 6 4 2" xfId="974"/>
    <cellStyle name="常规 2 7 3" xfId="975"/>
    <cellStyle name="输入 2 2" xfId="976"/>
    <cellStyle name="常规 2 8 2" xfId="977"/>
    <cellStyle name="常规 30" xfId="978"/>
    <cellStyle name="常规 25" xfId="979"/>
    <cellStyle name="常规 26" xfId="980"/>
    <cellStyle name="常规 27" xfId="981"/>
    <cellStyle name="常规 29" xfId="982"/>
    <cellStyle name="输出 4 2" xfId="983"/>
    <cellStyle name="常规 3" xfId="984"/>
    <cellStyle name="输出 4 2 2" xfId="985"/>
    <cellStyle name="常规 3 2" xfId="986"/>
    <cellStyle name="适中 4" xfId="987"/>
    <cellStyle name="常规 3 2 2" xfId="988"/>
    <cellStyle name="适中 4 2" xfId="989"/>
    <cellStyle name="常规 3 2 2 2" xfId="990"/>
    <cellStyle name="适中 6" xfId="991"/>
    <cellStyle name="常规 3 2 4" xfId="992"/>
    <cellStyle name="常规 3 2 4 2" xfId="993"/>
    <cellStyle name="常规 3 3 2 2" xfId="994"/>
    <cellStyle name="常规 3 3 2 2 2" xfId="995"/>
    <cellStyle name="常规 3 3 3 2" xfId="996"/>
    <cellStyle name="常规_2007年云南省向人大报送政府收支预算表格式编制过程表 2" xfId="997"/>
    <cellStyle name="常规 3 3 4" xfId="998"/>
    <cellStyle name="强调 3" xfId="999"/>
    <cellStyle name="常规 3 3 4 2" xfId="1000"/>
    <cellStyle name="常规 3 4 2" xfId="1001"/>
    <cellStyle name="检查单元格 2 4" xfId="1002"/>
    <cellStyle name="常规 3 4 2 2" xfId="1003"/>
    <cellStyle name="常规 3 5" xfId="1004"/>
    <cellStyle name="常规 3 5 2" xfId="1005"/>
    <cellStyle name="常规 3 6" xfId="1006"/>
    <cellStyle name="常规 3 6 2" xfId="1007"/>
    <cellStyle name="常规 3 7" xfId="1008"/>
    <cellStyle name="常规 3 8" xfId="1009"/>
    <cellStyle name="常规 3_Book1" xfId="1010"/>
    <cellStyle name="输出 4 3" xfId="1011"/>
    <cellStyle name="常规 4" xfId="1012"/>
    <cellStyle name="常规 4 2" xfId="1013"/>
    <cellStyle name="常规 4 4" xfId="1014"/>
    <cellStyle name="常规 4 2 2" xfId="1015"/>
    <cellStyle name="常规 6 4" xfId="1016"/>
    <cellStyle name="常规 4 2 2 2" xfId="1017"/>
    <cellStyle name="常规 4 5" xfId="1018"/>
    <cellStyle name="常规 4 2 3" xfId="1019"/>
    <cellStyle name="常规 7 4" xfId="1020"/>
    <cellStyle name="常规 4 2 3 2" xfId="1021"/>
    <cellStyle name="常规 4 6" xfId="1022"/>
    <cellStyle name="常规 4 2 4" xfId="1023"/>
    <cellStyle name="常规 8 4" xfId="1024"/>
    <cellStyle name="常规 444" xfId="1025"/>
    <cellStyle name="常规 439" xfId="1026"/>
    <cellStyle name="常规 4 6 2" xfId="1027"/>
    <cellStyle name="常规 4 2 4 2" xfId="1028"/>
    <cellStyle name="常规 4 7" xfId="1029"/>
    <cellStyle name="常规 4 2 5" xfId="1030"/>
    <cellStyle name="常规 4 3" xfId="1031"/>
    <cellStyle name="常规 5 4" xfId="1032"/>
    <cellStyle name="常规 4 3 2" xfId="1033"/>
    <cellStyle name="常规 5 4 2" xfId="1034"/>
    <cellStyle name="常规 4 3 2 2" xfId="1035"/>
    <cellStyle name="常规 4 3 2 2 2" xfId="1036"/>
    <cellStyle name="常规 4 3 2 3" xfId="1037"/>
    <cellStyle name="常规 5 5" xfId="1038"/>
    <cellStyle name="常规 4 3 3" xfId="1039"/>
    <cellStyle name="常规 4 3 3 2" xfId="1040"/>
    <cellStyle name="常规 4 3 4" xfId="1041"/>
    <cellStyle name="常规 431" xfId="1042"/>
    <cellStyle name="链接单元格 2" xfId="1043"/>
    <cellStyle name="常规 432" xfId="1044"/>
    <cellStyle name="好_1110洱源 2 2" xfId="1045"/>
    <cellStyle name="常规 448" xfId="1046"/>
    <cellStyle name="常规 449" xfId="1047"/>
    <cellStyle name="常规 452" xfId="1048"/>
    <cellStyle name="常规 5 2 3 2" xfId="1049"/>
    <cellStyle name="常规 5 2 4" xfId="1050"/>
    <cellStyle name="常规 5 3 2" xfId="1051"/>
    <cellStyle name="常规 6 2 2" xfId="1052"/>
    <cellStyle name="常规 6 3" xfId="1053"/>
    <cellStyle name="常规 6 3 2" xfId="1054"/>
    <cellStyle name="常规 6 3 2 2" xfId="1055"/>
    <cellStyle name="常规 6 3 3" xfId="1056"/>
    <cellStyle name="常规 7" xfId="1057"/>
    <cellStyle name="常规 7 2" xfId="1058"/>
    <cellStyle name="常规 8" xfId="1059"/>
    <cellStyle name="注释 7" xfId="1060"/>
    <cellStyle name="常规 9 2 2" xfId="1061"/>
    <cellStyle name="常规 9 2 2 2" xfId="1062"/>
    <cellStyle name="注释 8" xfId="1063"/>
    <cellStyle name="常规 9 2 3" xfId="1064"/>
    <cellStyle name="常规 9 3 2" xfId="1065"/>
    <cellStyle name="常规 9 4" xfId="1066"/>
    <cellStyle name="常规 9 5" xfId="1067"/>
    <cellStyle name="常规 95" xfId="1068"/>
    <cellStyle name="常规_2004年基金预算(二稿)" xfId="1069"/>
    <cellStyle name="计算 2 3" xfId="1070"/>
    <cellStyle name="常规_2007年云南省向人大报送政府收支预算表格式编制过程表 2 2" xfId="1071"/>
    <cellStyle name="数量 4" xfId="1072"/>
    <cellStyle name="常规_2007年云南省向人大报送政府收支预算表格式编制过程表 2 2 2" xfId="1073"/>
    <cellStyle name="计算 2 4" xfId="1074"/>
    <cellStyle name="常规_2007年云南省向人大报送政府收支预算表格式编制过程表 2 3" xfId="1075"/>
    <cellStyle name="常规_2007年云南省向人大报送政府收支预算表格式编制过程表 2 4 2" xfId="1076"/>
    <cellStyle name="常规_exceltmp1 2" xfId="1077"/>
    <cellStyle name="计算 4" xfId="1078"/>
    <cellStyle name="常规_表样--2016年1至7月云南省及省本级地方财政收支执行情况（国资预算）全省数据与国库一致send预算局826" xfId="1079"/>
    <cellStyle name="千位[0]_ 方正PC" xfId="1080"/>
    <cellStyle name="超级链接 3" xfId="1081"/>
    <cellStyle name="超链接 2" xfId="1082"/>
    <cellStyle name="超链接 2 2" xfId="1083"/>
    <cellStyle name="超链接 2 2 2" xfId="1084"/>
    <cellStyle name="超链接 3" xfId="1085"/>
    <cellStyle name="超链接 3 2" xfId="1086"/>
    <cellStyle name="超链接 4" xfId="1087"/>
    <cellStyle name="超链接 4 2" xfId="1088"/>
    <cellStyle name="好 2" xfId="1089"/>
    <cellStyle name="好 2 2" xfId="1090"/>
    <cellStyle name="好 2 2 2" xfId="1091"/>
    <cellStyle name="好 3" xfId="1092"/>
    <cellStyle name="好 3 2" xfId="1093"/>
    <cellStyle name="好 4" xfId="1094"/>
    <cellStyle name="好 5 3" xfId="1095"/>
    <cellStyle name="好_2008年地州对账表(国库资金） 2 2" xfId="1096"/>
    <cellStyle name="商品名称 2 3" xfId="1097"/>
    <cellStyle name="好 8" xfId="1098"/>
    <cellStyle name="好_0502通海县 2" xfId="1099"/>
    <cellStyle name="好_0502通海县 2 2" xfId="1100"/>
    <cellStyle name="好_0502通海县 3" xfId="1101"/>
    <cellStyle name="好_0605石屏" xfId="1102"/>
    <cellStyle name="好_0605石屏 2" xfId="1103"/>
    <cellStyle name="好_0605石屏 2 2" xfId="1104"/>
    <cellStyle name="好_0605石屏县" xfId="1105"/>
    <cellStyle name="好_0605石屏县 2" xfId="1106"/>
    <cellStyle name="好_0605石屏县 3" xfId="1107"/>
    <cellStyle name="好_1110洱源" xfId="1108"/>
    <cellStyle name="好_1110洱源 2" xfId="1109"/>
    <cellStyle name="解释性文本 4 3" xfId="1110"/>
    <cellStyle name="好_1110洱源 3" xfId="1111"/>
    <cellStyle name="解释性文本 4 4" xfId="1112"/>
    <cellStyle name="好_11大理" xfId="1113"/>
    <cellStyle name="好_11大理 2" xfId="1114"/>
    <cellStyle name="好_11大理 2 2" xfId="1115"/>
    <cellStyle name="好_M01-1 2" xfId="1116"/>
    <cellStyle name="好_11大理 3" xfId="1117"/>
    <cellStyle name="好_2007年地州资金往来对账表" xfId="1118"/>
    <cellStyle name="好_2007年地州资金往来对账表 2" xfId="1119"/>
    <cellStyle name="好_2007年地州资金往来对账表 2 2" xfId="1120"/>
    <cellStyle name="好_2008年地州对账表(国库资金） 3" xfId="1121"/>
    <cellStyle name="好_Book1" xfId="1122"/>
    <cellStyle name="好_Book1 2" xfId="1123"/>
    <cellStyle name="好_M01-1" xfId="1124"/>
    <cellStyle name="好_M01-1 2 2" xfId="1125"/>
    <cellStyle name="后继超级链接" xfId="1126"/>
    <cellStyle name="后继超级链接 2" xfId="1127"/>
    <cellStyle name="后继超级链接 2 2" xfId="1128"/>
    <cellStyle name="后继超级链接 3" xfId="1129"/>
    <cellStyle name="汇总 2 2 2" xfId="1130"/>
    <cellStyle name="汇总 2 2 2 2" xfId="1131"/>
    <cellStyle name="汇总 8" xfId="1132"/>
    <cellStyle name="汇总 2 2 3" xfId="1133"/>
    <cellStyle name="警告文本 2 2 2" xfId="1134"/>
    <cellStyle name="检查单元格 2" xfId="1135"/>
    <cellStyle name="汇总 2 3" xfId="1136"/>
    <cellStyle name="检查单元格 2 2" xfId="1137"/>
    <cellStyle name="汇总 2 3 2" xfId="1138"/>
    <cellStyle name="检查单元格 3" xfId="1139"/>
    <cellStyle name="汇总 2 4" xfId="1140"/>
    <cellStyle name="检查单元格 3 2" xfId="1141"/>
    <cellStyle name="汇总 2 4 2" xfId="1142"/>
    <cellStyle name="检查单元格 4" xfId="1143"/>
    <cellStyle name="汇总 2 5" xfId="1144"/>
    <cellStyle name="汇总 3 2" xfId="1145"/>
    <cellStyle name="汇总 3 2 2" xfId="1146"/>
    <cellStyle name="汇总 3 2 2 2" xfId="1147"/>
    <cellStyle name="汇总 3 2 3" xfId="1148"/>
    <cellStyle name="警告文本 3 2 2" xfId="1149"/>
    <cellStyle name="汇总 3 3 2" xfId="1150"/>
    <cellStyle name="汇总 3 4" xfId="1151"/>
    <cellStyle name="汇总 3 4 2" xfId="1152"/>
    <cellStyle name="汇总 3 5" xfId="1153"/>
    <cellStyle name="汇总 4 2" xfId="1154"/>
    <cellStyle name="汇总 4 2 2" xfId="1155"/>
    <cellStyle name="汇总 4 2 2 2" xfId="1156"/>
    <cellStyle name="汇总 4 2 3" xfId="1157"/>
    <cellStyle name="警告文本 4 2 2" xfId="1158"/>
    <cellStyle name="汇总 4 3" xfId="1159"/>
    <cellStyle name="汇总 4 3 2" xfId="1160"/>
    <cellStyle name="汇总 4 4" xfId="1161"/>
    <cellStyle name="汇总 4 4 2" xfId="1162"/>
    <cellStyle name="汇总 4 5" xfId="1163"/>
    <cellStyle name="汇总 5 2" xfId="1164"/>
    <cellStyle name="汇总 5 2 2" xfId="1165"/>
    <cellStyle name="汇总 5 3" xfId="1166"/>
    <cellStyle name="汇总 5 3 2" xfId="1167"/>
    <cellStyle name="汇总 5 4" xfId="1168"/>
    <cellStyle name="千分位_97-917" xfId="1169"/>
    <cellStyle name="汇总 7 2" xfId="1170"/>
    <cellStyle name="汇总 8 2" xfId="1171"/>
    <cellStyle name="计算 2" xfId="1172"/>
    <cellStyle name="计算 2 2" xfId="1173"/>
    <cellStyle name="计算 2 2 2" xfId="1174"/>
    <cellStyle name="计算 3" xfId="1175"/>
    <cellStyle name="计算 3 2" xfId="1176"/>
    <cellStyle name="计算 3 2 2" xfId="1177"/>
    <cellStyle name="计算 3 4" xfId="1178"/>
    <cellStyle name="计算 4 2" xfId="1179"/>
    <cellStyle name="计算 4 3" xfId="1180"/>
    <cellStyle name="计算 4 4" xfId="1181"/>
    <cellStyle name="计算 5" xfId="1182"/>
    <cellStyle name="计算 5 2" xfId="1183"/>
    <cellStyle name="计算 5 3" xfId="1184"/>
    <cellStyle name="计算 6" xfId="1185"/>
    <cellStyle name="计算 7" xfId="1186"/>
    <cellStyle name="计算 8" xfId="1187"/>
    <cellStyle name="检查单元格 2 3" xfId="1188"/>
    <cellStyle name="检查单元格 3 3" xfId="1189"/>
    <cellStyle name="检查单元格 4 2" xfId="1190"/>
    <cellStyle name="检查单元格 4 2 2" xfId="1191"/>
    <cellStyle name="检查单元格 4 3" xfId="1192"/>
    <cellStyle name="检查单元格 4 4" xfId="1193"/>
    <cellStyle name="检查单元格 5" xfId="1194"/>
    <cellStyle name="检查单元格 5 2" xfId="1195"/>
    <cellStyle name="检查单元格 5 3" xfId="1196"/>
    <cellStyle name="检查单元格 8" xfId="1197"/>
    <cellStyle name="解释性文本 3 3" xfId="1198"/>
    <cellStyle name="解释性文本 3 4" xfId="1199"/>
    <cellStyle name="解释性文本 4 2" xfId="1200"/>
    <cellStyle name="解释性文本 4 2 2" xfId="1201"/>
    <cellStyle name="借出原因 2" xfId="1202"/>
    <cellStyle name="借出原因 2 2" xfId="1203"/>
    <cellStyle name="借出原因 2 2 2" xfId="1204"/>
    <cellStyle name="借出原因 2 3" xfId="1205"/>
    <cellStyle name="借出原因 3" xfId="1206"/>
    <cellStyle name="借出原因 3 2" xfId="1207"/>
    <cellStyle name="借出原因 4" xfId="1208"/>
    <cellStyle name="警告文本 2" xfId="1209"/>
    <cellStyle name="警告文本 2 2" xfId="1210"/>
    <cellStyle name="警告文本 2 3" xfId="1211"/>
    <cellStyle name="警告文本 2 4" xfId="1212"/>
    <cellStyle name="警告文本 3" xfId="1213"/>
    <cellStyle name="警告文本 3 2" xfId="1214"/>
    <cellStyle name="警告文本 3 3" xfId="1215"/>
    <cellStyle name="警告文本 3 4" xfId="1216"/>
    <cellStyle name="警告文本 4" xfId="1217"/>
    <cellStyle name="警告文本 4 3" xfId="1218"/>
    <cellStyle name="警告文本 4 4" xfId="1219"/>
    <cellStyle name="警告文本 5" xfId="1220"/>
    <cellStyle name="警告文本 5 2" xfId="1221"/>
    <cellStyle name="警告文本 5 3" xfId="1222"/>
    <cellStyle name="警告文本 7" xfId="1223"/>
    <cellStyle name="链接单元格 2 2" xfId="1224"/>
    <cellStyle name="链接单元格 2 2 2" xfId="1225"/>
    <cellStyle name="链接单元格 2 3" xfId="1226"/>
    <cellStyle name="链接单元格 2 4" xfId="1227"/>
    <cellStyle name="链接单元格 3 2" xfId="1228"/>
    <cellStyle name="链接单元格 3 3" xfId="1229"/>
    <cellStyle name="链接单元格 3 4" xfId="1230"/>
    <cellStyle name="链接单元格 4 2" xfId="1231"/>
    <cellStyle name="链接单元格 4 2 2" xfId="1232"/>
    <cellStyle name="链接单元格 4 3" xfId="1233"/>
    <cellStyle name="链接单元格 4 4" xfId="1234"/>
    <cellStyle name="链接单元格 5 2" xfId="1235"/>
    <cellStyle name="链接单元格 5 3" xfId="1236"/>
    <cellStyle name="普通_97-917" xfId="1237"/>
    <cellStyle name="千位分隔 11" xfId="1238"/>
    <cellStyle name="千分位[0]_laroux" xfId="1239"/>
    <cellStyle name="输入 8" xfId="1240"/>
    <cellStyle name="千位_ 方正PC" xfId="1241"/>
    <cellStyle name="千位分隔 11 2" xfId="1242"/>
    <cellStyle name="千位分隔 2 2 2" xfId="1243"/>
    <cellStyle name="千位分隔 4 6" xfId="1244"/>
    <cellStyle name="千位分隔 4 6 2" xfId="1245"/>
    <cellStyle name="千位分隔 7 2" xfId="1246"/>
    <cellStyle name="千位分隔 8 2" xfId="1247"/>
    <cellStyle name="强调文字颜色 4 2 2 2" xfId="1248"/>
    <cellStyle name="千位分隔 9" xfId="1249"/>
    <cellStyle name="强调 1" xfId="1250"/>
    <cellStyle name="强调 1 2" xfId="1251"/>
    <cellStyle name="强调 2" xfId="1252"/>
    <cellStyle name="强调 3 2" xfId="1253"/>
    <cellStyle name="强调文字颜色 1 2 2" xfId="1254"/>
    <cellStyle name="强调文字颜色 1 2 2 2" xfId="1255"/>
    <cellStyle name="强调文字颜色 1 2 3" xfId="1256"/>
    <cellStyle name="强调文字颜色 6 2 2 2" xfId="1257"/>
    <cellStyle name="强调文字颜色 1 3" xfId="1258"/>
    <cellStyle name="强调文字颜色 1 3 2" xfId="1259"/>
    <cellStyle name="强调文字颜色 2 2" xfId="1260"/>
    <cellStyle name="强调文字颜色 2 2 3" xfId="1261"/>
    <cellStyle name="强调文字颜色 2 3" xfId="1262"/>
    <cellStyle name="强调文字颜色 3 2" xfId="1263"/>
    <cellStyle name="适中 2 3" xfId="1264"/>
    <cellStyle name="强调文字颜色 3 2 2" xfId="1265"/>
    <cellStyle name="强调文字颜色 3 2 2 2" xfId="1266"/>
    <cellStyle name="适中 2 4" xfId="1267"/>
    <cellStyle name="强调文字颜色 3 2 3" xfId="1268"/>
    <cellStyle name="强调文字颜色 4 2 2" xfId="1269"/>
    <cellStyle name="强调文字颜色 4 2 3" xfId="1270"/>
    <cellStyle name="强调文字颜色 5 2" xfId="1271"/>
    <cellStyle name="强调文字颜色 5 3" xfId="1272"/>
    <cellStyle name="强调文字颜色 5 3 2" xfId="1273"/>
    <cellStyle name="强调文字颜色 6 2" xfId="1274"/>
    <cellStyle name="强调文字颜色 6 2 2" xfId="1275"/>
    <cellStyle name="强调文字颜色 6 2 3" xfId="1276"/>
    <cellStyle name="强调文字颜色 6 3" xfId="1277"/>
    <cellStyle name="强调文字颜色 6 3 2" xfId="1278"/>
    <cellStyle name="日期 2 2 2" xfId="1279"/>
    <cellStyle name="日期 2 3" xfId="1280"/>
    <cellStyle name="日期 3 2" xfId="1281"/>
    <cellStyle name="日期 4" xfId="1282"/>
    <cellStyle name="商品名称" xfId="1283"/>
    <cellStyle name="商品名称 2" xfId="1284"/>
    <cellStyle name="商品名称 2 2 2" xfId="1285"/>
    <cellStyle name="商品名称 3" xfId="1286"/>
    <cellStyle name="适中 2" xfId="1287"/>
    <cellStyle name="适中 3 2" xfId="1288"/>
    <cellStyle name="适中 3 2 2" xfId="1289"/>
    <cellStyle name="适中 3 4" xfId="1290"/>
    <cellStyle name="适中 4 2 2" xfId="1291"/>
    <cellStyle name="适中 4 4" xfId="1292"/>
    <cellStyle name="输出 2" xfId="1293"/>
    <cellStyle name="输出 2 2" xfId="1294"/>
    <cellStyle name="输出 2 3" xfId="1295"/>
    <cellStyle name="输出 2 4" xfId="1296"/>
    <cellStyle name="输出 3" xfId="1297"/>
    <cellStyle name="输出 3 2" xfId="1298"/>
    <cellStyle name="输出 4" xfId="1299"/>
    <cellStyle name="输出 5" xfId="1300"/>
    <cellStyle name="寘嬫愗傝_Region Orders (2)" xfId="1301"/>
    <cellStyle name="输出 5 2" xfId="1302"/>
    <cellStyle name="输出 5 3" xfId="1303"/>
    <cellStyle name="输出 6" xfId="1304"/>
    <cellStyle name="输出 7" xfId="1305"/>
    <cellStyle name="输出 8" xfId="1306"/>
    <cellStyle name="输入 2 2 2" xfId="1307"/>
    <cellStyle name="输入 2 3" xfId="1308"/>
    <cellStyle name="输入 4 4" xfId="1309"/>
    <cellStyle name="输入 5" xfId="1310"/>
    <cellStyle name="输入 5 2" xfId="1311"/>
    <cellStyle name="输入 5 3" xfId="1312"/>
    <cellStyle name="输入 6" xfId="1313"/>
    <cellStyle name="输入 7" xfId="1314"/>
    <cellStyle name="数量 2 2" xfId="1315"/>
    <cellStyle name="数量 2 3" xfId="1316"/>
    <cellStyle name="未定义" xfId="1317"/>
    <cellStyle name="样式 1" xfId="1318"/>
    <cellStyle name="寘嬫愗傝 [0.00]_Region Orders (2)" xfId="1319"/>
    <cellStyle name="注释 2 2" xfId="1320"/>
    <cellStyle name="注释 2 2 2" xfId="1321"/>
    <cellStyle name="注释 2 3" xfId="1322"/>
    <cellStyle name="注释 2 4" xfId="1323"/>
    <cellStyle name="注释 3" xfId="1324"/>
    <cellStyle name="注释 3 2" xfId="1325"/>
    <cellStyle name="注释 3 2 2" xfId="1326"/>
    <cellStyle name="注释 3 3" xfId="1327"/>
    <cellStyle name="注释 3 4" xfId="1328"/>
    <cellStyle name="注释 4" xfId="1329"/>
    <cellStyle name="注释 5" xfId="1330"/>
    <cellStyle name="注释 5 2" xfId="1331"/>
    <cellStyle name="注释 5 3" xfId="1332"/>
    <cellStyle name="注释 6" xfId="1333"/>
    <cellStyle name="常规_玉溪市2005年结算计算06.3.30 2" xfId="1334"/>
  </cellStyles>
  <dxfs count="5">
    <dxf>
      <font>
        <b val="1"/>
        <i val="0"/>
      </font>
    </dxf>
    <dxf>
      <font>
        <color indexed="9"/>
      </font>
    </dxf>
    <dxf>
      <font>
        <color indexed="10"/>
      </font>
    </dxf>
    <dxf>
      <font>
        <b val="0"/>
        <color indexed="9"/>
      </font>
    </dxf>
    <dxf>
      <font>
        <b val="0"/>
        <i val="0"/>
        <color indexed="9"/>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externalLink" Target="externalLinks/externalLink2.xml"/><Relationship Id="rId37" Type="http://schemas.openxmlformats.org/officeDocument/2006/relationships/externalLink" Target="externalLinks/externalLink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6"/>
  <sheetViews>
    <sheetView workbookViewId="0">
      <selection activeCell="F8" sqref="F8"/>
    </sheetView>
  </sheetViews>
  <sheetFormatPr defaultColWidth="9" defaultRowHeight="21" customHeight="1"/>
  <cols>
    <col min="1" max="1" width="78.25" customWidth="1"/>
  </cols>
  <sheetData>
    <row r="1" ht="26" customHeight="1" spans="1:1">
      <c r="A1" s="416" t="s">
        <v>0</v>
      </c>
    </row>
    <row r="2" customHeight="1" spans="1:1">
      <c r="A2" t="s">
        <v>1</v>
      </c>
    </row>
    <row r="3" customHeight="1" spans="1:1">
      <c r="A3" t="s">
        <v>2</v>
      </c>
    </row>
    <row r="4" customHeight="1" spans="1:1">
      <c r="A4" t="s">
        <v>3</v>
      </c>
    </row>
    <row r="5" customHeight="1" spans="1:1">
      <c r="A5" t="s">
        <v>4</v>
      </c>
    </row>
    <row r="6" customHeight="1" spans="1:1">
      <c r="A6" t="s">
        <v>5</v>
      </c>
    </row>
    <row r="7" customHeight="1" spans="1:1">
      <c r="A7" t="s">
        <v>6</v>
      </c>
    </row>
    <row r="8" customHeight="1" spans="1:1">
      <c r="A8" t="s">
        <v>7</v>
      </c>
    </row>
    <row r="9" customHeight="1" spans="1:1">
      <c r="A9" t="s">
        <v>8</v>
      </c>
    </row>
    <row r="10" customHeight="1" spans="1:1">
      <c r="A10" t="s">
        <v>9</v>
      </c>
    </row>
    <row r="11" customHeight="1" spans="1:1">
      <c r="A11" t="s">
        <v>10</v>
      </c>
    </row>
    <row r="12" customHeight="1" spans="1:1">
      <c r="A12" t="s">
        <v>11</v>
      </c>
    </row>
    <row r="13" customHeight="1" spans="1:1">
      <c r="A13" t="s">
        <v>12</v>
      </c>
    </row>
    <row r="14" customHeight="1" spans="1:1">
      <c r="A14" t="s">
        <v>13</v>
      </c>
    </row>
    <row r="15" customHeight="1" spans="1:1">
      <c r="A15" t="s">
        <v>14</v>
      </c>
    </row>
    <row r="16" customHeight="1" spans="1:1">
      <c r="A16" t="s">
        <v>15</v>
      </c>
    </row>
    <row r="17" customHeight="1" spans="1:1">
      <c r="A17" t="s">
        <v>16</v>
      </c>
    </row>
    <row r="18" customHeight="1" spans="1:1">
      <c r="A18" t="s">
        <v>17</v>
      </c>
    </row>
    <row r="19" customHeight="1" spans="1:1">
      <c r="A19" t="s">
        <v>18</v>
      </c>
    </row>
    <row r="20" customHeight="1" spans="1:1">
      <c r="A20" t="s">
        <v>19</v>
      </c>
    </row>
    <row r="21" customHeight="1" spans="1:1">
      <c r="A21" t="s">
        <v>20</v>
      </c>
    </row>
    <row r="22" customHeight="1" spans="1:1">
      <c r="A22" t="s">
        <v>21</v>
      </c>
    </row>
    <row r="23" customHeight="1" spans="1:1">
      <c r="A23" t="s">
        <v>22</v>
      </c>
    </row>
    <row r="24" customHeight="1" spans="1:1">
      <c r="A24" t="s">
        <v>23</v>
      </c>
    </row>
    <row r="25" customHeight="1" spans="1:1">
      <c r="A25" t="s">
        <v>24</v>
      </c>
    </row>
    <row r="26" customHeight="1" spans="1:1">
      <c r="A26" t="s">
        <v>25</v>
      </c>
    </row>
    <row r="27" customHeight="1" spans="1:1">
      <c r="A27" t="s">
        <v>26</v>
      </c>
    </row>
    <row r="28" customHeight="1" spans="1:1">
      <c r="A28" t="s">
        <v>27</v>
      </c>
    </row>
    <row r="29" customHeight="1" spans="1:1">
      <c r="A29" t="s">
        <v>28</v>
      </c>
    </row>
    <row r="30" customHeight="1" spans="1:1">
      <c r="A30" t="s">
        <v>29</v>
      </c>
    </row>
    <row r="31" customHeight="1" spans="1:1">
      <c r="A31" t="s">
        <v>30</v>
      </c>
    </row>
    <row r="32" customHeight="1" spans="1:1">
      <c r="A32" t="s">
        <v>31</v>
      </c>
    </row>
    <row r="33" customHeight="1" spans="1:1">
      <c r="A33" t="s">
        <v>32</v>
      </c>
    </row>
    <row r="34" customHeight="1" spans="1:1">
      <c r="A34" t="s">
        <v>33</v>
      </c>
    </row>
    <row r="35" customHeight="1" spans="1:1">
      <c r="A35" t="s">
        <v>34</v>
      </c>
    </row>
    <row r="36" customHeight="1" spans="1:1">
      <c r="A36" t="s">
        <v>35</v>
      </c>
    </row>
  </sheetData>
  <pageMargins left="0.75" right="0.75" top="1" bottom="1" header="0.511805555555556" footer="0.511805555555556"/>
  <pageSetup paperSize="9" scale="91"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F52"/>
  <sheetViews>
    <sheetView showGridLines="0" showZeros="0" view="pageBreakPreview" zoomScale="70" zoomScaleNormal="115" workbookViewId="0">
      <selection activeCell="F1" sqref="F$1:F$1048576"/>
    </sheetView>
  </sheetViews>
  <sheetFormatPr defaultColWidth="9" defaultRowHeight="14.25" outlineLevelCol="5"/>
  <cols>
    <col min="1" max="1" width="20.6333333333333" style="113" customWidth="1"/>
    <col min="2" max="2" width="50.75" style="113" customWidth="1"/>
    <col min="3" max="4" width="20.6333333333333" style="113" customWidth="1"/>
    <col min="5" max="5" width="20.6333333333333" style="240" customWidth="1"/>
    <col min="6" max="6" width="3.75" style="113" hidden="1" customWidth="1"/>
    <col min="7" max="16357" width="9" style="113"/>
    <col min="16358" max="16358" width="45.6333333333333" style="113"/>
    <col min="16359" max="16384" width="9" style="113"/>
  </cols>
  <sheetData>
    <row r="1" ht="45" customHeight="1" spans="1:6">
      <c r="A1" s="115"/>
      <c r="B1" s="241" t="s">
        <v>9</v>
      </c>
      <c r="C1" s="241"/>
      <c r="D1" s="241"/>
      <c r="E1" s="241"/>
      <c r="F1" s="115"/>
    </row>
    <row r="2" s="238" customFormat="1" ht="20.1" customHeight="1" spans="1:6">
      <c r="A2" s="242"/>
      <c r="B2" s="243"/>
      <c r="C2" s="244"/>
      <c r="D2" s="243"/>
      <c r="E2" s="245" t="s">
        <v>36</v>
      </c>
      <c r="F2" s="242"/>
    </row>
    <row r="3" s="239" customFormat="1" ht="45" customHeight="1" spans="1:6">
      <c r="A3" s="246" t="s">
        <v>37</v>
      </c>
      <c r="B3" s="247" t="s">
        <v>38</v>
      </c>
      <c r="C3" s="184" t="s">
        <v>39</v>
      </c>
      <c r="D3" s="184" t="s">
        <v>40</v>
      </c>
      <c r="E3" s="184" t="s">
        <v>41</v>
      </c>
      <c r="F3" s="248" t="s">
        <v>42</v>
      </c>
    </row>
    <row r="4" s="239" customFormat="1" ht="36" customHeight="1" spans="1:6">
      <c r="A4" s="212" t="s">
        <v>2656</v>
      </c>
      <c r="B4" s="209" t="s">
        <v>2657</v>
      </c>
      <c r="C4" s="210"/>
      <c r="D4" s="210"/>
      <c r="E4" s="188" t="str">
        <f t="shared" ref="E4:E29" si="0">IF(C4&gt;0,D4/C4-1,IF(C4&lt;0,-(D4/C4-1),""))</f>
        <v/>
      </c>
      <c r="F4" s="249" t="str">
        <f t="shared" ref="F4:F37" si="1">IF(LEN(A4)=7,"是",IF(B4&lt;&gt;"",IF(SUM(C4:D4)&lt;&gt;0,"是","否"),"是"))</f>
        <v>是</v>
      </c>
    </row>
    <row r="5" ht="36" customHeight="1" spans="1:6">
      <c r="A5" s="212" t="s">
        <v>2658</v>
      </c>
      <c r="B5" s="209" t="s">
        <v>2659</v>
      </c>
      <c r="C5" s="210"/>
      <c r="D5" s="210"/>
      <c r="E5" s="141" t="str">
        <f t="shared" si="0"/>
        <v/>
      </c>
      <c r="F5" s="249" t="str">
        <f t="shared" si="1"/>
        <v>是</v>
      </c>
    </row>
    <row r="6" ht="36" customHeight="1" spans="1:6">
      <c r="A6" s="212" t="s">
        <v>2660</v>
      </c>
      <c r="B6" s="250" t="s">
        <v>2661</v>
      </c>
      <c r="C6" s="210"/>
      <c r="D6" s="210"/>
      <c r="E6" s="141" t="str">
        <f t="shared" si="0"/>
        <v/>
      </c>
      <c r="F6" s="249" t="str">
        <f t="shared" si="1"/>
        <v>是</v>
      </c>
    </row>
    <row r="7" ht="36" customHeight="1" spans="1:6">
      <c r="A7" s="212" t="s">
        <v>2662</v>
      </c>
      <c r="B7" s="209" t="s">
        <v>2663</v>
      </c>
      <c r="C7" s="210"/>
      <c r="D7" s="210"/>
      <c r="E7" s="141" t="str">
        <f t="shared" si="0"/>
        <v/>
      </c>
      <c r="F7" s="249" t="str">
        <f t="shared" si="1"/>
        <v>是</v>
      </c>
    </row>
    <row r="8" ht="36" customHeight="1" spans="1:6">
      <c r="A8" s="212" t="s">
        <v>2664</v>
      </c>
      <c r="B8" s="209" t="s">
        <v>2665</v>
      </c>
      <c r="C8" s="210"/>
      <c r="D8" s="210"/>
      <c r="E8" s="141" t="str">
        <f t="shared" si="0"/>
        <v/>
      </c>
      <c r="F8" s="249" t="str">
        <f t="shared" si="1"/>
        <v>是</v>
      </c>
    </row>
    <row r="9" ht="36" customHeight="1" spans="1:6">
      <c r="A9" s="212" t="s">
        <v>2666</v>
      </c>
      <c r="B9" s="209" t="s">
        <v>2667</v>
      </c>
      <c r="C9" s="210"/>
      <c r="D9" s="210"/>
      <c r="E9" s="141" t="str">
        <f t="shared" si="0"/>
        <v/>
      </c>
      <c r="F9" s="249" t="str">
        <f t="shared" si="1"/>
        <v>是</v>
      </c>
    </row>
    <row r="10" ht="36" customHeight="1" spans="1:6">
      <c r="A10" s="212" t="s">
        <v>2668</v>
      </c>
      <c r="B10" s="209" t="s">
        <v>2669</v>
      </c>
      <c r="C10" s="210">
        <f>SUM(C11:C15)</f>
        <v>14171</v>
      </c>
      <c r="D10" s="210">
        <f>SUM(D11:D15)</f>
        <v>55435</v>
      </c>
      <c r="E10" s="141">
        <f t="shared" si="0"/>
        <v>2.912</v>
      </c>
      <c r="F10" s="249" t="str">
        <f t="shared" si="1"/>
        <v>是</v>
      </c>
    </row>
    <row r="11" ht="36" customHeight="1" spans="1:6">
      <c r="A11" s="212" t="s">
        <v>2670</v>
      </c>
      <c r="B11" s="213" t="s">
        <v>2671</v>
      </c>
      <c r="C11" s="214">
        <v>2585</v>
      </c>
      <c r="D11" s="214">
        <v>30435</v>
      </c>
      <c r="E11" s="251">
        <f t="shared" si="0"/>
        <v>10.774</v>
      </c>
      <c r="F11" s="249" t="str">
        <f t="shared" si="1"/>
        <v>是</v>
      </c>
    </row>
    <row r="12" ht="36" customHeight="1" spans="1:6">
      <c r="A12" s="212" t="s">
        <v>2672</v>
      </c>
      <c r="B12" s="213" t="s">
        <v>2673</v>
      </c>
      <c r="C12" s="214">
        <v>1856</v>
      </c>
      <c r="D12" s="214"/>
      <c r="E12" s="251">
        <f t="shared" si="0"/>
        <v>-1</v>
      </c>
      <c r="F12" s="249" t="str">
        <f t="shared" si="1"/>
        <v>是</v>
      </c>
    </row>
    <row r="13" ht="36" customHeight="1" spans="1:6">
      <c r="A13" s="212" t="s">
        <v>2674</v>
      </c>
      <c r="B13" s="213" t="s">
        <v>2675</v>
      </c>
      <c r="C13" s="214">
        <v>9781</v>
      </c>
      <c r="D13" s="214">
        <v>25000</v>
      </c>
      <c r="E13" s="251">
        <f t="shared" si="0"/>
        <v>1.556</v>
      </c>
      <c r="F13" s="249" t="str">
        <f t="shared" si="1"/>
        <v>是</v>
      </c>
    </row>
    <row r="14" ht="36" customHeight="1" spans="1:6">
      <c r="A14" s="212" t="s">
        <v>2676</v>
      </c>
      <c r="B14" s="213" t="s">
        <v>2677</v>
      </c>
      <c r="C14" s="214">
        <v>-51</v>
      </c>
      <c r="D14" s="214"/>
      <c r="E14" s="251">
        <f t="shared" si="0"/>
        <v>1</v>
      </c>
      <c r="F14" s="249" t="str">
        <f t="shared" si="1"/>
        <v>是</v>
      </c>
    </row>
    <row r="15" ht="36" customHeight="1" spans="1:6">
      <c r="A15" s="212" t="s">
        <v>2678</v>
      </c>
      <c r="B15" s="213" t="s">
        <v>2679</v>
      </c>
      <c r="C15" s="214"/>
      <c r="D15" s="214"/>
      <c r="E15" s="251" t="str">
        <f t="shared" si="0"/>
        <v/>
      </c>
      <c r="F15" s="249" t="str">
        <f t="shared" si="1"/>
        <v>否</v>
      </c>
    </row>
    <row r="16" ht="36" customHeight="1" spans="1:6">
      <c r="A16" s="252" t="s">
        <v>2680</v>
      </c>
      <c r="B16" s="253" t="s">
        <v>2681</v>
      </c>
      <c r="C16" s="210"/>
      <c r="D16" s="210"/>
      <c r="E16" s="141" t="str">
        <f t="shared" si="0"/>
        <v/>
      </c>
      <c r="F16" s="249" t="str">
        <f t="shared" si="1"/>
        <v>是</v>
      </c>
    </row>
    <row r="17" ht="36" customHeight="1" spans="1:6">
      <c r="A17" s="252" t="s">
        <v>2682</v>
      </c>
      <c r="B17" s="253" t="s">
        <v>2683</v>
      </c>
      <c r="C17" s="210"/>
      <c r="D17" s="210"/>
      <c r="E17" s="141" t="str">
        <f t="shared" si="0"/>
        <v/>
      </c>
      <c r="F17" s="249" t="str">
        <f t="shared" si="1"/>
        <v>是</v>
      </c>
    </row>
    <row r="18" ht="36" customHeight="1" spans="1:6">
      <c r="A18" s="252" t="s">
        <v>2684</v>
      </c>
      <c r="B18" s="254" t="s">
        <v>2685</v>
      </c>
      <c r="C18" s="214"/>
      <c r="D18" s="214"/>
      <c r="E18" s="251" t="str">
        <f t="shared" si="0"/>
        <v/>
      </c>
      <c r="F18" s="249" t="str">
        <f t="shared" si="1"/>
        <v>否</v>
      </c>
    </row>
    <row r="19" ht="36" customHeight="1" spans="1:6">
      <c r="A19" s="252" t="s">
        <v>2686</v>
      </c>
      <c r="B19" s="254" t="s">
        <v>2687</v>
      </c>
      <c r="C19" s="214"/>
      <c r="D19" s="214"/>
      <c r="E19" s="251" t="str">
        <f t="shared" si="0"/>
        <v/>
      </c>
      <c r="F19" s="249" t="str">
        <f t="shared" si="1"/>
        <v>否</v>
      </c>
    </row>
    <row r="20" ht="36" customHeight="1" spans="1:6">
      <c r="A20" s="252" t="s">
        <v>2688</v>
      </c>
      <c r="B20" s="253" t="s">
        <v>2689</v>
      </c>
      <c r="C20" s="210"/>
      <c r="D20" s="210"/>
      <c r="E20" s="141" t="str">
        <f t="shared" si="0"/>
        <v/>
      </c>
      <c r="F20" s="249" t="str">
        <f t="shared" si="1"/>
        <v>是</v>
      </c>
    </row>
    <row r="21" ht="36" customHeight="1" spans="1:6">
      <c r="A21" s="252" t="s">
        <v>2690</v>
      </c>
      <c r="B21" s="253" t="s">
        <v>2691</v>
      </c>
      <c r="C21" s="210"/>
      <c r="D21" s="210"/>
      <c r="E21" s="141" t="str">
        <f t="shared" si="0"/>
        <v/>
      </c>
      <c r="F21" s="249" t="str">
        <f t="shared" si="1"/>
        <v>是</v>
      </c>
    </row>
    <row r="22" ht="36" customHeight="1" spans="1:6">
      <c r="A22" s="252" t="s">
        <v>2692</v>
      </c>
      <c r="B22" s="253" t="s">
        <v>2693</v>
      </c>
      <c r="C22" s="210"/>
      <c r="D22" s="210"/>
      <c r="E22" s="141" t="str">
        <f t="shared" si="0"/>
        <v/>
      </c>
      <c r="F22" s="249" t="str">
        <f t="shared" si="1"/>
        <v>是</v>
      </c>
    </row>
    <row r="23" ht="36" customHeight="1" spans="1:6">
      <c r="A23" s="212" t="s">
        <v>2694</v>
      </c>
      <c r="B23" s="209" t="s">
        <v>2695</v>
      </c>
      <c r="C23" s="210"/>
      <c r="D23" s="210"/>
      <c r="E23" s="141" t="str">
        <f t="shared" si="0"/>
        <v/>
      </c>
      <c r="F23" s="249" t="str">
        <f t="shared" si="1"/>
        <v>是</v>
      </c>
    </row>
    <row r="24" ht="36" customHeight="1" spans="1:6">
      <c r="A24" s="212" t="s">
        <v>2696</v>
      </c>
      <c r="B24" s="209" t="s">
        <v>2697</v>
      </c>
      <c r="C24" s="210">
        <v>503</v>
      </c>
      <c r="D24" s="210">
        <v>500</v>
      </c>
      <c r="E24" s="141">
        <f t="shared" si="0"/>
        <v>-0.006</v>
      </c>
      <c r="F24" s="249" t="str">
        <f t="shared" si="1"/>
        <v>是</v>
      </c>
    </row>
    <row r="25" ht="36" customHeight="1" spans="1:6">
      <c r="A25" s="212" t="s">
        <v>2698</v>
      </c>
      <c r="B25" s="209" t="s">
        <v>2699</v>
      </c>
      <c r="C25" s="210"/>
      <c r="D25" s="210"/>
      <c r="E25" s="141" t="str">
        <f t="shared" si="0"/>
        <v/>
      </c>
      <c r="F25" s="249" t="str">
        <f t="shared" si="1"/>
        <v>是</v>
      </c>
    </row>
    <row r="26" ht="36" customHeight="1" spans="1:6">
      <c r="A26" s="212" t="s">
        <v>2700</v>
      </c>
      <c r="B26" s="209" t="s">
        <v>2701</v>
      </c>
      <c r="C26" s="210"/>
      <c r="D26" s="210"/>
      <c r="E26" s="141" t="str">
        <f t="shared" si="0"/>
        <v/>
      </c>
      <c r="F26" s="249" t="str">
        <f t="shared" si="1"/>
        <v>是</v>
      </c>
    </row>
    <row r="27" ht="36" customHeight="1" spans="1:6">
      <c r="A27" s="212" t="s">
        <v>2702</v>
      </c>
      <c r="B27" s="209" t="s">
        <v>2703</v>
      </c>
      <c r="C27" s="210">
        <v>185</v>
      </c>
      <c r="D27" s="210"/>
      <c r="E27" s="141">
        <f t="shared" si="0"/>
        <v>-1</v>
      </c>
      <c r="F27" s="249" t="str">
        <f t="shared" si="1"/>
        <v>是</v>
      </c>
    </row>
    <row r="28" ht="36" customHeight="1" spans="1:6">
      <c r="A28" s="212"/>
      <c r="B28" s="213"/>
      <c r="C28" s="214"/>
      <c r="D28" s="214"/>
      <c r="E28" s="251" t="str">
        <f t="shared" si="0"/>
        <v/>
      </c>
      <c r="F28" s="249" t="str">
        <f t="shared" si="1"/>
        <v>是</v>
      </c>
    </row>
    <row r="29" ht="36" customHeight="1" spans="1:6">
      <c r="A29" s="224"/>
      <c r="B29" s="225" t="s">
        <v>2704</v>
      </c>
      <c r="C29" s="214">
        <f>C10+C24+C27</f>
        <v>14859</v>
      </c>
      <c r="D29" s="214">
        <f>D10+D24+D27</f>
        <v>55935</v>
      </c>
      <c r="E29" s="141">
        <f t="shared" si="0"/>
        <v>2.764</v>
      </c>
      <c r="F29" s="249" t="str">
        <f t="shared" si="1"/>
        <v>是</v>
      </c>
    </row>
    <row r="30" ht="36" customHeight="1" spans="1:6">
      <c r="A30" s="255">
        <v>105</v>
      </c>
      <c r="B30" s="256" t="s">
        <v>2705</v>
      </c>
      <c r="C30" s="257">
        <v>75000</v>
      </c>
      <c r="D30" s="210">
        <v>77243</v>
      </c>
      <c r="E30" s="141">
        <f t="shared" ref="E30:E37" si="2">IF(C30&gt;0,D30/C30-1,IF(C30&lt;0,-(D30/C30-1),""))</f>
        <v>0.03</v>
      </c>
      <c r="F30" s="249" t="str">
        <f t="shared" si="1"/>
        <v>是</v>
      </c>
    </row>
    <row r="31" ht="36" customHeight="1" spans="1:6">
      <c r="A31" s="258">
        <v>110</v>
      </c>
      <c r="B31" s="259" t="s">
        <v>97</v>
      </c>
      <c r="C31" s="260">
        <v>5931</v>
      </c>
      <c r="D31" s="236">
        <f>D32</f>
        <v>6000</v>
      </c>
      <c r="E31" s="141">
        <f t="shared" si="2"/>
        <v>0.012</v>
      </c>
      <c r="F31" s="249" t="str">
        <f t="shared" si="1"/>
        <v>是</v>
      </c>
    </row>
    <row r="32" ht="36" customHeight="1" spans="1:6">
      <c r="A32" s="258">
        <v>11004</v>
      </c>
      <c r="B32" s="261" t="s">
        <v>2706</v>
      </c>
      <c r="C32" s="260">
        <v>5931</v>
      </c>
      <c r="D32" s="236">
        <f>D33</f>
        <v>6000</v>
      </c>
      <c r="E32" s="141">
        <f t="shared" si="2"/>
        <v>0.012</v>
      </c>
      <c r="F32" s="249" t="str">
        <f t="shared" si="1"/>
        <v>是</v>
      </c>
    </row>
    <row r="33" ht="36" customHeight="1" spans="1:6">
      <c r="A33" s="262">
        <v>1100402</v>
      </c>
      <c r="B33" s="263" t="s">
        <v>2707</v>
      </c>
      <c r="C33" s="260">
        <v>5931</v>
      </c>
      <c r="D33" s="214">
        <v>6000</v>
      </c>
      <c r="E33" s="141">
        <f t="shared" si="2"/>
        <v>0.012</v>
      </c>
      <c r="F33" s="249" t="str">
        <f t="shared" si="1"/>
        <v>是</v>
      </c>
    </row>
    <row r="34" ht="36" customHeight="1" spans="1:6">
      <c r="A34" s="262">
        <v>1100403</v>
      </c>
      <c r="B34" s="264" t="s">
        <v>2708</v>
      </c>
      <c r="C34" s="265"/>
      <c r="D34" s="214"/>
      <c r="E34" s="141" t="str">
        <f t="shared" si="2"/>
        <v/>
      </c>
      <c r="F34" s="249" t="str">
        <f t="shared" si="1"/>
        <v>是</v>
      </c>
    </row>
    <row r="35" ht="36" customHeight="1" spans="1:6">
      <c r="A35" s="262">
        <v>11008</v>
      </c>
      <c r="B35" s="263" t="s">
        <v>105</v>
      </c>
      <c r="C35" s="266">
        <v>13773</v>
      </c>
      <c r="D35" s="214">
        <v>9128</v>
      </c>
      <c r="E35" s="141">
        <f t="shared" si="2"/>
        <v>-0.337</v>
      </c>
      <c r="F35" s="249" t="str">
        <f t="shared" si="1"/>
        <v>是</v>
      </c>
    </row>
    <row r="36" ht="36" customHeight="1" spans="1:6">
      <c r="A36" s="262">
        <v>11009</v>
      </c>
      <c r="B36" s="263" t="s">
        <v>106</v>
      </c>
      <c r="C36" s="265"/>
      <c r="D36" s="214"/>
      <c r="E36" s="141" t="str">
        <f t="shared" si="2"/>
        <v/>
      </c>
      <c r="F36" s="249" t="str">
        <f t="shared" si="1"/>
        <v>否</v>
      </c>
    </row>
    <row r="37" ht="36" customHeight="1" spans="1:6">
      <c r="A37" s="267"/>
      <c r="B37" s="268" t="s">
        <v>109</v>
      </c>
      <c r="C37" s="215">
        <f>C29+C30+C31+C35</f>
        <v>109563</v>
      </c>
      <c r="D37" s="215">
        <f>D29+D30+D31+D35</f>
        <v>148306</v>
      </c>
      <c r="E37" s="141">
        <f t="shared" si="2"/>
        <v>0.354</v>
      </c>
      <c r="F37" s="249" t="str">
        <f t="shared" si="1"/>
        <v>是</v>
      </c>
    </row>
    <row r="38" ht="36" customHeight="1" spans="2:5">
      <c r="B38" s="269" t="s">
        <v>2709</v>
      </c>
      <c r="C38" s="269"/>
      <c r="D38" s="269"/>
      <c r="E38" s="269"/>
    </row>
    <row r="40" spans="3:4">
      <c r="C40" s="270"/>
      <c r="D40" s="270"/>
    </row>
    <row r="42" spans="3:4">
      <c r="C42" s="270"/>
      <c r="D42" s="270"/>
    </row>
    <row r="43" spans="3:4">
      <c r="C43" s="270"/>
      <c r="D43" s="270"/>
    </row>
    <row r="45" spans="3:4">
      <c r="C45" s="270"/>
      <c r="D45" s="270"/>
    </row>
    <row r="46" spans="3:4">
      <c r="C46" s="270"/>
      <c r="D46" s="270"/>
    </row>
    <row r="47" spans="3:4">
      <c r="C47" s="270"/>
      <c r="D47" s="270"/>
    </row>
    <row r="48" spans="3:4">
      <c r="C48" s="270"/>
      <c r="D48" s="270"/>
    </row>
    <row r="50" spans="3:4">
      <c r="C50" s="270"/>
      <c r="D50" s="270"/>
    </row>
    <row r="51" spans="5:5">
      <c r="E51" s="240">
        <f>IF(C29&gt;0,D29/C29-1,IF(C29&lt;0,-(D29/C29-1),""))</f>
        <v>3</v>
      </c>
    </row>
    <row r="52" spans="5:5">
      <c r="E52" s="240">
        <f>IF(C29&gt;0,D29/C29-1,IF(C29&lt;0,-(D29/C29-1),""))</f>
        <v>3</v>
      </c>
    </row>
  </sheetData>
  <mergeCells count="2">
    <mergeCell ref="B1:E1"/>
    <mergeCell ref="B38:E38"/>
  </mergeCells>
  <conditionalFormatting sqref="B30">
    <cfRule type="expression" dxfId="0" priority="18" stopIfTrue="1">
      <formula>"len($A:$A)=3"</formula>
    </cfRule>
  </conditionalFormatting>
  <conditionalFormatting sqref="C31">
    <cfRule type="expression" dxfId="0" priority="3" stopIfTrue="1">
      <formula>"len($A:$A)=3"</formula>
    </cfRule>
    <cfRule type="expression" dxfId="0" priority="2" stopIfTrue="1">
      <formula>"len($A:$A)=3"</formula>
    </cfRule>
  </conditionalFormatting>
  <conditionalFormatting sqref="B32">
    <cfRule type="expression" dxfId="0" priority="9" stopIfTrue="1">
      <formula>"len($A:$A)=3"</formula>
    </cfRule>
  </conditionalFormatting>
  <conditionalFormatting sqref="C32">
    <cfRule type="expression" dxfId="0" priority="5" stopIfTrue="1">
      <formula>"len($A:$A)=3"</formula>
    </cfRule>
    <cfRule type="expression" dxfId="0" priority="4" stopIfTrue="1">
      <formula>"len($A:$A)=3"</formula>
    </cfRule>
  </conditionalFormatting>
  <conditionalFormatting sqref="C33">
    <cfRule type="expression" dxfId="0" priority="7" stopIfTrue="1">
      <formula>"len($A:$A)=3"</formula>
    </cfRule>
    <cfRule type="expression" dxfId="0" priority="6" stopIfTrue="1">
      <formula>"len($A:$A)=3"</formula>
    </cfRule>
  </conditionalFormatting>
  <conditionalFormatting sqref="B34">
    <cfRule type="expression" dxfId="0" priority="8" stopIfTrue="1">
      <formula>"len($A:$A)=3"</formula>
    </cfRule>
  </conditionalFormatting>
  <conditionalFormatting sqref="C35">
    <cfRule type="expression" dxfId="0" priority="1" stopIfTrue="1">
      <formula>"len($A:$A)=3"</formula>
    </cfRule>
  </conditionalFormatting>
  <conditionalFormatting sqref="B31 B33">
    <cfRule type="expression" dxfId="0" priority="11" stopIfTrue="1">
      <formula>"len($A:$A)=3"</formula>
    </cfRule>
  </conditionalFormatting>
  <conditionalFormatting sqref="C34 D31:D32">
    <cfRule type="expression" dxfId="0" priority="17" stopIfTrue="1">
      <formula>"len($A:$A)=3"</formula>
    </cfRule>
  </conditionalFormatting>
  <dataValidations count="1">
    <dataValidation type="custom" allowBlank="1" showInputMessage="1" showErrorMessage="1" sqref="C6">
      <formula1>"ISBLANK(C6)"</formula1>
    </dataValidation>
  </dataValidation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288"/>
  <sheetViews>
    <sheetView showGridLines="0" showZeros="0" view="pageBreakPreview" zoomScale="70" zoomScaleNormal="115" workbookViewId="0">
      <pane ySplit="3" topLeftCell="A238" activePane="bottomLeft" state="frozen"/>
      <selection/>
      <selection pane="bottomLeft" activeCell="F1" sqref="F$1:G$1048576"/>
    </sheetView>
  </sheetViews>
  <sheetFormatPr defaultColWidth="9" defaultRowHeight="14.25" outlineLevelCol="6"/>
  <cols>
    <col min="1" max="1" width="21.5" style="198" customWidth="1"/>
    <col min="2" max="2" width="50.75" style="198" customWidth="1"/>
    <col min="3" max="4" width="20.6333333333333" style="198" customWidth="1"/>
    <col min="5" max="5" width="20.6333333333333" style="199" customWidth="1"/>
    <col min="6" max="6" width="3.75" style="200" hidden="1" customWidth="1"/>
    <col min="7" max="7" width="9" style="198" hidden="1" customWidth="1"/>
    <col min="8" max="16384" width="9" style="198"/>
  </cols>
  <sheetData>
    <row r="1" ht="45" customHeight="1" spans="2:5">
      <c r="B1" s="271" t="s">
        <v>10</v>
      </c>
      <c r="C1" s="271"/>
      <c r="D1" s="271"/>
      <c r="E1" s="271"/>
    </row>
    <row r="2" s="194" customFormat="1" ht="20.1" customHeight="1" spans="2:6">
      <c r="B2" s="202"/>
      <c r="C2" s="202"/>
      <c r="D2" s="202"/>
      <c r="E2" s="203" t="s">
        <v>36</v>
      </c>
      <c r="F2" s="204"/>
    </row>
    <row r="3" s="195" customFormat="1" ht="45" customHeight="1" spans="1:7">
      <c r="A3" s="205" t="s">
        <v>37</v>
      </c>
      <c r="B3" s="206" t="s">
        <v>38</v>
      </c>
      <c r="C3" s="183" t="s">
        <v>39</v>
      </c>
      <c r="D3" s="183" t="s">
        <v>40</v>
      </c>
      <c r="E3" s="183" t="s">
        <v>41</v>
      </c>
      <c r="F3" s="207" t="s">
        <v>42</v>
      </c>
      <c r="G3" s="195" t="s">
        <v>182</v>
      </c>
    </row>
    <row r="4" ht="38.1" customHeight="1" spans="1:7">
      <c r="A4" s="208" t="s">
        <v>122</v>
      </c>
      <c r="B4" s="209" t="s">
        <v>2710</v>
      </c>
      <c r="C4" s="210">
        <f>SUM(C5,C11,C17)</f>
        <v>30</v>
      </c>
      <c r="D4" s="210">
        <f>SUM(D5,D11,D17)</f>
        <v>40</v>
      </c>
      <c r="E4" s="188">
        <f>IF(C4&gt;0,D4/C4-1,IF(C4&lt;0,-(D4/C4-1),""))</f>
        <v>0.333</v>
      </c>
      <c r="F4" s="211" t="str">
        <f>IF(LEN(A4)=3,"是",IF(B4&lt;&gt;"",IF(SUM(C4:D4)&lt;&gt;0,"是","否"),"是"))</f>
        <v>是</v>
      </c>
      <c r="G4" s="198" t="str">
        <f>IF(LEN(A4)=3,"类",IF(LEN(A4)=5,"款","项"))</f>
        <v>类</v>
      </c>
    </row>
    <row r="5" ht="38.1" customHeight="1" spans="1:7">
      <c r="A5" s="212" t="s">
        <v>2711</v>
      </c>
      <c r="B5" s="213" t="s">
        <v>2712</v>
      </c>
      <c r="C5" s="214">
        <f>SUM(C6:C10)</f>
        <v>0</v>
      </c>
      <c r="D5" s="214">
        <f>SUM(D6:D10)</f>
        <v>0</v>
      </c>
      <c r="E5" s="188" t="str">
        <f t="shared" ref="E5:E68" si="0">IF(C5&gt;0,D5/C5-1,IF(C5&lt;0,-(D5/C5-1),""))</f>
        <v/>
      </c>
      <c r="F5" s="211" t="str">
        <f t="shared" ref="F5:F68" si="1">IF(LEN(A5)=3,"是",IF(B5&lt;&gt;"",IF(SUM(C5:D5)&lt;&gt;0,"是","否"),"是"))</f>
        <v>否</v>
      </c>
      <c r="G5" s="198" t="str">
        <f t="shared" ref="G5:G68" si="2">IF(LEN(A5)=3,"类",IF(LEN(A5)=5,"款","项"))</f>
        <v>款</v>
      </c>
    </row>
    <row r="6" ht="38.1" customHeight="1" spans="1:7">
      <c r="A6" s="212" t="s">
        <v>2713</v>
      </c>
      <c r="B6" s="213" t="s">
        <v>2714</v>
      </c>
      <c r="C6" s="215"/>
      <c r="D6" s="214"/>
      <c r="E6" s="188" t="str">
        <f t="shared" si="0"/>
        <v/>
      </c>
      <c r="F6" s="211" t="str">
        <f t="shared" si="1"/>
        <v>否</v>
      </c>
      <c r="G6" s="198" t="str">
        <f t="shared" si="2"/>
        <v>项</v>
      </c>
    </row>
    <row r="7" ht="38.1" customHeight="1" spans="1:7">
      <c r="A7" s="212" t="s">
        <v>2715</v>
      </c>
      <c r="B7" s="213" t="s">
        <v>2716</v>
      </c>
      <c r="C7" s="215"/>
      <c r="D7" s="214"/>
      <c r="E7" s="188" t="str">
        <f t="shared" si="0"/>
        <v/>
      </c>
      <c r="F7" s="211" t="str">
        <f t="shared" si="1"/>
        <v>否</v>
      </c>
      <c r="G7" s="198" t="str">
        <f t="shared" si="2"/>
        <v>项</v>
      </c>
    </row>
    <row r="8" ht="38.1" customHeight="1" spans="1:7">
      <c r="A8" s="212" t="s">
        <v>2717</v>
      </c>
      <c r="B8" s="213" t="s">
        <v>2718</v>
      </c>
      <c r="C8" s="215"/>
      <c r="D8" s="214"/>
      <c r="E8" s="188" t="str">
        <f t="shared" si="0"/>
        <v/>
      </c>
      <c r="F8" s="211" t="str">
        <f t="shared" si="1"/>
        <v>否</v>
      </c>
      <c r="G8" s="198" t="str">
        <f t="shared" si="2"/>
        <v>项</v>
      </c>
    </row>
    <row r="9" s="196" customFormat="1" ht="38.1" customHeight="1" spans="1:7">
      <c r="A9" s="212" t="s">
        <v>2719</v>
      </c>
      <c r="B9" s="213" t="s">
        <v>2720</v>
      </c>
      <c r="C9" s="215"/>
      <c r="D9" s="214"/>
      <c r="E9" s="188" t="str">
        <f t="shared" si="0"/>
        <v/>
      </c>
      <c r="F9" s="211" t="str">
        <f t="shared" si="1"/>
        <v>否</v>
      </c>
      <c r="G9" s="198" t="str">
        <f t="shared" si="2"/>
        <v>项</v>
      </c>
    </row>
    <row r="10" ht="38.1" customHeight="1" spans="1:7">
      <c r="A10" s="212" t="s">
        <v>2721</v>
      </c>
      <c r="B10" s="213" t="s">
        <v>2722</v>
      </c>
      <c r="C10" s="215"/>
      <c r="D10" s="214"/>
      <c r="E10" s="188" t="str">
        <f t="shared" si="0"/>
        <v/>
      </c>
      <c r="F10" s="211" t="str">
        <f t="shared" si="1"/>
        <v>否</v>
      </c>
      <c r="G10" s="198" t="str">
        <f t="shared" si="2"/>
        <v>项</v>
      </c>
    </row>
    <row r="11" ht="38.1" customHeight="1" spans="1:7">
      <c r="A11" s="212" t="s">
        <v>2723</v>
      </c>
      <c r="B11" s="213" t="s">
        <v>2724</v>
      </c>
      <c r="C11" s="214">
        <f>SUM(C12:C16)</f>
        <v>30</v>
      </c>
      <c r="D11" s="214">
        <f>SUM(D12:D16)</f>
        <v>40</v>
      </c>
      <c r="E11" s="188">
        <f t="shared" si="0"/>
        <v>0.333</v>
      </c>
      <c r="F11" s="211" t="str">
        <f t="shared" si="1"/>
        <v>是</v>
      </c>
      <c r="G11" s="198" t="str">
        <f t="shared" si="2"/>
        <v>款</v>
      </c>
    </row>
    <row r="12" s="196" customFormat="1" ht="38.1" customHeight="1" spans="1:7">
      <c r="A12" s="212" t="s">
        <v>2725</v>
      </c>
      <c r="B12" s="213" t="s">
        <v>2726</v>
      </c>
      <c r="C12" s="215"/>
      <c r="D12" s="214"/>
      <c r="E12" s="188" t="str">
        <f t="shared" si="0"/>
        <v/>
      </c>
      <c r="F12" s="211" t="str">
        <f t="shared" si="1"/>
        <v>否</v>
      </c>
      <c r="G12" s="198" t="str">
        <f t="shared" si="2"/>
        <v>项</v>
      </c>
    </row>
    <row r="13" ht="38.1" customHeight="1" spans="1:7">
      <c r="A13" s="212" t="s">
        <v>2727</v>
      </c>
      <c r="B13" s="213" t="s">
        <v>2728</v>
      </c>
      <c r="C13" s="215"/>
      <c r="D13" s="214"/>
      <c r="E13" s="188" t="str">
        <f t="shared" si="0"/>
        <v/>
      </c>
      <c r="F13" s="211" t="str">
        <f t="shared" si="1"/>
        <v>否</v>
      </c>
      <c r="G13" s="198" t="str">
        <f t="shared" si="2"/>
        <v>项</v>
      </c>
    </row>
    <row r="14" s="196" customFormat="1" ht="38.1" customHeight="1" spans="1:7">
      <c r="A14" s="212" t="s">
        <v>2729</v>
      </c>
      <c r="B14" s="213" t="s">
        <v>2730</v>
      </c>
      <c r="C14" s="215"/>
      <c r="D14" s="214"/>
      <c r="E14" s="188" t="str">
        <f t="shared" si="0"/>
        <v/>
      </c>
      <c r="F14" s="211" t="str">
        <f t="shared" si="1"/>
        <v>否</v>
      </c>
      <c r="G14" s="198" t="str">
        <f t="shared" si="2"/>
        <v>项</v>
      </c>
    </row>
    <row r="15" ht="38.1" customHeight="1" spans="1:7">
      <c r="A15" s="212" t="s">
        <v>2731</v>
      </c>
      <c r="B15" s="213" t="s">
        <v>2732</v>
      </c>
      <c r="C15" s="215">
        <v>30</v>
      </c>
      <c r="D15" s="216">
        <v>40</v>
      </c>
      <c r="E15" s="188">
        <f t="shared" si="0"/>
        <v>0.333</v>
      </c>
      <c r="F15" s="211" t="str">
        <f t="shared" si="1"/>
        <v>是</v>
      </c>
      <c r="G15" s="198" t="str">
        <f t="shared" si="2"/>
        <v>项</v>
      </c>
    </row>
    <row r="16" ht="38.1" customHeight="1" spans="1:7">
      <c r="A16" s="212" t="s">
        <v>2733</v>
      </c>
      <c r="B16" s="213" t="s">
        <v>2734</v>
      </c>
      <c r="C16" s="215"/>
      <c r="D16" s="214"/>
      <c r="E16" s="188" t="str">
        <f t="shared" si="0"/>
        <v/>
      </c>
      <c r="F16" s="211" t="str">
        <f t="shared" si="1"/>
        <v>否</v>
      </c>
      <c r="G16" s="198" t="str">
        <f t="shared" si="2"/>
        <v>项</v>
      </c>
    </row>
    <row r="17" s="196" customFormat="1" ht="38.1" customHeight="1" spans="1:7">
      <c r="A17" s="212" t="s">
        <v>2735</v>
      </c>
      <c r="B17" s="213" t="s">
        <v>2736</v>
      </c>
      <c r="C17" s="215"/>
      <c r="D17" s="215"/>
      <c r="E17" s="188" t="str">
        <f t="shared" si="0"/>
        <v/>
      </c>
      <c r="F17" s="211" t="str">
        <f t="shared" si="1"/>
        <v>否</v>
      </c>
      <c r="G17" s="198" t="str">
        <f t="shared" si="2"/>
        <v>款</v>
      </c>
    </row>
    <row r="18" s="196" customFormat="1" ht="38.1" customHeight="1" spans="1:7">
      <c r="A18" s="212" t="s">
        <v>2737</v>
      </c>
      <c r="B18" s="213" t="s">
        <v>2738</v>
      </c>
      <c r="C18" s="215"/>
      <c r="D18" s="214"/>
      <c r="E18" s="188" t="str">
        <f t="shared" si="0"/>
        <v/>
      </c>
      <c r="F18" s="211" t="str">
        <f t="shared" si="1"/>
        <v>否</v>
      </c>
      <c r="G18" s="198" t="str">
        <f t="shared" si="2"/>
        <v>项</v>
      </c>
    </row>
    <row r="19" s="196" customFormat="1" ht="38.1" customHeight="1" spans="1:7">
      <c r="A19" s="212" t="s">
        <v>2739</v>
      </c>
      <c r="B19" s="213" t="s">
        <v>2740</v>
      </c>
      <c r="C19" s="215"/>
      <c r="D19" s="214"/>
      <c r="E19" s="188" t="str">
        <f t="shared" si="0"/>
        <v/>
      </c>
      <c r="F19" s="211" t="str">
        <f t="shared" si="1"/>
        <v>否</v>
      </c>
      <c r="G19" s="198" t="str">
        <f t="shared" si="2"/>
        <v>项</v>
      </c>
    </row>
    <row r="20" ht="38.1" customHeight="1" spans="1:7">
      <c r="A20" s="208" t="s">
        <v>124</v>
      </c>
      <c r="B20" s="209" t="s">
        <v>2741</v>
      </c>
      <c r="C20" s="215"/>
      <c r="D20" s="215">
        <f>D25</f>
        <v>30</v>
      </c>
      <c r="E20" s="188" t="str">
        <f t="shared" si="0"/>
        <v/>
      </c>
      <c r="F20" s="211" t="str">
        <f t="shared" si="1"/>
        <v>是</v>
      </c>
      <c r="G20" s="198" t="str">
        <f t="shared" si="2"/>
        <v>类</v>
      </c>
    </row>
    <row r="21" ht="38.1" customHeight="1" spans="1:7">
      <c r="A21" s="212" t="s">
        <v>2742</v>
      </c>
      <c r="B21" s="213" t="s">
        <v>2743</v>
      </c>
      <c r="C21" s="215"/>
      <c r="D21" s="215"/>
      <c r="E21" s="188" t="str">
        <f t="shared" si="0"/>
        <v/>
      </c>
      <c r="F21" s="211" t="str">
        <f t="shared" si="1"/>
        <v>否</v>
      </c>
      <c r="G21" s="198" t="str">
        <f t="shared" si="2"/>
        <v>款</v>
      </c>
    </row>
    <row r="22" ht="38.1" customHeight="1" spans="1:7">
      <c r="A22" s="212" t="s">
        <v>2744</v>
      </c>
      <c r="B22" s="213" t="s">
        <v>2745</v>
      </c>
      <c r="C22" s="215"/>
      <c r="D22" s="214"/>
      <c r="E22" s="188" t="str">
        <f t="shared" si="0"/>
        <v/>
      </c>
      <c r="F22" s="211" t="str">
        <f t="shared" si="1"/>
        <v>否</v>
      </c>
      <c r="G22" s="198" t="str">
        <f t="shared" si="2"/>
        <v>项</v>
      </c>
    </row>
    <row r="23" ht="38.1" customHeight="1" spans="1:7">
      <c r="A23" s="212" t="s">
        <v>2746</v>
      </c>
      <c r="B23" s="213" t="s">
        <v>2747</v>
      </c>
      <c r="C23" s="215"/>
      <c r="D23" s="214"/>
      <c r="E23" s="188" t="str">
        <f t="shared" si="0"/>
        <v/>
      </c>
      <c r="F23" s="211" t="str">
        <f t="shared" si="1"/>
        <v>否</v>
      </c>
      <c r="G23" s="198" t="str">
        <f t="shared" si="2"/>
        <v>项</v>
      </c>
    </row>
    <row r="24" ht="38.1" customHeight="1" spans="1:7">
      <c r="A24" s="212" t="s">
        <v>2748</v>
      </c>
      <c r="B24" s="213" t="s">
        <v>2749</v>
      </c>
      <c r="C24" s="215"/>
      <c r="D24" s="214"/>
      <c r="E24" s="188" t="str">
        <f t="shared" si="0"/>
        <v/>
      </c>
      <c r="F24" s="211" t="str">
        <f t="shared" si="1"/>
        <v>否</v>
      </c>
      <c r="G24" s="198" t="str">
        <f t="shared" si="2"/>
        <v>项</v>
      </c>
    </row>
    <row r="25" ht="38.1" customHeight="1" spans="1:7">
      <c r="A25" s="212" t="s">
        <v>2750</v>
      </c>
      <c r="B25" s="213" t="s">
        <v>2751</v>
      </c>
      <c r="C25" s="215"/>
      <c r="D25" s="215">
        <f>D27</f>
        <v>30</v>
      </c>
      <c r="E25" s="188" t="str">
        <f t="shared" si="0"/>
        <v/>
      </c>
      <c r="F25" s="211" t="str">
        <f t="shared" si="1"/>
        <v>是</v>
      </c>
      <c r="G25" s="198" t="str">
        <f t="shared" si="2"/>
        <v>款</v>
      </c>
    </row>
    <row r="26" s="196" customFormat="1" ht="38.1" customHeight="1" spans="1:7">
      <c r="A26" s="212" t="s">
        <v>2752</v>
      </c>
      <c r="B26" s="213" t="s">
        <v>2745</v>
      </c>
      <c r="C26" s="215"/>
      <c r="D26" s="214"/>
      <c r="E26" s="188" t="str">
        <f t="shared" si="0"/>
        <v/>
      </c>
      <c r="F26" s="211" t="str">
        <f t="shared" si="1"/>
        <v>否</v>
      </c>
      <c r="G26" s="198" t="str">
        <f t="shared" si="2"/>
        <v>项</v>
      </c>
    </row>
    <row r="27" ht="38.1" customHeight="1" spans="1:7">
      <c r="A27" s="212" t="s">
        <v>2753</v>
      </c>
      <c r="B27" s="213" t="s">
        <v>2747</v>
      </c>
      <c r="C27" s="215"/>
      <c r="D27" s="217">
        <v>30</v>
      </c>
      <c r="E27" s="188" t="str">
        <f t="shared" si="0"/>
        <v/>
      </c>
      <c r="F27" s="211" t="str">
        <f t="shared" si="1"/>
        <v>是</v>
      </c>
      <c r="G27" s="198" t="str">
        <f t="shared" si="2"/>
        <v>项</v>
      </c>
    </row>
    <row r="28" ht="38.1" customHeight="1" spans="1:7">
      <c r="A28" s="212" t="s">
        <v>2754</v>
      </c>
      <c r="B28" s="213" t="s">
        <v>2755</v>
      </c>
      <c r="C28" s="215"/>
      <c r="D28" s="214"/>
      <c r="E28" s="188" t="str">
        <f t="shared" si="0"/>
        <v/>
      </c>
      <c r="F28" s="211" t="str">
        <f t="shared" si="1"/>
        <v>否</v>
      </c>
      <c r="G28" s="198" t="str">
        <f t="shared" si="2"/>
        <v>项</v>
      </c>
    </row>
    <row r="29" s="197" customFormat="1" ht="38.1" customHeight="1" spans="1:7">
      <c r="A29" s="212" t="s">
        <v>2756</v>
      </c>
      <c r="B29" s="213" t="s">
        <v>2757</v>
      </c>
      <c r="C29" s="215"/>
      <c r="D29" s="215"/>
      <c r="E29" s="188" t="str">
        <f t="shared" si="0"/>
        <v/>
      </c>
      <c r="F29" s="211" t="str">
        <f t="shared" si="1"/>
        <v>否</v>
      </c>
      <c r="G29" s="198" t="str">
        <f t="shared" si="2"/>
        <v>款</v>
      </c>
    </row>
    <row r="30" s="196" customFormat="1" ht="38.1" customHeight="1" spans="1:7">
      <c r="A30" s="212" t="s">
        <v>2758</v>
      </c>
      <c r="B30" s="213" t="s">
        <v>2747</v>
      </c>
      <c r="C30" s="215"/>
      <c r="D30" s="214"/>
      <c r="E30" s="188" t="str">
        <f t="shared" si="0"/>
        <v/>
      </c>
      <c r="F30" s="211" t="str">
        <f t="shared" si="1"/>
        <v>否</v>
      </c>
      <c r="G30" s="198" t="str">
        <f t="shared" si="2"/>
        <v>项</v>
      </c>
    </row>
    <row r="31" s="196" customFormat="1" ht="38.1" customHeight="1" spans="1:7">
      <c r="A31" s="212" t="s">
        <v>2759</v>
      </c>
      <c r="B31" s="213" t="s">
        <v>2760</v>
      </c>
      <c r="C31" s="215"/>
      <c r="D31" s="214"/>
      <c r="E31" s="188" t="str">
        <f t="shared" si="0"/>
        <v/>
      </c>
      <c r="F31" s="211" t="str">
        <f t="shared" si="1"/>
        <v>否</v>
      </c>
      <c r="G31" s="198" t="str">
        <f t="shared" si="2"/>
        <v>项</v>
      </c>
    </row>
    <row r="32" ht="38.1" customHeight="1" spans="1:7">
      <c r="A32" s="208" t="s">
        <v>128</v>
      </c>
      <c r="B32" s="209" t="s">
        <v>2761</v>
      </c>
      <c r="C32" s="215"/>
      <c r="D32" s="215"/>
      <c r="E32" s="188" t="str">
        <f t="shared" si="0"/>
        <v/>
      </c>
      <c r="F32" s="211" t="str">
        <f t="shared" si="1"/>
        <v>是</v>
      </c>
      <c r="G32" s="198" t="str">
        <f t="shared" si="2"/>
        <v>类</v>
      </c>
    </row>
    <row r="33" ht="38.1" customHeight="1" spans="1:7">
      <c r="A33" s="212" t="s">
        <v>2762</v>
      </c>
      <c r="B33" s="213" t="s">
        <v>2763</v>
      </c>
      <c r="C33" s="215"/>
      <c r="D33" s="215"/>
      <c r="E33" s="188" t="str">
        <f t="shared" si="0"/>
        <v/>
      </c>
      <c r="F33" s="211" t="str">
        <f t="shared" si="1"/>
        <v>否</v>
      </c>
      <c r="G33" s="198" t="str">
        <f t="shared" si="2"/>
        <v>款</v>
      </c>
    </row>
    <row r="34" s="196" customFormat="1" ht="38.1" customHeight="1" spans="1:7">
      <c r="A34" s="218">
        <v>2116001</v>
      </c>
      <c r="B34" s="213" t="s">
        <v>2764</v>
      </c>
      <c r="C34" s="215"/>
      <c r="D34" s="214"/>
      <c r="E34" s="188" t="str">
        <f t="shared" si="0"/>
        <v/>
      </c>
      <c r="F34" s="211" t="str">
        <f t="shared" si="1"/>
        <v>否</v>
      </c>
      <c r="G34" s="198" t="str">
        <f t="shared" si="2"/>
        <v>项</v>
      </c>
    </row>
    <row r="35" s="196" customFormat="1" ht="38.1" customHeight="1" spans="1:7">
      <c r="A35" s="218">
        <v>2116002</v>
      </c>
      <c r="B35" s="213" t="s">
        <v>2765</v>
      </c>
      <c r="C35" s="215"/>
      <c r="D35" s="214"/>
      <c r="E35" s="188" t="str">
        <f t="shared" si="0"/>
        <v/>
      </c>
      <c r="F35" s="211" t="str">
        <f t="shared" si="1"/>
        <v>否</v>
      </c>
      <c r="G35" s="198" t="str">
        <f t="shared" si="2"/>
        <v>项</v>
      </c>
    </row>
    <row r="36" s="196" customFormat="1" ht="38.1" customHeight="1" spans="1:7">
      <c r="A36" s="218">
        <v>2116003</v>
      </c>
      <c r="B36" s="213" t="s">
        <v>2766</v>
      </c>
      <c r="C36" s="215"/>
      <c r="D36" s="214"/>
      <c r="E36" s="188" t="str">
        <f t="shared" si="0"/>
        <v/>
      </c>
      <c r="F36" s="211" t="str">
        <f t="shared" si="1"/>
        <v>否</v>
      </c>
      <c r="G36" s="198" t="str">
        <f t="shared" si="2"/>
        <v>项</v>
      </c>
    </row>
    <row r="37" s="197" customFormat="1" ht="38.1" customHeight="1" spans="1:7">
      <c r="A37" s="218">
        <v>2116099</v>
      </c>
      <c r="B37" s="213" t="s">
        <v>2767</v>
      </c>
      <c r="C37" s="215"/>
      <c r="D37" s="214"/>
      <c r="E37" s="188" t="str">
        <f t="shared" si="0"/>
        <v/>
      </c>
      <c r="F37" s="211" t="str">
        <f t="shared" si="1"/>
        <v>否</v>
      </c>
      <c r="G37" s="198" t="str">
        <f t="shared" si="2"/>
        <v>项</v>
      </c>
    </row>
    <row r="38" s="196" customFormat="1" ht="38.1" customHeight="1" spans="1:7">
      <c r="A38" s="218">
        <v>21161</v>
      </c>
      <c r="B38" s="213" t="s">
        <v>2768</v>
      </c>
      <c r="C38" s="215"/>
      <c r="D38" s="215"/>
      <c r="E38" s="188" t="str">
        <f t="shared" si="0"/>
        <v/>
      </c>
      <c r="F38" s="211" t="str">
        <f t="shared" si="1"/>
        <v>否</v>
      </c>
      <c r="G38" s="198" t="str">
        <f t="shared" si="2"/>
        <v>款</v>
      </c>
    </row>
    <row r="39" ht="38.1" customHeight="1" spans="1:7">
      <c r="A39" s="218">
        <v>2116101</v>
      </c>
      <c r="B39" s="213" t="s">
        <v>2769</v>
      </c>
      <c r="C39" s="215"/>
      <c r="D39" s="214"/>
      <c r="E39" s="188" t="str">
        <f t="shared" si="0"/>
        <v/>
      </c>
      <c r="F39" s="211" t="str">
        <f t="shared" si="1"/>
        <v>否</v>
      </c>
      <c r="G39" s="198" t="str">
        <f t="shared" si="2"/>
        <v>项</v>
      </c>
    </row>
    <row r="40" ht="38.1" customHeight="1" spans="1:7">
      <c r="A40" s="218">
        <v>2116102</v>
      </c>
      <c r="B40" s="213" t="s">
        <v>2770</v>
      </c>
      <c r="C40" s="215"/>
      <c r="D40" s="214"/>
      <c r="E40" s="188" t="str">
        <f t="shared" si="0"/>
        <v/>
      </c>
      <c r="F40" s="211" t="str">
        <f t="shared" si="1"/>
        <v>否</v>
      </c>
      <c r="G40" s="198" t="str">
        <f t="shared" si="2"/>
        <v>项</v>
      </c>
    </row>
    <row r="41" ht="38.1" customHeight="1" spans="1:7">
      <c r="A41" s="218">
        <v>2116103</v>
      </c>
      <c r="B41" s="213" t="s">
        <v>2771</v>
      </c>
      <c r="C41" s="215"/>
      <c r="D41" s="214"/>
      <c r="E41" s="188" t="str">
        <f t="shared" si="0"/>
        <v/>
      </c>
      <c r="F41" s="211" t="str">
        <f t="shared" si="1"/>
        <v>否</v>
      </c>
      <c r="G41" s="198" t="str">
        <f t="shared" si="2"/>
        <v>项</v>
      </c>
    </row>
    <row r="42" ht="38.1" customHeight="1" spans="1:7">
      <c r="A42" s="218">
        <v>2116104</v>
      </c>
      <c r="B42" s="213" t="s">
        <v>2772</v>
      </c>
      <c r="C42" s="215"/>
      <c r="D42" s="214"/>
      <c r="E42" s="188" t="str">
        <f t="shared" si="0"/>
        <v/>
      </c>
      <c r="F42" s="211" t="str">
        <f t="shared" si="1"/>
        <v>否</v>
      </c>
      <c r="G42" s="198" t="str">
        <f t="shared" si="2"/>
        <v>项</v>
      </c>
    </row>
    <row r="43" ht="38.1" customHeight="1" spans="1:7">
      <c r="A43" s="208" t="s">
        <v>130</v>
      </c>
      <c r="B43" s="209" t="s">
        <v>2773</v>
      </c>
      <c r="C43" s="210">
        <f>SUM(C44,C57,C61,C62,C68,C72,C76,C80,C86,C89)</f>
        <v>0</v>
      </c>
      <c r="D43" s="210">
        <f>SUM(D44,D57,D61,D62,D68,D72,D76,D80,D86,D89)</f>
        <v>50055</v>
      </c>
      <c r="E43" s="188" t="str">
        <f t="shared" si="0"/>
        <v/>
      </c>
      <c r="F43" s="211" t="str">
        <f t="shared" si="1"/>
        <v>是</v>
      </c>
      <c r="G43" s="198" t="str">
        <f t="shared" si="2"/>
        <v>类</v>
      </c>
    </row>
    <row r="44" ht="38.1" customHeight="1" spans="1:7">
      <c r="A44" s="212" t="s">
        <v>2774</v>
      </c>
      <c r="B44" s="213" t="s">
        <v>2775</v>
      </c>
      <c r="C44" s="214">
        <f>SUM(C45:C56)</f>
        <v>0</v>
      </c>
      <c r="D44" s="214">
        <f>D45+D46+D47+D48+D49+D50+D51+D52+D53+D59</f>
        <v>50055</v>
      </c>
      <c r="E44" s="188" t="str">
        <f t="shared" si="0"/>
        <v/>
      </c>
      <c r="F44" s="211" t="str">
        <f t="shared" si="1"/>
        <v>是</v>
      </c>
      <c r="G44" s="198" t="str">
        <f t="shared" si="2"/>
        <v>款</v>
      </c>
    </row>
    <row r="45" ht="38.1" customHeight="1" spans="1:7">
      <c r="A45" s="212" t="s">
        <v>2776</v>
      </c>
      <c r="B45" s="213" t="s">
        <v>2777</v>
      </c>
      <c r="C45" s="215"/>
      <c r="D45" s="214">
        <v>26000</v>
      </c>
      <c r="E45" s="188" t="str">
        <f t="shared" si="0"/>
        <v/>
      </c>
      <c r="F45" s="211" t="str">
        <f t="shared" si="1"/>
        <v>是</v>
      </c>
      <c r="G45" s="198" t="str">
        <f t="shared" si="2"/>
        <v>项</v>
      </c>
    </row>
    <row r="46" ht="38.1" customHeight="1" spans="1:7">
      <c r="A46" s="212" t="s">
        <v>2778</v>
      </c>
      <c r="B46" s="213" t="s">
        <v>2779</v>
      </c>
      <c r="C46" s="215"/>
      <c r="D46" s="214">
        <v>3973</v>
      </c>
      <c r="E46" s="188" t="str">
        <f t="shared" si="0"/>
        <v/>
      </c>
      <c r="F46" s="211" t="str">
        <f t="shared" si="1"/>
        <v>是</v>
      </c>
      <c r="G46" s="198" t="str">
        <f t="shared" si="2"/>
        <v>项</v>
      </c>
    </row>
    <row r="47" ht="38.1" customHeight="1" spans="1:7">
      <c r="A47" s="212" t="s">
        <v>2780</v>
      </c>
      <c r="B47" s="213" t="s">
        <v>2781</v>
      </c>
      <c r="C47" s="215"/>
      <c r="D47" s="214"/>
      <c r="E47" s="188" t="str">
        <f t="shared" si="0"/>
        <v/>
      </c>
      <c r="F47" s="211" t="str">
        <f t="shared" si="1"/>
        <v>否</v>
      </c>
      <c r="G47" s="198" t="str">
        <f t="shared" si="2"/>
        <v>项</v>
      </c>
    </row>
    <row r="48" ht="38.1" customHeight="1" spans="1:7">
      <c r="A48" s="212" t="s">
        <v>2782</v>
      </c>
      <c r="B48" s="213" t="s">
        <v>2783</v>
      </c>
      <c r="C48" s="215"/>
      <c r="D48" s="214">
        <v>3000</v>
      </c>
      <c r="E48" s="188" t="str">
        <f t="shared" si="0"/>
        <v/>
      </c>
      <c r="F48" s="211" t="str">
        <f t="shared" si="1"/>
        <v>是</v>
      </c>
      <c r="G48" s="198" t="str">
        <f t="shared" si="2"/>
        <v>项</v>
      </c>
    </row>
    <row r="49" ht="38.1" customHeight="1" spans="1:7">
      <c r="A49" s="212" t="s">
        <v>2784</v>
      </c>
      <c r="B49" s="213" t="s">
        <v>2785</v>
      </c>
      <c r="C49" s="215"/>
      <c r="D49" s="214">
        <v>6500</v>
      </c>
      <c r="E49" s="188" t="str">
        <f t="shared" si="0"/>
        <v/>
      </c>
      <c r="F49" s="211" t="str">
        <f t="shared" si="1"/>
        <v>是</v>
      </c>
      <c r="G49" s="198" t="str">
        <f t="shared" si="2"/>
        <v>项</v>
      </c>
    </row>
    <row r="50" ht="38.1" customHeight="1" spans="1:7">
      <c r="A50" s="212" t="s">
        <v>2786</v>
      </c>
      <c r="B50" s="213" t="s">
        <v>2787</v>
      </c>
      <c r="C50" s="215"/>
      <c r="D50" s="214"/>
      <c r="E50" s="188" t="str">
        <f t="shared" si="0"/>
        <v/>
      </c>
      <c r="F50" s="211" t="str">
        <f t="shared" si="1"/>
        <v>否</v>
      </c>
      <c r="G50" s="198" t="str">
        <f t="shared" si="2"/>
        <v>项</v>
      </c>
    </row>
    <row r="51" ht="38.1" customHeight="1" spans="1:7">
      <c r="A51" s="212" t="s">
        <v>2788</v>
      </c>
      <c r="B51" s="213" t="s">
        <v>2789</v>
      </c>
      <c r="C51" s="215"/>
      <c r="D51" s="214"/>
      <c r="E51" s="188" t="str">
        <f t="shared" si="0"/>
        <v/>
      </c>
      <c r="F51" s="211" t="str">
        <f t="shared" si="1"/>
        <v>否</v>
      </c>
      <c r="G51" s="198" t="str">
        <f t="shared" si="2"/>
        <v>项</v>
      </c>
    </row>
    <row r="52" ht="38.1" customHeight="1" spans="1:7">
      <c r="A52" s="212" t="s">
        <v>2790</v>
      </c>
      <c r="B52" s="213" t="s">
        <v>2791</v>
      </c>
      <c r="C52" s="215"/>
      <c r="D52" s="214"/>
      <c r="E52" s="188" t="str">
        <f t="shared" si="0"/>
        <v/>
      </c>
      <c r="F52" s="211" t="str">
        <f t="shared" si="1"/>
        <v>否</v>
      </c>
      <c r="G52" s="198" t="str">
        <f t="shared" si="2"/>
        <v>项</v>
      </c>
    </row>
    <row r="53" ht="38.1" customHeight="1" spans="1:7">
      <c r="A53" s="212" t="s">
        <v>2792</v>
      </c>
      <c r="B53" s="213" t="s">
        <v>2793</v>
      </c>
      <c r="C53" s="215"/>
      <c r="D53" s="214"/>
      <c r="E53" s="188" t="str">
        <f t="shared" si="0"/>
        <v/>
      </c>
      <c r="F53" s="211" t="str">
        <f t="shared" si="1"/>
        <v>否</v>
      </c>
      <c r="G53" s="198" t="str">
        <f t="shared" si="2"/>
        <v>项</v>
      </c>
    </row>
    <row r="54" ht="38.1" customHeight="1" spans="1:7">
      <c r="A54" s="212" t="s">
        <v>2794</v>
      </c>
      <c r="B54" s="213" t="s">
        <v>2795</v>
      </c>
      <c r="C54" s="215"/>
      <c r="D54" s="214"/>
      <c r="E54" s="188" t="str">
        <f t="shared" si="0"/>
        <v/>
      </c>
      <c r="F54" s="211" t="str">
        <f t="shared" si="1"/>
        <v>否</v>
      </c>
      <c r="G54" s="198" t="str">
        <f t="shared" si="2"/>
        <v>项</v>
      </c>
    </row>
    <row r="55" ht="38.1" customHeight="1" spans="1:7">
      <c r="A55" s="212" t="s">
        <v>2796</v>
      </c>
      <c r="B55" s="213" t="s">
        <v>2797</v>
      </c>
      <c r="C55" s="215"/>
      <c r="D55" s="214"/>
      <c r="E55" s="188" t="str">
        <f t="shared" si="0"/>
        <v/>
      </c>
      <c r="F55" s="211" t="str">
        <f t="shared" si="1"/>
        <v>否</v>
      </c>
      <c r="G55" s="198" t="str">
        <f t="shared" si="2"/>
        <v>项</v>
      </c>
    </row>
    <row r="56" ht="38.1" customHeight="1" spans="1:7">
      <c r="A56" s="212" t="s">
        <v>2798</v>
      </c>
      <c r="B56" s="219" t="s">
        <v>2799</v>
      </c>
      <c r="C56" s="215"/>
      <c r="D56" s="214"/>
      <c r="E56" s="188" t="str">
        <f t="shared" si="0"/>
        <v/>
      </c>
      <c r="F56" s="211" t="str">
        <f t="shared" si="1"/>
        <v>否</v>
      </c>
      <c r="G56" s="198" t="str">
        <f t="shared" si="2"/>
        <v>项</v>
      </c>
    </row>
    <row r="57" ht="38.1" customHeight="1" spans="1:7">
      <c r="A57" s="212" t="s">
        <v>2800</v>
      </c>
      <c r="B57" s="219" t="s">
        <v>2801</v>
      </c>
      <c r="C57" s="215"/>
      <c r="D57" s="214"/>
      <c r="E57" s="188" t="str">
        <f t="shared" si="0"/>
        <v/>
      </c>
      <c r="F57" s="211" t="str">
        <f t="shared" si="1"/>
        <v>否</v>
      </c>
      <c r="G57" s="198" t="str">
        <f t="shared" si="2"/>
        <v>项</v>
      </c>
    </row>
    <row r="58" ht="38.1" customHeight="1" spans="1:7">
      <c r="A58" s="212" t="s">
        <v>2802</v>
      </c>
      <c r="B58" s="219" t="s">
        <v>2803</v>
      </c>
      <c r="C58" s="215"/>
      <c r="D58" s="214"/>
      <c r="E58" s="188" t="str">
        <f t="shared" si="0"/>
        <v/>
      </c>
      <c r="F58" s="211" t="str">
        <f t="shared" si="1"/>
        <v>否</v>
      </c>
      <c r="G58" s="198" t="str">
        <f t="shared" si="2"/>
        <v>项</v>
      </c>
    </row>
    <row r="59" ht="38.1" customHeight="1" spans="1:7">
      <c r="A59" s="212" t="s">
        <v>2804</v>
      </c>
      <c r="B59" s="213" t="s">
        <v>2805</v>
      </c>
      <c r="C59" s="215"/>
      <c r="D59" s="214">
        <v>10582</v>
      </c>
      <c r="E59" s="188" t="str">
        <f t="shared" si="0"/>
        <v/>
      </c>
      <c r="F59" s="211" t="str">
        <f t="shared" si="1"/>
        <v>是</v>
      </c>
      <c r="G59" s="198" t="str">
        <f t="shared" si="2"/>
        <v>项</v>
      </c>
    </row>
    <row r="60" ht="38.1" customHeight="1" spans="1:7">
      <c r="A60" s="212" t="s">
        <v>2806</v>
      </c>
      <c r="B60" s="213" t="s">
        <v>2807</v>
      </c>
      <c r="C60" s="215"/>
      <c r="D60" s="215"/>
      <c r="E60" s="188" t="str">
        <f t="shared" si="0"/>
        <v/>
      </c>
      <c r="F60" s="211" t="str">
        <f t="shared" si="1"/>
        <v>否</v>
      </c>
      <c r="G60" s="198" t="str">
        <f t="shared" si="2"/>
        <v>款</v>
      </c>
    </row>
    <row r="61" ht="38.1" customHeight="1" spans="1:7">
      <c r="A61" s="212" t="s">
        <v>2808</v>
      </c>
      <c r="B61" s="213" t="s">
        <v>2777</v>
      </c>
      <c r="C61" s="215"/>
      <c r="D61" s="214"/>
      <c r="E61" s="188" t="str">
        <f t="shared" si="0"/>
        <v/>
      </c>
      <c r="F61" s="211" t="str">
        <f t="shared" si="1"/>
        <v>否</v>
      </c>
      <c r="G61" s="198" t="str">
        <f t="shared" si="2"/>
        <v>项</v>
      </c>
    </row>
    <row r="62" ht="38.1" customHeight="1" spans="1:7">
      <c r="A62" s="212" t="s">
        <v>2809</v>
      </c>
      <c r="B62" s="213" t="s">
        <v>2779</v>
      </c>
      <c r="C62" s="215"/>
      <c r="D62" s="214"/>
      <c r="E62" s="188" t="str">
        <f t="shared" si="0"/>
        <v/>
      </c>
      <c r="F62" s="211" t="str">
        <f t="shared" si="1"/>
        <v>否</v>
      </c>
      <c r="G62" s="198" t="str">
        <f t="shared" si="2"/>
        <v>项</v>
      </c>
    </row>
    <row r="63" ht="38.1" customHeight="1" spans="1:7">
      <c r="A63" s="212" t="s">
        <v>2810</v>
      </c>
      <c r="B63" s="213" t="s">
        <v>2811</v>
      </c>
      <c r="C63" s="215"/>
      <c r="D63" s="214"/>
      <c r="E63" s="188" t="str">
        <f t="shared" si="0"/>
        <v/>
      </c>
      <c r="F63" s="211" t="str">
        <f t="shared" si="1"/>
        <v>否</v>
      </c>
      <c r="G63" s="198" t="str">
        <f t="shared" si="2"/>
        <v>项</v>
      </c>
    </row>
    <row r="64" ht="38.1" customHeight="1" spans="1:7">
      <c r="A64" s="212" t="s">
        <v>2812</v>
      </c>
      <c r="B64" s="213" t="s">
        <v>2813</v>
      </c>
      <c r="C64" s="215"/>
      <c r="D64" s="215"/>
      <c r="E64" s="188" t="str">
        <f t="shared" si="0"/>
        <v/>
      </c>
      <c r="F64" s="211" t="str">
        <f t="shared" si="1"/>
        <v>否</v>
      </c>
      <c r="G64" s="198" t="str">
        <f t="shared" si="2"/>
        <v>款</v>
      </c>
    </row>
    <row r="65" ht="38.1" customHeight="1" spans="1:7">
      <c r="A65" s="212" t="s">
        <v>2814</v>
      </c>
      <c r="B65" s="213" t="s">
        <v>2815</v>
      </c>
      <c r="C65" s="215"/>
      <c r="D65" s="215"/>
      <c r="E65" s="188" t="str">
        <f t="shared" si="0"/>
        <v/>
      </c>
      <c r="F65" s="211" t="str">
        <f t="shared" si="1"/>
        <v>否</v>
      </c>
      <c r="G65" s="198" t="str">
        <f t="shared" si="2"/>
        <v>款</v>
      </c>
    </row>
    <row r="66" ht="38.1" customHeight="1" spans="1:7">
      <c r="A66" s="212" t="s">
        <v>2816</v>
      </c>
      <c r="B66" s="213" t="s">
        <v>2817</v>
      </c>
      <c r="C66" s="215"/>
      <c r="D66" s="214"/>
      <c r="E66" s="188" t="str">
        <f t="shared" si="0"/>
        <v/>
      </c>
      <c r="F66" s="211" t="str">
        <f t="shared" si="1"/>
        <v>否</v>
      </c>
      <c r="G66" s="198" t="str">
        <f t="shared" si="2"/>
        <v>项</v>
      </c>
    </row>
    <row r="67" ht="38.1" customHeight="1" spans="1:7">
      <c r="A67" s="212" t="s">
        <v>2818</v>
      </c>
      <c r="B67" s="213" t="s">
        <v>2819</v>
      </c>
      <c r="C67" s="215"/>
      <c r="D67" s="214"/>
      <c r="E67" s="188" t="str">
        <f t="shared" si="0"/>
        <v/>
      </c>
      <c r="F67" s="211" t="str">
        <f t="shared" si="1"/>
        <v>否</v>
      </c>
      <c r="G67" s="198" t="str">
        <f t="shared" si="2"/>
        <v>项</v>
      </c>
    </row>
    <row r="68" ht="38.1" customHeight="1" spans="1:7">
      <c r="A68" s="212" t="s">
        <v>2820</v>
      </c>
      <c r="B68" s="213" t="s">
        <v>2821</v>
      </c>
      <c r="C68" s="215"/>
      <c r="D68" s="214"/>
      <c r="E68" s="188" t="str">
        <f t="shared" si="0"/>
        <v/>
      </c>
      <c r="F68" s="211" t="str">
        <f t="shared" si="1"/>
        <v>否</v>
      </c>
      <c r="G68" s="198" t="str">
        <f t="shared" si="2"/>
        <v>项</v>
      </c>
    </row>
    <row r="69" ht="38.1" customHeight="1" spans="1:7">
      <c r="A69" s="212" t="s">
        <v>2822</v>
      </c>
      <c r="B69" s="213" t="s">
        <v>2823</v>
      </c>
      <c r="C69" s="215"/>
      <c r="D69" s="214"/>
      <c r="E69" s="188" t="str">
        <f t="shared" ref="E69:E132" si="3">IF(C69&gt;0,D69/C69-1,IF(C69&lt;0,-(D69/C69-1),""))</f>
        <v/>
      </c>
      <c r="F69" s="211" t="str">
        <f t="shared" ref="F69:F132" si="4">IF(LEN(A69)=3,"是",IF(B69&lt;&gt;"",IF(SUM(C69:D69)&lt;&gt;0,"是","否"),"是"))</f>
        <v>否</v>
      </c>
      <c r="G69" s="198" t="str">
        <f t="shared" ref="G69:G132" si="5">IF(LEN(A69)=3,"类",IF(LEN(A69)=5,"款","项"))</f>
        <v>项</v>
      </c>
    </row>
    <row r="70" ht="38.1" customHeight="1" spans="1:7">
      <c r="A70" s="212" t="s">
        <v>2824</v>
      </c>
      <c r="B70" s="213" t="s">
        <v>2825</v>
      </c>
      <c r="C70" s="215"/>
      <c r="D70" s="214"/>
      <c r="E70" s="188" t="str">
        <f t="shared" si="3"/>
        <v/>
      </c>
      <c r="F70" s="211" t="str">
        <f t="shared" si="4"/>
        <v>否</v>
      </c>
      <c r="G70" s="198" t="str">
        <f t="shared" si="5"/>
        <v>项</v>
      </c>
    </row>
    <row r="71" ht="38.1" customHeight="1" spans="1:7">
      <c r="A71" s="212" t="s">
        <v>2826</v>
      </c>
      <c r="B71" s="213" t="s">
        <v>2827</v>
      </c>
      <c r="C71" s="215"/>
      <c r="D71" s="215"/>
      <c r="E71" s="188" t="str">
        <f t="shared" si="3"/>
        <v/>
      </c>
      <c r="F71" s="211" t="str">
        <f t="shared" si="4"/>
        <v>否</v>
      </c>
      <c r="G71" s="198" t="str">
        <f t="shared" si="5"/>
        <v>款</v>
      </c>
    </row>
    <row r="72" ht="38.1" customHeight="1" spans="1:7">
      <c r="A72" s="212" t="s">
        <v>2828</v>
      </c>
      <c r="B72" s="213" t="s">
        <v>2829</v>
      </c>
      <c r="C72" s="215"/>
      <c r="D72" s="214"/>
      <c r="E72" s="188" t="str">
        <f t="shared" si="3"/>
        <v/>
      </c>
      <c r="F72" s="211" t="str">
        <f t="shared" si="4"/>
        <v>否</v>
      </c>
      <c r="G72" s="198" t="str">
        <f t="shared" si="5"/>
        <v>项</v>
      </c>
    </row>
    <row r="73" ht="38.1" customHeight="1" spans="1:7">
      <c r="A73" s="212" t="s">
        <v>2830</v>
      </c>
      <c r="B73" s="213" t="s">
        <v>2831</v>
      </c>
      <c r="C73" s="215"/>
      <c r="D73" s="214"/>
      <c r="E73" s="188" t="str">
        <f t="shared" si="3"/>
        <v/>
      </c>
      <c r="F73" s="211" t="str">
        <f t="shared" si="4"/>
        <v>否</v>
      </c>
      <c r="G73" s="198" t="str">
        <f t="shared" si="5"/>
        <v>项</v>
      </c>
    </row>
    <row r="74" ht="38.1" customHeight="1" spans="1:7">
      <c r="A74" s="212" t="s">
        <v>2832</v>
      </c>
      <c r="B74" s="213" t="s">
        <v>2833</v>
      </c>
      <c r="C74" s="215"/>
      <c r="D74" s="214"/>
      <c r="E74" s="188" t="str">
        <f t="shared" si="3"/>
        <v/>
      </c>
      <c r="F74" s="211" t="str">
        <f t="shared" si="4"/>
        <v>否</v>
      </c>
      <c r="G74" s="198" t="str">
        <f t="shared" si="5"/>
        <v>项</v>
      </c>
    </row>
    <row r="75" ht="38.1" customHeight="1" spans="1:7">
      <c r="A75" s="212" t="s">
        <v>2834</v>
      </c>
      <c r="B75" s="213" t="s">
        <v>2835</v>
      </c>
      <c r="C75" s="215"/>
      <c r="D75" s="215"/>
      <c r="E75" s="188" t="str">
        <f t="shared" si="3"/>
        <v/>
      </c>
      <c r="F75" s="211" t="str">
        <f t="shared" si="4"/>
        <v>否</v>
      </c>
      <c r="G75" s="198" t="str">
        <f t="shared" si="5"/>
        <v>款</v>
      </c>
    </row>
    <row r="76" ht="38.1" customHeight="1" spans="1:7">
      <c r="A76" s="212" t="s">
        <v>2836</v>
      </c>
      <c r="B76" s="213" t="s">
        <v>2777</v>
      </c>
      <c r="C76" s="215"/>
      <c r="D76" s="214"/>
      <c r="E76" s="188" t="str">
        <f t="shared" si="3"/>
        <v/>
      </c>
      <c r="F76" s="211" t="str">
        <f t="shared" si="4"/>
        <v>否</v>
      </c>
      <c r="G76" s="198" t="str">
        <f t="shared" si="5"/>
        <v>项</v>
      </c>
    </row>
    <row r="77" ht="38.1" customHeight="1" spans="1:7">
      <c r="A77" s="212" t="s">
        <v>2837</v>
      </c>
      <c r="B77" s="213" t="s">
        <v>2779</v>
      </c>
      <c r="C77" s="215"/>
      <c r="D77" s="214"/>
      <c r="E77" s="188" t="str">
        <f t="shared" si="3"/>
        <v/>
      </c>
      <c r="F77" s="211" t="str">
        <f t="shared" si="4"/>
        <v>否</v>
      </c>
      <c r="G77" s="198" t="str">
        <f t="shared" si="5"/>
        <v>项</v>
      </c>
    </row>
    <row r="78" ht="38.1" customHeight="1" spans="1:7">
      <c r="A78" s="212" t="s">
        <v>2838</v>
      </c>
      <c r="B78" s="213" t="s">
        <v>2839</v>
      </c>
      <c r="C78" s="215"/>
      <c r="D78" s="214"/>
      <c r="E78" s="188" t="str">
        <f t="shared" si="3"/>
        <v/>
      </c>
      <c r="F78" s="211" t="str">
        <f t="shared" si="4"/>
        <v>否</v>
      </c>
      <c r="G78" s="198" t="str">
        <f t="shared" si="5"/>
        <v>项</v>
      </c>
    </row>
    <row r="79" ht="38.1" customHeight="1" spans="1:7">
      <c r="A79" s="212" t="s">
        <v>2840</v>
      </c>
      <c r="B79" s="213" t="s">
        <v>2841</v>
      </c>
      <c r="C79" s="215"/>
      <c r="D79" s="215"/>
      <c r="E79" s="188" t="str">
        <f t="shared" si="3"/>
        <v/>
      </c>
      <c r="F79" s="211" t="str">
        <f t="shared" si="4"/>
        <v>否</v>
      </c>
      <c r="G79" s="198" t="str">
        <f t="shared" si="5"/>
        <v>款</v>
      </c>
    </row>
    <row r="80" ht="38.1" customHeight="1" spans="1:7">
      <c r="A80" s="212" t="s">
        <v>2842</v>
      </c>
      <c r="B80" s="213" t="s">
        <v>2777</v>
      </c>
      <c r="C80" s="215"/>
      <c r="D80" s="214"/>
      <c r="E80" s="188" t="str">
        <f t="shared" si="3"/>
        <v/>
      </c>
      <c r="F80" s="211" t="str">
        <f t="shared" si="4"/>
        <v>否</v>
      </c>
      <c r="G80" s="198" t="str">
        <f t="shared" si="5"/>
        <v>项</v>
      </c>
    </row>
    <row r="81" ht="38.1" customHeight="1" spans="1:7">
      <c r="A81" s="212" t="s">
        <v>2843</v>
      </c>
      <c r="B81" s="213" t="s">
        <v>2779</v>
      </c>
      <c r="C81" s="215"/>
      <c r="D81" s="214"/>
      <c r="E81" s="188" t="str">
        <f t="shared" si="3"/>
        <v/>
      </c>
      <c r="F81" s="211" t="str">
        <f t="shared" si="4"/>
        <v>否</v>
      </c>
      <c r="G81" s="198" t="str">
        <f t="shared" si="5"/>
        <v>项</v>
      </c>
    </row>
    <row r="82" s="196" customFormat="1" ht="38.1" customHeight="1" spans="1:7">
      <c r="A82" s="212" t="s">
        <v>2844</v>
      </c>
      <c r="B82" s="213" t="s">
        <v>2845</v>
      </c>
      <c r="C82" s="215"/>
      <c r="D82" s="214"/>
      <c r="E82" s="188" t="str">
        <f t="shared" si="3"/>
        <v/>
      </c>
      <c r="F82" s="211" t="str">
        <f t="shared" si="4"/>
        <v>否</v>
      </c>
      <c r="G82" s="198" t="str">
        <f t="shared" si="5"/>
        <v>项</v>
      </c>
    </row>
    <row r="83" s="196" customFormat="1" ht="38.1" customHeight="1" spans="1:7">
      <c r="A83" s="212" t="s">
        <v>2846</v>
      </c>
      <c r="B83" s="213" t="s">
        <v>2847</v>
      </c>
      <c r="C83" s="215"/>
      <c r="D83" s="215"/>
      <c r="E83" s="188" t="str">
        <f t="shared" si="3"/>
        <v/>
      </c>
      <c r="F83" s="211" t="str">
        <f t="shared" si="4"/>
        <v>否</v>
      </c>
      <c r="G83" s="198" t="str">
        <f t="shared" si="5"/>
        <v>款</v>
      </c>
    </row>
    <row r="84" s="196" customFormat="1" ht="38.1" customHeight="1" spans="1:7">
      <c r="A84" s="212" t="s">
        <v>2848</v>
      </c>
      <c r="B84" s="213" t="s">
        <v>2817</v>
      </c>
      <c r="C84" s="215"/>
      <c r="D84" s="214"/>
      <c r="E84" s="188" t="str">
        <f t="shared" si="3"/>
        <v/>
      </c>
      <c r="F84" s="211" t="str">
        <f t="shared" si="4"/>
        <v>否</v>
      </c>
      <c r="G84" s="198" t="str">
        <f t="shared" si="5"/>
        <v>项</v>
      </c>
    </row>
    <row r="85" s="196" customFormat="1" ht="38.1" customHeight="1" spans="1:7">
      <c r="A85" s="212" t="s">
        <v>2849</v>
      </c>
      <c r="B85" s="213" t="s">
        <v>2819</v>
      </c>
      <c r="C85" s="215"/>
      <c r="D85" s="214"/>
      <c r="E85" s="188" t="str">
        <f t="shared" si="3"/>
        <v/>
      </c>
      <c r="F85" s="211" t="str">
        <f t="shared" si="4"/>
        <v>否</v>
      </c>
      <c r="G85" s="198" t="str">
        <f t="shared" si="5"/>
        <v>项</v>
      </c>
    </row>
    <row r="86" s="196" customFormat="1" ht="38.1" customHeight="1" spans="1:7">
      <c r="A86" s="212" t="s">
        <v>2850</v>
      </c>
      <c r="B86" s="213" t="s">
        <v>2821</v>
      </c>
      <c r="C86" s="215"/>
      <c r="D86" s="214"/>
      <c r="E86" s="188" t="str">
        <f t="shared" si="3"/>
        <v/>
      </c>
      <c r="F86" s="211" t="str">
        <f t="shared" si="4"/>
        <v>否</v>
      </c>
      <c r="G86" s="198" t="str">
        <f t="shared" si="5"/>
        <v>项</v>
      </c>
    </row>
    <row r="87" s="196" customFormat="1" ht="38.1" customHeight="1" spans="1:7">
      <c r="A87" s="212" t="s">
        <v>2851</v>
      </c>
      <c r="B87" s="213" t="s">
        <v>2823</v>
      </c>
      <c r="C87" s="215"/>
      <c r="D87" s="214"/>
      <c r="E87" s="188" t="str">
        <f t="shared" si="3"/>
        <v/>
      </c>
      <c r="F87" s="211" t="str">
        <f t="shared" si="4"/>
        <v>否</v>
      </c>
      <c r="G87" s="198" t="str">
        <f t="shared" si="5"/>
        <v>项</v>
      </c>
    </row>
    <row r="88" s="196" customFormat="1" ht="38.1" customHeight="1" spans="1:7">
      <c r="A88" s="212" t="s">
        <v>2852</v>
      </c>
      <c r="B88" s="213" t="s">
        <v>2853</v>
      </c>
      <c r="C88" s="215"/>
      <c r="D88" s="214"/>
      <c r="E88" s="188" t="str">
        <f t="shared" si="3"/>
        <v/>
      </c>
      <c r="F88" s="211" t="str">
        <f t="shared" si="4"/>
        <v>否</v>
      </c>
      <c r="G88" s="198" t="str">
        <f t="shared" si="5"/>
        <v>项</v>
      </c>
    </row>
    <row r="89" s="196" customFormat="1" ht="38.1" customHeight="1" spans="1:7">
      <c r="A89" s="212" t="s">
        <v>2854</v>
      </c>
      <c r="B89" s="213" t="s">
        <v>2855</v>
      </c>
      <c r="C89" s="215"/>
      <c r="D89" s="215"/>
      <c r="E89" s="188" t="str">
        <f t="shared" si="3"/>
        <v/>
      </c>
      <c r="F89" s="211" t="str">
        <f t="shared" si="4"/>
        <v>否</v>
      </c>
      <c r="G89" s="198" t="str">
        <f t="shared" si="5"/>
        <v>款</v>
      </c>
    </row>
    <row r="90" s="196" customFormat="1" ht="38.1" customHeight="1" spans="1:7">
      <c r="A90" s="212" t="s">
        <v>2856</v>
      </c>
      <c r="B90" s="213" t="s">
        <v>2829</v>
      </c>
      <c r="C90" s="215"/>
      <c r="D90" s="214"/>
      <c r="E90" s="188" t="str">
        <f t="shared" si="3"/>
        <v/>
      </c>
      <c r="F90" s="211" t="str">
        <f t="shared" si="4"/>
        <v>否</v>
      </c>
      <c r="G90" s="198" t="str">
        <f t="shared" si="5"/>
        <v>项</v>
      </c>
    </row>
    <row r="91" s="196" customFormat="1" ht="38.1" customHeight="1" spans="1:7">
      <c r="A91" s="212" t="s">
        <v>2857</v>
      </c>
      <c r="B91" s="213" t="s">
        <v>2858</v>
      </c>
      <c r="C91" s="215"/>
      <c r="D91" s="214"/>
      <c r="E91" s="188" t="str">
        <f t="shared" si="3"/>
        <v/>
      </c>
      <c r="F91" s="211" t="str">
        <f t="shared" si="4"/>
        <v>否</v>
      </c>
      <c r="G91" s="198" t="str">
        <f t="shared" si="5"/>
        <v>项</v>
      </c>
    </row>
    <row r="92" s="196" customFormat="1" ht="38.1" customHeight="1" spans="1:7">
      <c r="A92" s="212" t="s">
        <v>2859</v>
      </c>
      <c r="B92" s="213" t="s">
        <v>2860</v>
      </c>
      <c r="C92" s="215"/>
      <c r="D92" s="215"/>
      <c r="E92" s="188" t="str">
        <f t="shared" si="3"/>
        <v/>
      </c>
      <c r="F92" s="211" t="str">
        <f t="shared" si="4"/>
        <v>否</v>
      </c>
      <c r="G92" s="198" t="str">
        <f t="shared" si="5"/>
        <v>款</v>
      </c>
    </row>
    <row r="93" s="196" customFormat="1" ht="38.1" customHeight="1" spans="1:7">
      <c r="A93" s="212" t="s">
        <v>2861</v>
      </c>
      <c r="B93" s="213" t="s">
        <v>2777</v>
      </c>
      <c r="C93" s="215"/>
      <c r="D93" s="214"/>
      <c r="E93" s="188" t="str">
        <f t="shared" si="3"/>
        <v/>
      </c>
      <c r="F93" s="211" t="str">
        <f t="shared" si="4"/>
        <v>否</v>
      </c>
      <c r="G93" s="198" t="str">
        <f t="shared" si="5"/>
        <v>项</v>
      </c>
    </row>
    <row r="94" s="196" customFormat="1" ht="38.1" customHeight="1" spans="1:7">
      <c r="A94" s="212" t="s">
        <v>2862</v>
      </c>
      <c r="B94" s="213" t="s">
        <v>2779</v>
      </c>
      <c r="C94" s="215"/>
      <c r="D94" s="214"/>
      <c r="E94" s="188" t="str">
        <f t="shared" si="3"/>
        <v/>
      </c>
      <c r="F94" s="211" t="str">
        <f t="shared" si="4"/>
        <v>否</v>
      </c>
      <c r="G94" s="198" t="str">
        <f t="shared" si="5"/>
        <v>项</v>
      </c>
    </row>
    <row r="95" s="196" customFormat="1" ht="38.1" customHeight="1" spans="1:7">
      <c r="A95" s="212" t="s">
        <v>2863</v>
      </c>
      <c r="B95" s="213" t="s">
        <v>2781</v>
      </c>
      <c r="C95" s="215"/>
      <c r="D95" s="214"/>
      <c r="E95" s="188" t="str">
        <f t="shared" si="3"/>
        <v/>
      </c>
      <c r="F95" s="211" t="str">
        <f t="shared" si="4"/>
        <v>否</v>
      </c>
      <c r="G95" s="198" t="str">
        <f t="shared" si="5"/>
        <v>项</v>
      </c>
    </row>
    <row r="96" s="196" customFormat="1" ht="38.1" customHeight="1" spans="1:7">
      <c r="A96" s="212" t="s">
        <v>2864</v>
      </c>
      <c r="B96" s="213" t="s">
        <v>2783</v>
      </c>
      <c r="C96" s="215"/>
      <c r="D96" s="214"/>
      <c r="E96" s="188" t="str">
        <f t="shared" si="3"/>
        <v/>
      </c>
      <c r="F96" s="211" t="str">
        <f t="shared" si="4"/>
        <v>否</v>
      </c>
      <c r="G96" s="198" t="str">
        <f t="shared" si="5"/>
        <v>项</v>
      </c>
    </row>
    <row r="97" ht="38.1" customHeight="1" spans="1:7">
      <c r="A97" s="212" t="s">
        <v>2865</v>
      </c>
      <c r="B97" s="213" t="s">
        <v>2789</v>
      </c>
      <c r="C97" s="215"/>
      <c r="D97" s="214"/>
      <c r="E97" s="188" t="str">
        <f t="shared" si="3"/>
        <v/>
      </c>
      <c r="F97" s="211" t="str">
        <f t="shared" si="4"/>
        <v>否</v>
      </c>
      <c r="G97" s="198" t="str">
        <f t="shared" si="5"/>
        <v>项</v>
      </c>
    </row>
    <row r="98" ht="38.1" customHeight="1" spans="1:7">
      <c r="A98" s="212" t="s">
        <v>2866</v>
      </c>
      <c r="B98" s="213" t="s">
        <v>2793</v>
      </c>
      <c r="C98" s="210">
        <f>SUM(C99,C104,C109,C114,C117)</f>
        <v>0</v>
      </c>
      <c r="D98" s="214"/>
      <c r="E98" s="188" t="str">
        <f t="shared" si="3"/>
        <v/>
      </c>
      <c r="F98" s="211" t="str">
        <f t="shared" si="4"/>
        <v>否</v>
      </c>
      <c r="G98" s="198" t="str">
        <f t="shared" si="5"/>
        <v>项</v>
      </c>
    </row>
    <row r="99" ht="38.1" customHeight="1" spans="1:7">
      <c r="A99" s="212" t="s">
        <v>2867</v>
      </c>
      <c r="B99" s="213" t="s">
        <v>2795</v>
      </c>
      <c r="C99" s="214">
        <f>SUM(C100:C103)</f>
        <v>0</v>
      </c>
      <c r="D99" s="214"/>
      <c r="E99" s="188" t="str">
        <f t="shared" si="3"/>
        <v/>
      </c>
      <c r="F99" s="211" t="str">
        <f t="shared" si="4"/>
        <v>否</v>
      </c>
      <c r="G99" s="198" t="str">
        <f t="shared" si="5"/>
        <v>项</v>
      </c>
    </row>
    <row r="100" s="196" customFormat="1" ht="38.1" customHeight="1" spans="1:7">
      <c r="A100" s="212" t="s">
        <v>2868</v>
      </c>
      <c r="B100" s="213" t="s">
        <v>2869</v>
      </c>
      <c r="C100" s="215"/>
      <c r="D100" s="214"/>
      <c r="E100" s="188" t="str">
        <f t="shared" si="3"/>
        <v/>
      </c>
      <c r="F100" s="211" t="str">
        <f t="shared" si="4"/>
        <v>否</v>
      </c>
      <c r="G100" s="198" t="str">
        <f t="shared" si="5"/>
        <v>项</v>
      </c>
    </row>
    <row r="101" s="196" customFormat="1" ht="38.1" customHeight="1" spans="1:7">
      <c r="A101" s="208" t="s">
        <v>132</v>
      </c>
      <c r="B101" s="209" t="s">
        <v>2870</v>
      </c>
      <c r="C101" s="215"/>
      <c r="D101" s="215">
        <v>20</v>
      </c>
      <c r="E101" s="188" t="str">
        <f t="shared" si="3"/>
        <v/>
      </c>
      <c r="F101" s="211" t="str">
        <f t="shared" si="4"/>
        <v>是</v>
      </c>
      <c r="G101" s="198" t="str">
        <f t="shared" si="5"/>
        <v>类</v>
      </c>
    </row>
    <row r="102" ht="38.1" customHeight="1" spans="1:7">
      <c r="A102" s="212" t="s">
        <v>2871</v>
      </c>
      <c r="B102" s="213" t="s">
        <v>2872</v>
      </c>
      <c r="C102" s="215"/>
      <c r="D102" s="215">
        <v>20</v>
      </c>
      <c r="E102" s="188" t="str">
        <f t="shared" si="3"/>
        <v/>
      </c>
      <c r="F102" s="211" t="str">
        <f t="shared" si="4"/>
        <v>是</v>
      </c>
      <c r="G102" s="198" t="str">
        <f t="shared" si="5"/>
        <v>款</v>
      </c>
    </row>
    <row r="103" s="196" customFormat="1" ht="38.1" customHeight="1" spans="1:7">
      <c r="A103" s="212" t="s">
        <v>2873</v>
      </c>
      <c r="B103" s="213" t="s">
        <v>2747</v>
      </c>
      <c r="C103" s="215"/>
      <c r="D103" s="214">
        <v>20</v>
      </c>
      <c r="E103" s="188" t="str">
        <f t="shared" si="3"/>
        <v/>
      </c>
      <c r="F103" s="211" t="str">
        <f t="shared" si="4"/>
        <v>是</v>
      </c>
      <c r="G103" s="198" t="str">
        <f t="shared" si="5"/>
        <v>项</v>
      </c>
    </row>
    <row r="104" s="196" customFormat="1" ht="38.1" customHeight="1" spans="1:7">
      <c r="A104" s="212" t="s">
        <v>2874</v>
      </c>
      <c r="B104" s="213" t="s">
        <v>2875</v>
      </c>
      <c r="C104" s="215"/>
      <c r="D104" s="214"/>
      <c r="E104" s="188" t="str">
        <f t="shared" si="3"/>
        <v/>
      </c>
      <c r="F104" s="211" t="str">
        <f t="shared" si="4"/>
        <v>否</v>
      </c>
      <c r="G104" s="198" t="str">
        <f t="shared" si="5"/>
        <v>项</v>
      </c>
    </row>
    <row r="105" s="196" customFormat="1" ht="38.1" customHeight="1" spans="1:7">
      <c r="A105" s="212" t="s">
        <v>2876</v>
      </c>
      <c r="B105" s="213" t="s">
        <v>2877</v>
      </c>
      <c r="C105" s="215"/>
      <c r="D105" s="214"/>
      <c r="E105" s="188" t="str">
        <f t="shared" si="3"/>
        <v/>
      </c>
      <c r="F105" s="211" t="str">
        <f t="shared" si="4"/>
        <v>否</v>
      </c>
      <c r="G105" s="198" t="str">
        <f t="shared" si="5"/>
        <v>项</v>
      </c>
    </row>
    <row r="106" s="196" customFormat="1" ht="38.1" customHeight="1" spans="1:7">
      <c r="A106" s="212" t="s">
        <v>2878</v>
      </c>
      <c r="B106" s="213" t="s">
        <v>2879</v>
      </c>
      <c r="C106" s="215"/>
      <c r="D106" s="214"/>
      <c r="E106" s="188" t="str">
        <f t="shared" si="3"/>
        <v/>
      </c>
      <c r="F106" s="211" t="str">
        <f t="shared" si="4"/>
        <v>否</v>
      </c>
      <c r="G106" s="198" t="str">
        <f t="shared" si="5"/>
        <v>项</v>
      </c>
    </row>
    <row r="107" s="196" customFormat="1" ht="38.1" customHeight="1" spans="1:7">
      <c r="A107" s="212" t="s">
        <v>2880</v>
      </c>
      <c r="B107" s="213" t="s">
        <v>2881</v>
      </c>
      <c r="C107" s="215"/>
      <c r="D107" s="215"/>
      <c r="E107" s="188" t="str">
        <f t="shared" si="3"/>
        <v/>
      </c>
      <c r="F107" s="211" t="str">
        <f t="shared" si="4"/>
        <v>否</v>
      </c>
      <c r="G107" s="198" t="str">
        <f t="shared" si="5"/>
        <v>款</v>
      </c>
    </row>
    <row r="108" ht="38.1" customHeight="1" spans="1:7">
      <c r="A108" s="212" t="s">
        <v>2882</v>
      </c>
      <c r="B108" s="213" t="s">
        <v>2747</v>
      </c>
      <c r="C108" s="215"/>
      <c r="D108" s="214"/>
      <c r="E108" s="188" t="str">
        <f t="shared" si="3"/>
        <v/>
      </c>
      <c r="F108" s="211" t="str">
        <f t="shared" si="4"/>
        <v>否</v>
      </c>
      <c r="G108" s="198" t="str">
        <f t="shared" si="5"/>
        <v>项</v>
      </c>
    </row>
    <row r="109" s="196" customFormat="1" ht="38.1" customHeight="1" spans="1:7">
      <c r="A109" s="212" t="s">
        <v>2883</v>
      </c>
      <c r="B109" s="213" t="s">
        <v>2875</v>
      </c>
      <c r="C109" s="215"/>
      <c r="D109" s="214"/>
      <c r="E109" s="188" t="str">
        <f t="shared" si="3"/>
        <v/>
      </c>
      <c r="F109" s="211" t="str">
        <f t="shared" si="4"/>
        <v>否</v>
      </c>
      <c r="G109" s="198" t="str">
        <f t="shared" si="5"/>
        <v>项</v>
      </c>
    </row>
    <row r="110" s="196" customFormat="1" ht="38.1" customHeight="1" spans="1:7">
      <c r="A110" s="212" t="s">
        <v>2884</v>
      </c>
      <c r="B110" s="213" t="s">
        <v>2885</v>
      </c>
      <c r="C110" s="215"/>
      <c r="D110" s="214"/>
      <c r="E110" s="188" t="str">
        <f t="shared" si="3"/>
        <v/>
      </c>
      <c r="F110" s="211" t="str">
        <f t="shared" si="4"/>
        <v>否</v>
      </c>
      <c r="G110" s="198" t="str">
        <f t="shared" si="5"/>
        <v>项</v>
      </c>
    </row>
    <row r="111" s="196" customFormat="1" ht="38.1" customHeight="1" spans="1:7">
      <c r="A111" s="212" t="s">
        <v>2886</v>
      </c>
      <c r="B111" s="213" t="s">
        <v>2887</v>
      </c>
      <c r="C111" s="215"/>
      <c r="D111" s="214"/>
      <c r="E111" s="188" t="str">
        <f t="shared" si="3"/>
        <v/>
      </c>
      <c r="F111" s="211" t="str">
        <f t="shared" si="4"/>
        <v>否</v>
      </c>
      <c r="G111" s="198" t="str">
        <f t="shared" si="5"/>
        <v>项</v>
      </c>
    </row>
    <row r="112" ht="38.1" customHeight="1" spans="1:7">
      <c r="A112" s="212" t="s">
        <v>2888</v>
      </c>
      <c r="B112" s="213" t="s">
        <v>2889</v>
      </c>
      <c r="C112" s="215"/>
      <c r="D112" s="215"/>
      <c r="E112" s="188" t="str">
        <f t="shared" si="3"/>
        <v/>
      </c>
      <c r="F112" s="211" t="str">
        <f t="shared" si="4"/>
        <v>否</v>
      </c>
      <c r="G112" s="198" t="str">
        <f t="shared" si="5"/>
        <v>款</v>
      </c>
    </row>
    <row r="113" s="196" customFormat="1" ht="38.1" customHeight="1" spans="1:7">
      <c r="A113" s="212" t="s">
        <v>2890</v>
      </c>
      <c r="B113" s="213" t="s">
        <v>2891</v>
      </c>
      <c r="C113" s="215"/>
      <c r="D113" s="214"/>
      <c r="E113" s="188" t="str">
        <f t="shared" si="3"/>
        <v/>
      </c>
      <c r="F113" s="211" t="str">
        <f t="shared" si="4"/>
        <v>否</v>
      </c>
      <c r="G113" s="198" t="str">
        <f t="shared" si="5"/>
        <v>项</v>
      </c>
    </row>
    <row r="114" s="196" customFormat="1" ht="38.1" customHeight="1" spans="1:7">
      <c r="A114" s="212" t="s">
        <v>2892</v>
      </c>
      <c r="B114" s="213" t="s">
        <v>2893</v>
      </c>
      <c r="C114" s="215"/>
      <c r="D114" s="214"/>
      <c r="E114" s="188" t="str">
        <f t="shared" si="3"/>
        <v/>
      </c>
      <c r="F114" s="211" t="str">
        <f t="shared" si="4"/>
        <v>否</v>
      </c>
      <c r="G114" s="198" t="str">
        <f t="shared" si="5"/>
        <v>项</v>
      </c>
    </row>
    <row r="115" s="196" customFormat="1" ht="38.1" customHeight="1" spans="1:7">
      <c r="A115" s="212" t="s">
        <v>2894</v>
      </c>
      <c r="B115" s="213" t="s">
        <v>2895</v>
      </c>
      <c r="C115" s="215"/>
      <c r="D115" s="214"/>
      <c r="E115" s="188" t="str">
        <f t="shared" si="3"/>
        <v/>
      </c>
      <c r="F115" s="211" t="str">
        <f t="shared" si="4"/>
        <v>否</v>
      </c>
      <c r="G115" s="198" t="str">
        <f t="shared" si="5"/>
        <v>项</v>
      </c>
    </row>
    <row r="116" ht="38.1" customHeight="1" spans="1:7">
      <c r="A116" s="212" t="s">
        <v>2896</v>
      </c>
      <c r="B116" s="213" t="s">
        <v>2897</v>
      </c>
      <c r="C116" s="215"/>
      <c r="D116" s="214"/>
      <c r="E116" s="188" t="str">
        <f t="shared" si="3"/>
        <v/>
      </c>
      <c r="F116" s="211" t="str">
        <f t="shared" si="4"/>
        <v>否</v>
      </c>
      <c r="G116" s="198" t="str">
        <f t="shared" si="5"/>
        <v>项</v>
      </c>
    </row>
    <row r="117" s="196" customFormat="1" ht="38.1" customHeight="1" spans="1:7">
      <c r="A117" s="220">
        <v>21370</v>
      </c>
      <c r="B117" s="213" t="s">
        <v>2898</v>
      </c>
      <c r="C117" s="215"/>
      <c r="D117" s="215"/>
      <c r="E117" s="188" t="str">
        <f t="shared" si="3"/>
        <v/>
      </c>
      <c r="F117" s="211" t="str">
        <f t="shared" si="4"/>
        <v>否</v>
      </c>
      <c r="G117" s="198" t="str">
        <f t="shared" si="5"/>
        <v>款</v>
      </c>
    </row>
    <row r="118" s="196" customFormat="1" ht="38.1" customHeight="1" spans="1:7">
      <c r="A118" s="220">
        <v>2137001</v>
      </c>
      <c r="B118" s="213" t="s">
        <v>2747</v>
      </c>
      <c r="C118" s="215"/>
      <c r="D118" s="214"/>
      <c r="E118" s="188" t="str">
        <f t="shared" si="3"/>
        <v/>
      </c>
      <c r="F118" s="211" t="str">
        <f t="shared" si="4"/>
        <v>否</v>
      </c>
      <c r="G118" s="198" t="str">
        <f t="shared" si="5"/>
        <v>项</v>
      </c>
    </row>
    <row r="119" ht="38.1" customHeight="1" spans="1:7">
      <c r="A119" s="220">
        <v>2137099</v>
      </c>
      <c r="B119" s="213" t="s">
        <v>2899</v>
      </c>
      <c r="C119" s="215"/>
      <c r="D119" s="214"/>
      <c r="E119" s="188" t="str">
        <f t="shared" si="3"/>
        <v/>
      </c>
      <c r="F119" s="211" t="str">
        <f t="shared" si="4"/>
        <v>否</v>
      </c>
      <c r="G119" s="198" t="str">
        <f t="shared" si="5"/>
        <v>项</v>
      </c>
    </row>
    <row r="120" s="196" customFormat="1" ht="38.1" customHeight="1" spans="1:7">
      <c r="A120" s="220">
        <v>21371</v>
      </c>
      <c r="B120" s="213" t="s">
        <v>2900</v>
      </c>
      <c r="C120" s="215"/>
      <c r="D120" s="215"/>
      <c r="E120" s="188" t="str">
        <f t="shared" si="3"/>
        <v/>
      </c>
      <c r="F120" s="211" t="str">
        <f t="shared" si="4"/>
        <v>否</v>
      </c>
      <c r="G120" s="198" t="str">
        <f t="shared" si="5"/>
        <v>款</v>
      </c>
    </row>
    <row r="121" ht="38.1" customHeight="1" spans="1:7">
      <c r="A121" s="220">
        <v>2137101</v>
      </c>
      <c r="B121" s="213" t="s">
        <v>2891</v>
      </c>
      <c r="C121" s="215"/>
      <c r="D121" s="214"/>
      <c r="E121" s="188" t="str">
        <f t="shared" si="3"/>
        <v/>
      </c>
      <c r="F121" s="211" t="str">
        <f t="shared" si="4"/>
        <v>否</v>
      </c>
      <c r="G121" s="198" t="str">
        <f t="shared" si="5"/>
        <v>项</v>
      </c>
    </row>
    <row r="122" s="196" customFormat="1" ht="38.1" customHeight="1" spans="1:7">
      <c r="A122" s="220">
        <v>2137102</v>
      </c>
      <c r="B122" s="213" t="s">
        <v>2901</v>
      </c>
      <c r="C122" s="215"/>
      <c r="D122" s="214"/>
      <c r="E122" s="188" t="str">
        <f t="shared" si="3"/>
        <v/>
      </c>
      <c r="F122" s="211" t="str">
        <f t="shared" si="4"/>
        <v>否</v>
      </c>
      <c r="G122" s="198" t="str">
        <f t="shared" si="5"/>
        <v>项</v>
      </c>
    </row>
    <row r="123" s="196" customFormat="1" ht="38.1" customHeight="1" spans="1:7">
      <c r="A123" s="220">
        <v>2137103</v>
      </c>
      <c r="B123" s="213" t="s">
        <v>2895</v>
      </c>
      <c r="C123" s="215"/>
      <c r="D123" s="214"/>
      <c r="E123" s="188" t="str">
        <f t="shared" si="3"/>
        <v/>
      </c>
      <c r="F123" s="211" t="str">
        <f t="shared" si="4"/>
        <v>否</v>
      </c>
      <c r="G123" s="198" t="str">
        <f t="shared" si="5"/>
        <v>项</v>
      </c>
    </row>
    <row r="124" s="196" customFormat="1" ht="38.1" customHeight="1" spans="1:7">
      <c r="A124" s="220">
        <v>2137199</v>
      </c>
      <c r="B124" s="213" t="s">
        <v>2902</v>
      </c>
      <c r="C124" s="215"/>
      <c r="D124" s="214"/>
      <c r="E124" s="188" t="str">
        <f t="shared" si="3"/>
        <v/>
      </c>
      <c r="F124" s="211" t="str">
        <f t="shared" si="4"/>
        <v>否</v>
      </c>
      <c r="G124" s="198" t="str">
        <f t="shared" si="5"/>
        <v>项</v>
      </c>
    </row>
    <row r="125" s="196" customFormat="1" ht="38.1" customHeight="1" spans="1:7">
      <c r="A125" s="208" t="s">
        <v>134</v>
      </c>
      <c r="B125" s="209" t="s">
        <v>2903</v>
      </c>
      <c r="C125" s="215">
        <v>36300</v>
      </c>
      <c r="D125" s="215"/>
      <c r="E125" s="188">
        <f t="shared" si="3"/>
        <v>-1</v>
      </c>
      <c r="F125" s="211" t="str">
        <f t="shared" si="4"/>
        <v>是</v>
      </c>
      <c r="G125" s="198" t="str">
        <f t="shared" si="5"/>
        <v>类</v>
      </c>
    </row>
    <row r="126" s="196" customFormat="1" ht="38.1" customHeight="1" spans="1:7">
      <c r="A126" s="212" t="s">
        <v>2904</v>
      </c>
      <c r="B126" s="213" t="s">
        <v>2905</v>
      </c>
      <c r="C126" s="215"/>
      <c r="D126" s="215"/>
      <c r="E126" s="188" t="str">
        <f t="shared" si="3"/>
        <v/>
      </c>
      <c r="F126" s="211" t="str">
        <f t="shared" si="4"/>
        <v>否</v>
      </c>
      <c r="G126" s="198" t="str">
        <f t="shared" si="5"/>
        <v>款</v>
      </c>
    </row>
    <row r="127" ht="38.1" customHeight="1" spans="1:7">
      <c r="A127" s="212" t="s">
        <v>2906</v>
      </c>
      <c r="B127" s="213" t="s">
        <v>2907</v>
      </c>
      <c r="C127" s="215"/>
      <c r="D127" s="214"/>
      <c r="E127" s="188" t="str">
        <f t="shared" si="3"/>
        <v/>
      </c>
      <c r="F127" s="211" t="str">
        <f t="shared" si="4"/>
        <v>否</v>
      </c>
      <c r="G127" s="198" t="str">
        <f t="shared" si="5"/>
        <v>项</v>
      </c>
    </row>
    <row r="128" s="196" customFormat="1" ht="38.1" customHeight="1" spans="1:7">
      <c r="A128" s="212" t="s">
        <v>2908</v>
      </c>
      <c r="B128" s="213" t="s">
        <v>2909</v>
      </c>
      <c r="C128" s="215"/>
      <c r="D128" s="214"/>
      <c r="E128" s="188" t="str">
        <f t="shared" si="3"/>
        <v/>
      </c>
      <c r="F128" s="211" t="str">
        <f t="shared" si="4"/>
        <v>否</v>
      </c>
      <c r="G128" s="198" t="str">
        <f t="shared" si="5"/>
        <v>项</v>
      </c>
    </row>
    <row r="129" s="196" customFormat="1" ht="38.1" customHeight="1" spans="1:7">
      <c r="A129" s="212" t="s">
        <v>2910</v>
      </c>
      <c r="B129" s="213" t="s">
        <v>2911</v>
      </c>
      <c r="C129" s="215"/>
      <c r="D129" s="214"/>
      <c r="E129" s="188" t="str">
        <f t="shared" si="3"/>
        <v/>
      </c>
      <c r="F129" s="211" t="str">
        <f t="shared" si="4"/>
        <v>否</v>
      </c>
      <c r="G129" s="198" t="str">
        <f t="shared" si="5"/>
        <v>项</v>
      </c>
    </row>
    <row r="130" s="196" customFormat="1" ht="38.1" customHeight="1" spans="1:7">
      <c r="A130" s="212" t="s">
        <v>2912</v>
      </c>
      <c r="B130" s="213" t="s">
        <v>2913</v>
      </c>
      <c r="C130" s="215"/>
      <c r="D130" s="214"/>
      <c r="E130" s="188" t="str">
        <f t="shared" si="3"/>
        <v/>
      </c>
      <c r="F130" s="211" t="str">
        <f t="shared" si="4"/>
        <v>否</v>
      </c>
      <c r="G130" s="198" t="str">
        <f t="shared" si="5"/>
        <v>项</v>
      </c>
    </row>
    <row r="131" ht="38.1" customHeight="1" spans="1:7">
      <c r="A131" s="212" t="s">
        <v>2914</v>
      </c>
      <c r="B131" s="213" t="s">
        <v>2915</v>
      </c>
      <c r="C131" s="215"/>
      <c r="D131" s="215"/>
      <c r="E131" s="188" t="str">
        <f t="shared" si="3"/>
        <v/>
      </c>
      <c r="F131" s="211" t="str">
        <f t="shared" si="4"/>
        <v>否</v>
      </c>
      <c r="G131" s="198" t="str">
        <f t="shared" si="5"/>
        <v>款</v>
      </c>
    </row>
    <row r="132" ht="38.1" customHeight="1" spans="1:7">
      <c r="A132" s="212" t="s">
        <v>2916</v>
      </c>
      <c r="B132" s="213" t="s">
        <v>2911</v>
      </c>
      <c r="C132" s="215"/>
      <c r="D132" s="214"/>
      <c r="E132" s="188" t="str">
        <f t="shared" si="3"/>
        <v/>
      </c>
      <c r="F132" s="211" t="str">
        <f t="shared" si="4"/>
        <v>否</v>
      </c>
      <c r="G132" s="198" t="str">
        <f t="shared" si="5"/>
        <v>项</v>
      </c>
    </row>
    <row r="133" s="196" customFormat="1" ht="38.1" customHeight="1" spans="1:7">
      <c r="A133" s="212" t="s">
        <v>2917</v>
      </c>
      <c r="B133" s="213" t="s">
        <v>2918</v>
      </c>
      <c r="C133" s="215"/>
      <c r="D133" s="214"/>
      <c r="E133" s="188" t="str">
        <f t="shared" ref="E133:E196" si="6">IF(C133&gt;0,D133/C133-1,IF(C133&lt;0,-(D133/C133-1),""))</f>
        <v/>
      </c>
      <c r="F133" s="211" t="str">
        <f t="shared" ref="F133:F196" si="7">IF(LEN(A133)=3,"是",IF(B133&lt;&gt;"",IF(SUM(C133:D133)&lt;&gt;0,"是","否"),"是"))</f>
        <v>否</v>
      </c>
      <c r="G133" s="198" t="str">
        <f t="shared" ref="G133:G196" si="8">IF(LEN(A133)=3,"类",IF(LEN(A133)=5,"款","项"))</f>
        <v>项</v>
      </c>
    </row>
    <row r="134" ht="38.1" customHeight="1" spans="1:7">
      <c r="A134" s="212" t="s">
        <v>2919</v>
      </c>
      <c r="B134" s="213" t="s">
        <v>2920</v>
      </c>
      <c r="C134" s="215"/>
      <c r="D134" s="214"/>
      <c r="E134" s="188" t="str">
        <f t="shared" si="6"/>
        <v/>
      </c>
      <c r="F134" s="211" t="str">
        <f t="shared" si="7"/>
        <v>否</v>
      </c>
      <c r="G134" s="198" t="str">
        <f t="shared" si="8"/>
        <v>项</v>
      </c>
    </row>
    <row r="135" ht="38.1" customHeight="1" spans="1:7">
      <c r="A135" s="212" t="s">
        <v>2921</v>
      </c>
      <c r="B135" s="213" t="s">
        <v>2922</v>
      </c>
      <c r="C135" s="215"/>
      <c r="D135" s="214"/>
      <c r="E135" s="188" t="str">
        <f t="shared" si="6"/>
        <v/>
      </c>
      <c r="F135" s="211" t="str">
        <f t="shared" si="7"/>
        <v>否</v>
      </c>
      <c r="G135" s="198" t="str">
        <f t="shared" si="8"/>
        <v>项</v>
      </c>
    </row>
    <row r="136" s="196" customFormat="1" ht="38.1" customHeight="1" spans="1:7">
      <c r="A136" s="212" t="s">
        <v>2923</v>
      </c>
      <c r="B136" s="221" t="s">
        <v>2924</v>
      </c>
      <c r="C136" s="215"/>
      <c r="D136" s="215"/>
      <c r="E136" s="188" t="str">
        <f t="shared" si="6"/>
        <v/>
      </c>
      <c r="F136" s="211" t="str">
        <f t="shared" si="7"/>
        <v>否</v>
      </c>
      <c r="G136" s="198" t="str">
        <f t="shared" si="8"/>
        <v>款</v>
      </c>
    </row>
    <row r="137" s="196" customFormat="1" ht="38.1" customHeight="1" spans="1:7">
      <c r="A137" s="212" t="s">
        <v>2925</v>
      </c>
      <c r="B137" s="221" t="s">
        <v>2926</v>
      </c>
      <c r="C137" s="215"/>
      <c r="D137" s="214"/>
      <c r="E137" s="188" t="str">
        <f t="shared" si="6"/>
        <v/>
      </c>
      <c r="F137" s="211" t="str">
        <f t="shared" si="7"/>
        <v>否</v>
      </c>
      <c r="G137" s="198" t="str">
        <f t="shared" si="8"/>
        <v>项</v>
      </c>
    </row>
    <row r="138" s="196" customFormat="1" ht="38.1" customHeight="1" spans="1:7">
      <c r="A138" s="212" t="s">
        <v>2927</v>
      </c>
      <c r="B138" s="221" t="s">
        <v>2928</v>
      </c>
      <c r="C138" s="215"/>
      <c r="D138" s="214"/>
      <c r="E138" s="188" t="str">
        <f t="shared" si="6"/>
        <v/>
      </c>
      <c r="F138" s="211" t="str">
        <f t="shared" si="7"/>
        <v>否</v>
      </c>
      <c r="G138" s="198" t="str">
        <f t="shared" si="8"/>
        <v>项</v>
      </c>
    </row>
    <row r="139" s="196" customFormat="1" ht="38.1" customHeight="1" spans="1:7">
      <c r="A139" s="212" t="s">
        <v>2929</v>
      </c>
      <c r="B139" s="221" t="s">
        <v>2930</v>
      </c>
      <c r="C139" s="215"/>
      <c r="D139" s="214"/>
      <c r="E139" s="188" t="str">
        <f t="shared" si="6"/>
        <v/>
      </c>
      <c r="F139" s="211" t="str">
        <f t="shared" si="7"/>
        <v>否</v>
      </c>
      <c r="G139" s="198" t="str">
        <f t="shared" si="8"/>
        <v>项</v>
      </c>
    </row>
    <row r="140" s="196" customFormat="1" ht="38.1" customHeight="1" spans="1:7">
      <c r="A140" s="212" t="s">
        <v>2931</v>
      </c>
      <c r="B140" s="221" t="s">
        <v>2932</v>
      </c>
      <c r="C140" s="215"/>
      <c r="D140" s="214"/>
      <c r="E140" s="188" t="str">
        <f t="shared" si="6"/>
        <v/>
      </c>
      <c r="F140" s="211" t="str">
        <f t="shared" si="7"/>
        <v>否</v>
      </c>
      <c r="G140" s="198" t="str">
        <f t="shared" si="8"/>
        <v>项</v>
      </c>
    </row>
    <row r="141" s="196" customFormat="1" ht="38.1" customHeight="1" spans="1:7">
      <c r="A141" s="212" t="s">
        <v>2933</v>
      </c>
      <c r="B141" s="213" t="s">
        <v>2934</v>
      </c>
      <c r="C141" s="215"/>
      <c r="D141" s="215"/>
      <c r="E141" s="188" t="str">
        <f t="shared" si="6"/>
        <v/>
      </c>
      <c r="F141" s="211" t="str">
        <f t="shared" si="7"/>
        <v>否</v>
      </c>
      <c r="G141" s="198" t="str">
        <f t="shared" si="8"/>
        <v>款</v>
      </c>
    </row>
    <row r="142" s="196" customFormat="1" ht="38.1" customHeight="1" spans="1:7">
      <c r="A142" s="212" t="s">
        <v>2935</v>
      </c>
      <c r="B142" s="213" t="s">
        <v>2936</v>
      </c>
      <c r="C142" s="215"/>
      <c r="D142" s="214"/>
      <c r="E142" s="188" t="str">
        <f t="shared" si="6"/>
        <v/>
      </c>
      <c r="F142" s="211" t="str">
        <f t="shared" si="7"/>
        <v>否</v>
      </c>
      <c r="G142" s="198" t="str">
        <f t="shared" si="8"/>
        <v>项</v>
      </c>
    </row>
    <row r="143" s="196" customFormat="1" ht="38.1" customHeight="1" spans="1:7">
      <c r="A143" s="212" t="s">
        <v>2937</v>
      </c>
      <c r="B143" s="213" t="s">
        <v>2938</v>
      </c>
      <c r="C143" s="215"/>
      <c r="D143" s="214"/>
      <c r="E143" s="188" t="str">
        <f t="shared" si="6"/>
        <v/>
      </c>
      <c r="F143" s="211" t="str">
        <f t="shared" si="7"/>
        <v>否</v>
      </c>
      <c r="G143" s="198" t="str">
        <f t="shared" si="8"/>
        <v>项</v>
      </c>
    </row>
    <row r="144" s="196" customFormat="1" ht="38.1" customHeight="1" spans="1:7">
      <c r="A144" s="212" t="s">
        <v>2939</v>
      </c>
      <c r="B144" s="213" t="s">
        <v>2940</v>
      </c>
      <c r="C144" s="215"/>
      <c r="D144" s="214"/>
      <c r="E144" s="188" t="str">
        <f t="shared" si="6"/>
        <v/>
      </c>
      <c r="F144" s="211" t="str">
        <f t="shared" si="7"/>
        <v>否</v>
      </c>
      <c r="G144" s="198" t="str">
        <f t="shared" si="8"/>
        <v>项</v>
      </c>
    </row>
    <row r="145" s="196" customFormat="1" ht="38.1" customHeight="1" spans="1:7">
      <c r="A145" s="212" t="s">
        <v>2941</v>
      </c>
      <c r="B145" s="213" t="s">
        <v>2942</v>
      </c>
      <c r="C145" s="215"/>
      <c r="D145" s="214"/>
      <c r="E145" s="188" t="str">
        <f t="shared" si="6"/>
        <v/>
      </c>
      <c r="F145" s="211" t="str">
        <f t="shared" si="7"/>
        <v>否</v>
      </c>
      <c r="G145" s="198" t="str">
        <f t="shared" si="8"/>
        <v>项</v>
      </c>
    </row>
    <row r="146" s="196" customFormat="1" ht="38.1" customHeight="1" spans="1:7">
      <c r="A146" s="212" t="s">
        <v>2943</v>
      </c>
      <c r="B146" s="213" t="s">
        <v>2944</v>
      </c>
      <c r="C146" s="215"/>
      <c r="D146" s="214"/>
      <c r="E146" s="188" t="str">
        <f t="shared" si="6"/>
        <v/>
      </c>
      <c r="F146" s="211" t="str">
        <f t="shared" si="7"/>
        <v>否</v>
      </c>
      <c r="G146" s="198" t="str">
        <f t="shared" si="8"/>
        <v>项</v>
      </c>
    </row>
    <row r="147" s="196" customFormat="1" ht="38.1" customHeight="1" spans="1:7">
      <c r="A147" s="212" t="s">
        <v>2945</v>
      </c>
      <c r="B147" s="213" t="s">
        <v>2946</v>
      </c>
      <c r="C147" s="215"/>
      <c r="D147" s="214"/>
      <c r="E147" s="188" t="str">
        <f t="shared" si="6"/>
        <v/>
      </c>
      <c r="F147" s="211" t="str">
        <f t="shared" si="7"/>
        <v>否</v>
      </c>
      <c r="G147" s="198" t="str">
        <f t="shared" si="8"/>
        <v>项</v>
      </c>
    </row>
    <row r="148" s="196" customFormat="1" ht="38.1" customHeight="1" spans="1:7">
      <c r="A148" s="212" t="s">
        <v>2947</v>
      </c>
      <c r="B148" s="213" t="s">
        <v>2948</v>
      </c>
      <c r="C148" s="215"/>
      <c r="D148" s="214"/>
      <c r="E148" s="188" t="str">
        <f t="shared" si="6"/>
        <v/>
      </c>
      <c r="F148" s="211" t="str">
        <f t="shared" si="7"/>
        <v>否</v>
      </c>
      <c r="G148" s="198" t="str">
        <f t="shared" si="8"/>
        <v>项</v>
      </c>
    </row>
    <row r="149" s="196" customFormat="1" ht="38.1" customHeight="1" spans="1:7">
      <c r="A149" s="212" t="s">
        <v>2949</v>
      </c>
      <c r="B149" s="213" t="s">
        <v>2950</v>
      </c>
      <c r="C149" s="215"/>
      <c r="D149" s="214"/>
      <c r="E149" s="188" t="str">
        <f t="shared" si="6"/>
        <v/>
      </c>
      <c r="F149" s="211" t="str">
        <f t="shared" si="7"/>
        <v>否</v>
      </c>
      <c r="G149" s="198" t="str">
        <f t="shared" si="8"/>
        <v>项</v>
      </c>
    </row>
    <row r="150" s="196" customFormat="1" ht="38.1" customHeight="1" spans="1:7">
      <c r="A150" s="212" t="s">
        <v>2951</v>
      </c>
      <c r="B150" s="213" t="s">
        <v>2952</v>
      </c>
      <c r="C150" s="215"/>
      <c r="D150" s="215"/>
      <c r="E150" s="188" t="str">
        <f t="shared" si="6"/>
        <v/>
      </c>
      <c r="F150" s="211" t="str">
        <f t="shared" si="7"/>
        <v>否</v>
      </c>
      <c r="G150" s="198" t="str">
        <f t="shared" si="8"/>
        <v>款</v>
      </c>
    </row>
    <row r="151" s="196" customFormat="1" ht="38.1" customHeight="1" spans="1:7">
      <c r="A151" s="212" t="s">
        <v>2953</v>
      </c>
      <c r="B151" s="213" t="s">
        <v>2954</v>
      </c>
      <c r="C151" s="215"/>
      <c r="D151" s="214"/>
      <c r="E151" s="188" t="str">
        <f t="shared" si="6"/>
        <v/>
      </c>
      <c r="F151" s="211" t="str">
        <f t="shared" si="7"/>
        <v>否</v>
      </c>
      <c r="G151" s="198" t="str">
        <f t="shared" si="8"/>
        <v>项</v>
      </c>
    </row>
    <row r="152" s="196" customFormat="1" ht="38.1" customHeight="1" spans="1:7">
      <c r="A152" s="212" t="s">
        <v>2955</v>
      </c>
      <c r="B152" s="213" t="s">
        <v>2956</v>
      </c>
      <c r="C152" s="215"/>
      <c r="D152" s="214"/>
      <c r="E152" s="188" t="str">
        <f t="shared" si="6"/>
        <v/>
      </c>
      <c r="F152" s="211" t="str">
        <f t="shared" si="7"/>
        <v>否</v>
      </c>
      <c r="G152" s="198" t="str">
        <f t="shared" si="8"/>
        <v>项</v>
      </c>
    </row>
    <row r="153" ht="38.1" customHeight="1" spans="1:7">
      <c r="A153" s="212" t="s">
        <v>2957</v>
      </c>
      <c r="B153" s="213" t="s">
        <v>2958</v>
      </c>
      <c r="C153" s="215"/>
      <c r="D153" s="214"/>
      <c r="E153" s="188" t="str">
        <f t="shared" si="6"/>
        <v/>
      </c>
      <c r="F153" s="211" t="str">
        <f t="shared" si="7"/>
        <v>否</v>
      </c>
      <c r="G153" s="198" t="str">
        <f t="shared" si="8"/>
        <v>项</v>
      </c>
    </row>
    <row r="154" ht="38.1" customHeight="1" spans="1:7">
      <c r="A154" s="212" t="s">
        <v>2959</v>
      </c>
      <c r="B154" s="213" t="s">
        <v>2960</v>
      </c>
      <c r="C154" s="215"/>
      <c r="D154" s="214"/>
      <c r="E154" s="188" t="str">
        <f t="shared" si="6"/>
        <v/>
      </c>
      <c r="F154" s="211" t="str">
        <f t="shared" si="7"/>
        <v>否</v>
      </c>
      <c r="G154" s="198" t="str">
        <f t="shared" si="8"/>
        <v>项</v>
      </c>
    </row>
    <row r="155" s="196" customFormat="1" ht="38.1" customHeight="1" spans="1:7">
      <c r="A155" s="212" t="s">
        <v>2961</v>
      </c>
      <c r="B155" s="213" t="s">
        <v>2962</v>
      </c>
      <c r="C155" s="215"/>
      <c r="D155" s="214"/>
      <c r="E155" s="188" t="str">
        <f t="shared" si="6"/>
        <v/>
      </c>
      <c r="F155" s="211" t="str">
        <f t="shared" si="7"/>
        <v>否</v>
      </c>
      <c r="G155" s="198" t="str">
        <f t="shared" si="8"/>
        <v>项</v>
      </c>
    </row>
    <row r="156" ht="38.1" customHeight="1" spans="1:7">
      <c r="A156" s="212" t="s">
        <v>2963</v>
      </c>
      <c r="B156" s="213" t="s">
        <v>2964</v>
      </c>
      <c r="C156" s="215"/>
      <c r="D156" s="214"/>
      <c r="E156" s="188" t="str">
        <f t="shared" si="6"/>
        <v/>
      </c>
      <c r="F156" s="211" t="str">
        <f t="shared" si="7"/>
        <v>否</v>
      </c>
      <c r="G156" s="198" t="str">
        <f t="shared" si="8"/>
        <v>项</v>
      </c>
    </row>
    <row r="157" ht="38.1" customHeight="1" spans="1:7">
      <c r="A157" s="212" t="s">
        <v>2965</v>
      </c>
      <c r="B157" s="213" t="s">
        <v>2966</v>
      </c>
      <c r="C157" s="215"/>
      <c r="D157" s="215"/>
      <c r="E157" s="188" t="str">
        <f t="shared" si="6"/>
        <v/>
      </c>
      <c r="F157" s="211" t="str">
        <f t="shared" si="7"/>
        <v>否</v>
      </c>
      <c r="G157" s="198" t="str">
        <f t="shared" si="8"/>
        <v>款</v>
      </c>
    </row>
    <row r="158" s="196" customFormat="1" ht="38.1" customHeight="1" spans="1:7">
      <c r="A158" s="212" t="s">
        <v>2967</v>
      </c>
      <c r="B158" s="213" t="s">
        <v>2968</v>
      </c>
      <c r="C158" s="215"/>
      <c r="D158" s="214"/>
      <c r="E158" s="188" t="str">
        <f t="shared" si="6"/>
        <v/>
      </c>
      <c r="F158" s="211" t="str">
        <f t="shared" si="7"/>
        <v>否</v>
      </c>
      <c r="G158" s="198" t="str">
        <f t="shared" si="8"/>
        <v>项</v>
      </c>
    </row>
    <row r="159" s="196" customFormat="1" ht="38.1" customHeight="1" spans="1:7">
      <c r="A159" s="212" t="s">
        <v>2969</v>
      </c>
      <c r="B159" s="213" t="s">
        <v>2970</v>
      </c>
      <c r="C159" s="215"/>
      <c r="D159" s="214"/>
      <c r="E159" s="188" t="str">
        <f t="shared" si="6"/>
        <v/>
      </c>
      <c r="F159" s="211" t="str">
        <f t="shared" si="7"/>
        <v>否</v>
      </c>
      <c r="G159" s="198" t="str">
        <f t="shared" si="8"/>
        <v>项</v>
      </c>
    </row>
    <row r="160" s="196" customFormat="1" ht="38.1" customHeight="1" spans="1:7">
      <c r="A160" s="212" t="s">
        <v>2971</v>
      </c>
      <c r="B160" s="213" t="s">
        <v>2972</v>
      </c>
      <c r="C160" s="215"/>
      <c r="D160" s="214"/>
      <c r="E160" s="188" t="str">
        <f t="shared" si="6"/>
        <v/>
      </c>
      <c r="F160" s="211" t="str">
        <f t="shared" si="7"/>
        <v>否</v>
      </c>
      <c r="G160" s="198" t="str">
        <f t="shared" si="8"/>
        <v>项</v>
      </c>
    </row>
    <row r="161" s="196" customFormat="1" ht="38.1" customHeight="1" spans="1:7">
      <c r="A161" s="212" t="s">
        <v>2973</v>
      </c>
      <c r="B161" s="213" t="s">
        <v>2974</v>
      </c>
      <c r="C161" s="215"/>
      <c r="D161" s="214"/>
      <c r="E161" s="188" t="str">
        <f t="shared" si="6"/>
        <v/>
      </c>
      <c r="F161" s="211" t="str">
        <f t="shared" si="7"/>
        <v>否</v>
      </c>
      <c r="G161" s="198" t="str">
        <f t="shared" si="8"/>
        <v>项</v>
      </c>
    </row>
    <row r="162" s="196" customFormat="1" ht="38.1" customHeight="1" spans="1:7">
      <c r="A162" s="212" t="s">
        <v>2975</v>
      </c>
      <c r="B162" s="213" t="s">
        <v>2976</v>
      </c>
      <c r="C162" s="215"/>
      <c r="D162" s="214"/>
      <c r="E162" s="188" t="str">
        <f t="shared" si="6"/>
        <v/>
      </c>
      <c r="F162" s="211" t="str">
        <f t="shared" si="7"/>
        <v>否</v>
      </c>
      <c r="G162" s="198" t="str">
        <f t="shared" si="8"/>
        <v>项</v>
      </c>
    </row>
    <row r="163" s="196" customFormat="1" ht="38.1" customHeight="1" spans="1:7">
      <c r="A163" s="212" t="s">
        <v>2977</v>
      </c>
      <c r="B163" s="213" t="s">
        <v>2978</v>
      </c>
      <c r="C163" s="215"/>
      <c r="D163" s="214"/>
      <c r="E163" s="188" t="str">
        <f t="shared" si="6"/>
        <v/>
      </c>
      <c r="F163" s="211" t="str">
        <f t="shared" si="7"/>
        <v>否</v>
      </c>
      <c r="G163" s="198" t="str">
        <f t="shared" si="8"/>
        <v>项</v>
      </c>
    </row>
    <row r="164" s="196" customFormat="1" ht="38.1" customHeight="1" spans="1:7">
      <c r="A164" s="212" t="s">
        <v>2979</v>
      </c>
      <c r="B164" s="213" t="s">
        <v>2980</v>
      </c>
      <c r="C164" s="215"/>
      <c r="D164" s="214"/>
      <c r="E164" s="188" t="str">
        <f t="shared" si="6"/>
        <v/>
      </c>
      <c r="F164" s="211" t="str">
        <f t="shared" si="7"/>
        <v>否</v>
      </c>
      <c r="G164" s="198" t="str">
        <f t="shared" si="8"/>
        <v>项</v>
      </c>
    </row>
    <row r="165" ht="38.1" customHeight="1" spans="1:7">
      <c r="A165" s="212" t="s">
        <v>2981</v>
      </c>
      <c r="B165" s="213" t="s">
        <v>2982</v>
      </c>
      <c r="C165" s="215"/>
      <c r="D165" s="214"/>
      <c r="E165" s="188" t="str">
        <f t="shared" si="6"/>
        <v/>
      </c>
      <c r="F165" s="211" t="str">
        <f t="shared" si="7"/>
        <v>否</v>
      </c>
      <c r="G165" s="198" t="str">
        <f t="shared" si="8"/>
        <v>项</v>
      </c>
    </row>
    <row r="166" ht="38.1" customHeight="1" spans="1:7">
      <c r="A166" s="212" t="s">
        <v>2983</v>
      </c>
      <c r="B166" s="213" t="s">
        <v>2984</v>
      </c>
      <c r="C166" s="215">
        <v>36300</v>
      </c>
      <c r="D166" s="215"/>
      <c r="E166" s="188">
        <f t="shared" si="6"/>
        <v>-1</v>
      </c>
      <c r="F166" s="211" t="str">
        <f t="shared" si="7"/>
        <v>是</v>
      </c>
      <c r="G166" s="198" t="str">
        <f t="shared" si="8"/>
        <v>款</v>
      </c>
    </row>
    <row r="167" s="196" customFormat="1" ht="38.1" customHeight="1" spans="1:7">
      <c r="A167" s="212" t="s">
        <v>2985</v>
      </c>
      <c r="B167" s="213" t="s">
        <v>2907</v>
      </c>
      <c r="C167" s="215">
        <v>36300</v>
      </c>
      <c r="D167" s="214"/>
      <c r="E167" s="188">
        <f t="shared" si="6"/>
        <v>-1</v>
      </c>
      <c r="F167" s="211" t="str">
        <f t="shared" si="7"/>
        <v>是</v>
      </c>
      <c r="G167" s="198" t="str">
        <f t="shared" si="8"/>
        <v>项</v>
      </c>
    </row>
    <row r="168" s="196" customFormat="1" ht="38.1" customHeight="1" spans="1:7">
      <c r="A168" s="212" t="s">
        <v>2986</v>
      </c>
      <c r="B168" s="213" t="s">
        <v>2987</v>
      </c>
      <c r="C168" s="215"/>
      <c r="D168" s="214"/>
      <c r="E168" s="188" t="str">
        <f t="shared" si="6"/>
        <v/>
      </c>
      <c r="F168" s="211" t="str">
        <f t="shared" si="7"/>
        <v>否</v>
      </c>
      <c r="G168" s="198" t="str">
        <f t="shared" si="8"/>
        <v>项</v>
      </c>
    </row>
    <row r="169" s="196" customFormat="1" ht="38.1" customHeight="1" spans="1:7">
      <c r="A169" s="212" t="s">
        <v>2988</v>
      </c>
      <c r="B169" s="213" t="s">
        <v>2989</v>
      </c>
      <c r="C169" s="215"/>
      <c r="D169" s="215"/>
      <c r="E169" s="188" t="str">
        <f t="shared" si="6"/>
        <v/>
      </c>
      <c r="F169" s="211" t="str">
        <f t="shared" si="7"/>
        <v>否</v>
      </c>
      <c r="G169" s="198" t="str">
        <f t="shared" si="8"/>
        <v>款</v>
      </c>
    </row>
    <row r="170" s="196" customFormat="1" ht="38.1" customHeight="1" spans="1:7">
      <c r="A170" s="212" t="s">
        <v>2990</v>
      </c>
      <c r="B170" s="213" t="s">
        <v>2907</v>
      </c>
      <c r="C170" s="215"/>
      <c r="D170" s="214"/>
      <c r="E170" s="188" t="str">
        <f t="shared" si="6"/>
        <v/>
      </c>
      <c r="F170" s="211" t="str">
        <f t="shared" si="7"/>
        <v>否</v>
      </c>
      <c r="G170" s="198" t="str">
        <f t="shared" si="8"/>
        <v>项</v>
      </c>
    </row>
    <row r="171" s="196" customFormat="1" ht="38.1" customHeight="1" spans="1:7">
      <c r="A171" s="212" t="s">
        <v>2991</v>
      </c>
      <c r="B171" s="213" t="s">
        <v>2992</v>
      </c>
      <c r="C171" s="215"/>
      <c r="D171" s="214"/>
      <c r="E171" s="188" t="str">
        <f t="shared" si="6"/>
        <v/>
      </c>
      <c r="F171" s="211" t="str">
        <f t="shared" si="7"/>
        <v>否</v>
      </c>
      <c r="G171" s="198" t="str">
        <f t="shared" si="8"/>
        <v>项</v>
      </c>
    </row>
    <row r="172" s="196" customFormat="1" ht="38.1" customHeight="1" spans="1:7">
      <c r="A172" s="212" t="s">
        <v>2993</v>
      </c>
      <c r="B172" s="213" t="s">
        <v>2994</v>
      </c>
      <c r="C172" s="215"/>
      <c r="D172" s="215"/>
      <c r="E172" s="188" t="str">
        <f t="shared" si="6"/>
        <v/>
      </c>
      <c r="F172" s="211" t="str">
        <f t="shared" si="7"/>
        <v>否</v>
      </c>
      <c r="G172" s="198" t="str">
        <f t="shared" si="8"/>
        <v>款</v>
      </c>
    </row>
    <row r="173" ht="38.1" customHeight="1" spans="1:7">
      <c r="A173" s="212" t="s">
        <v>2995</v>
      </c>
      <c r="B173" s="221" t="s">
        <v>2996</v>
      </c>
      <c r="C173" s="215"/>
      <c r="D173" s="215"/>
      <c r="E173" s="188" t="str">
        <f t="shared" si="6"/>
        <v/>
      </c>
      <c r="F173" s="211" t="str">
        <f t="shared" si="7"/>
        <v>否</v>
      </c>
      <c r="G173" s="198" t="str">
        <f t="shared" si="8"/>
        <v>款</v>
      </c>
    </row>
    <row r="174" ht="38.1" customHeight="1" spans="1:7">
      <c r="A174" s="212" t="s">
        <v>2997</v>
      </c>
      <c r="B174" s="221" t="s">
        <v>2926</v>
      </c>
      <c r="C174" s="215"/>
      <c r="D174" s="214"/>
      <c r="E174" s="188" t="str">
        <f t="shared" si="6"/>
        <v/>
      </c>
      <c r="F174" s="211" t="str">
        <f t="shared" si="7"/>
        <v>否</v>
      </c>
      <c r="G174" s="198" t="str">
        <f t="shared" si="8"/>
        <v>项</v>
      </c>
    </row>
    <row r="175" ht="38.1" customHeight="1" spans="1:7">
      <c r="A175" s="212" t="s">
        <v>2998</v>
      </c>
      <c r="B175" s="221" t="s">
        <v>2930</v>
      </c>
      <c r="C175" s="215"/>
      <c r="D175" s="214"/>
      <c r="E175" s="188" t="str">
        <f t="shared" si="6"/>
        <v/>
      </c>
      <c r="F175" s="211" t="str">
        <f t="shared" si="7"/>
        <v>否</v>
      </c>
      <c r="G175" s="198" t="str">
        <f t="shared" si="8"/>
        <v>项</v>
      </c>
    </row>
    <row r="176" s="196" customFormat="1" ht="38.1" customHeight="1" spans="1:7">
      <c r="A176" s="212" t="s">
        <v>2999</v>
      </c>
      <c r="B176" s="221" t="s">
        <v>3000</v>
      </c>
      <c r="C176" s="215"/>
      <c r="D176" s="214"/>
      <c r="E176" s="188" t="str">
        <f t="shared" si="6"/>
        <v/>
      </c>
      <c r="F176" s="211" t="str">
        <f t="shared" si="7"/>
        <v>否</v>
      </c>
      <c r="G176" s="198" t="str">
        <f t="shared" si="8"/>
        <v>项</v>
      </c>
    </row>
    <row r="177" ht="38.1" customHeight="1" spans="1:7">
      <c r="A177" s="208" t="s">
        <v>136</v>
      </c>
      <c r="B177" s="209" t="s">
        <v>3001</v>
      </c>
      <c r="C177" s="215"/>
      <c r="D177" s="215"/>
      <c r="E177" s="188" t="str">
        <f t="shared" si="6"/>
        <v/>
      </c>
      <c r="F177" s="211" t="str">
        <f t="shared" si="7"/>
        <v>是</v>
      </c>
      <c r="G177" s="198" t="str">
        <f t="shared" si="8"/>
        <v>类</v>
      </c>
    </row>
    <row r="178" ht="38.1" customHeight="1" spans="1:7">
      <c r="A178" s="212" t="s">
        <v>3002</v>
      </c>
      <c r="B178" s="213" t="s">
        <v>3003</v>
      </c>
      <c r="C178" s="210"/>
      <c r="D178" s="210"/>
      <c r="E178" s="188" t="str">
        <f t="shared" si="6"/>
        <v/>
      </c>
      <c r="F178" s="211" t="str">
        <f t="shared" si="7"/>
        <v>否</v>
      </c>
      <c r="G178" s="198" t="str">
        <f t="shared" si="8"/>
        <v>款</v>
      </c>
    </row>
    <row r="179" ht="38.1" customHeight="1" spans="1:7">
      <c r="A179" s="212" t="s">
        <v>3004</v>
      </c>
      <c r="B179" s="213" t="s">
        <v>3005</v>
      </c>
      <c r="C179" s="215"/>
      <c r="D179" s="214"/>
      <c r="E179" s="188" t="str">
        <f t="shared" si="6"/>
        <v/>
      </c>
      <c r="F179" s="211" t="str">
        <f t="shared" si="7"/>
        <v>否</v>
      </c>
      <c r="G179" s="198" t="str">
        <f t="shared" si="8"/>
        <v>项</v>
      </c>
    </row>
    <row r="180" s="196" customFormat="1" ht="38.1" customHeight="1" spans="1:7">
      <c r="A180" s="212" t="s">
        <v>3006</v>
      </c>
      <c r="B180" s="213" t="s">
        <v>3007</v>
      </c>
      <c r="C180" s="215"/>
      <c r="D180" s="214"/>
      <c r="E180" s="188" t="str">
        <f t="shared" si="6"/>
        <v/>
      </c>
      <c r="F180" s="211" t="str">
        <f t="shared" si="7"/>
        <v>否</v>
      </c>
      <c r="G180" s="198" t="str">
        <f t="shared" si="8"/>
        <v>项</v>
      </c>
    </row>
    <row r="181" s="196" customFormat="1" ht="38.1" customHeight="1" spans="1:7">
      <c r="A181" s="208" t="s">
        <v>158</v>
      </c>
      <c r="B181" s="209" t="s">
        <v>3008</v>
      </c>
      <c r="C181" s="215">
        <f>C182+C196</f>
        <v>32381</v>
      </c>
      <c r="D181" s="215">
        <f>D182+D196</f>
        <v>2000</v>
      </c>
      <c r="E181" s="188">
        <f t="shared" si="6"/>
        <v>-0.938</v>
      </c>
      <c r="F181" s="211" t="str">
        <f t="shared" si="7"/>
        <v>是</v>
      </c>
      <c r="G181" s="198" t="str">
        <f t="shared" si="8"/>
        <v>类</v>
      </c>
    </row>
    <row r="182" ht="38.1" customHeight="1" spans="1:7">
      <c r="A182" s="212" t="s">
        <v>3009</v>
      </c>
      <c r="B182" s="213" t="s">
        <v>3010</v>
      </c>
      <c r="C182" s="215">
        <v>32300</v>
      </c>
      <c r="D182" s="215"/>
      <c r="E182" s="188">
        <f t="shared" si="6"/>
        <v>-1</v>
      </c>
      <c r="F182" s="211" t="str">
        <f t="shared" si="7"/>
        <v>是</v>
      </c>
      <c r="G182" s="198" t="str">
        <f t="shared" si="8"/>
        <v>款</v>
      </c>
    </row>
    <row r="183" ht="38.1" customHeight="1" spans="1:7">
      <c r="A183" s="212" t="s">
        <v>3011</v>
      </c>
      <c r="B183" s="213" t="s">
        <v>3012</v>
      </c>
      <c r="C183" s="215"/>
      <c r="D183" s="214"/>
      <c r="E183" s="188" t="str">
        <f t="shared" si="6"/>
        <v/>
      </c>
      <c r="F183" s="211" t="str">
        <f t="shared" si="7"/>
        <v>否</v>
      </c>
      <c r="G183" s="198" t="str">
        <f t="shared" si="8"/>
        <v>项</v>
      </c>
    </row>
    <row r="184" s="196" customFormat="1" ht="38.1" customHeight="1" spans="1:7">
      <c r="A184" s="212" t="s">
        <v>3013</v>
      </c>
      <c r="B184" s="213" t="s">
        <v>3014</v>
      </c>
      <c r="C184" s="215">
        <v>32300</v>
      </c>
      <c r="D184" s="214"/>
      <c r="E184" s="188">
        <f t="shared" si="6"/>
        <v>-1</v>
      </c>
      <c r="F184" s="211" t="str">
        <f t="shared" si="7"/>
        <v>是</v>
      </c>
      <c r="G184" s="198" t="str">
        <f t="shared" si="8"/>
        <v>项</v>
      </c>
    </row>
    <row r="185" s="196" customFormat="1" ht="38.1" customHeight="1" spans="1:7">
      <c r="A185" s="212" t="s">
        <v>3015</v>
      </c>
      <c r="B185" s="213" t="s">
        <v>3016</v>
      </c>
      <c r="C185" s="215"/>
      <c r="D185" s="214"/>
      <c r="E185" s="188" t="str">
        <f t="shared" si="6"/>
        <v/>
      </c>
      <c r="F185" s="211" t="str">
        <f t="shared" si="7"/>
        <v>否</v>
      </c>
      <c r="G185" s="198" t="str">
        <f t="shared" si="8"/>
        <v>项</v>
      </c>
    </row>
    <row r="186" ht="38.1" customHeight="1" spans="1:7">
      <c r="A186" s="212" t="s">
        <v>3017</v>
      </c>
      <c r="B186" s="213" t="s">
        <v>3018</v>
      </c>
      <c r="C186" s="215"/>
      <c r="D186" s="215">
        <v>2</v>
      </c>
      <c r="E186" s="188" t="str">
        <f t="shared" si="6"/>
        <v/>
      </c>
      <c r="F186" s="211" t="str">
        <f t="shared" si="7"/>
        <v>是</v>
      </c>
      <c r="G186" s="198" t="str">
        <f t="shared" si="8"/>
        <v>款</v>
      </c>
    </row>
    <row r="187" s="196" customFormat="1" ht="38.1" customHeight="1" spans="1:7">
      <c r="A187" s="212" t="s">
        <v>3019</v>
      </c>
      <c r="B187" s="213" t="s">
        <v>3020</v>
      </c>
      <c r="C187" s="215"/>
      <c r="D187" s="214"/>
      <c r="E187" s="188" t="str">
        <f t="shared" si="6"/>
        <v/>
      </c>
      <c r="F187" s="211" t="str">
        <f t="shared" si="7"/>
        <v>否</v>
      </c>
      <c r="G187" s="198" t="str">
        <f t="shared" si="8"/>
        <v>项</v>
      </c>
    </row>
    <row r="188" ht="38.1" customHeight="1" spans="1:7">
      <c r="A188" s="212" t="s">
        <v>3021</v>
      </c>
      <c r="B188" s="213" t="s">
        <v>3022</v>
      </c>
      <c r="C188" s="215"/>
      <c r="D188" s="214"/>
      <c r="E188" s="188" t="str">
        <f t="shared" si="6"/>
        <v/>
      </c>
      <c r="F188" s="211" t="str">
        <f t="shared" si="7"/>
        <v>否</v>
      </c>
      <c r="G188" s="198" t="str">
        <f t="shared" si="8"/>
        <v>项</v>
      </c>
    </row>
    <row r="189" ht="38.1" customHeight="1" spans="1:7">
      <c r="A189" s="212" t="s">
        <v>3023</v>
      </c>
      <c r="B189" s="213" t="s">
        <v>3024</v>
      </c>
      <c r="C189" s="215"/>
      <c r="D189" s="214"/>
      <c r="E189" s="188" t="str">
        <f t="shared" si="6"/>
        <v/>
      </c>
      <c r="F189" s="211" t="str">
        <f t="shared" si="7"/>
        <v>否</v>
      </c>
      <c r="G189" s="198" t="str">
        <f t="shared" si="8"/>
        <v>项</v>
      </c>
    </row>
    <row r="190" ht="38.1" customHeight="1" spans="1:7">
      <c r="A190" s="212" t="s">
        <v>3025</v>
      </c>
      <c r="B190" s="213" t="s">
        <v>3026</v>
      </c>
      <c r="C190" s="215"/>
      <c r="D190" s="214"/>
      <c r="E190" s="188" t="str">
        <f t="shared" si="6"/>
        <v/>
      </c>
      <c r="F190" s="211" t="str">
        <f t="shared" si="7"/>
        <v>否</v>
      </c>
      <c r="G190" s="198" t="str">
        <f t="shared" si="8"/>
        <v>项</v>
      </c>
    </row>
    <row r="191" ht="38.1" customHeight="1" spans="1:7">
      <c r="A191" s="212" t="s">
        <v>3027</v>
      </c>
      <c r="B191" s="213" t="s">
        <v>3028</v>
      </c>
      <c r="C191" s="215"/>
      <c r="D191" s="214"/>
      <c r="E191" s="188" t="str">
        <f t="shared" si="6"/>
        <v/>
      </c>
      <c r="F191" s="211" t="str">
        <f t="shared" si="7"/>
        <v>否</v>
      </c>
      <c r="G191" s="198" t="str">
        <f t="shared" si="8"/>
        <v>项</v>
      </c>
    </row>
    <row r="192" ht="38.1" customHeight="1" spans="1:7">
      <c r="A192" s="212" t="s">
        <v>3029</v>
      </c>
      <c r="B192" s="213" t="s">
        <v>3030</v>
      </c>
      <c r="C192" s="214"/>
      <c r="D192" s="214"/>
      <c r="E192" s="188" t="str">
        <f t="shared" si="6"/>
        <v/>
      </c>
      <c r="F192" s="211" t="str">
        <f t="shared" si="7"/>
        <v>否</v>
      </c>
      <c r="G192" s="198" t="str">
        <f t="shared" si="8"/>
        <v>项</v>
      </c>
    </row>
    <row r="193" s="196" customFormat="1" ht="38.1" customHeight="1" spans="1:7">
      <c r="A193" s="212" t="s">
        <v>3031</v>
      </c>
      <c r="B193" s="213" t="s">
        <v>3032</v>
      </c>
      <c r="C193" s="215"/>
      <c r="D193" s="214">
        <v>2</v>
      </c>
      <c r="E193" s="188" t="str">
        <f t="shared" si="6"/>
        <v/>
      </c>
      <c r="F193" s="211" t="str">
        <f t="shared" si="7"/>
        <v>是</v>
      </c>
      <c r="G193" s="198" t="str">
        <f t="shared" si="8"/>
        <v>项</v>
      </c>
    </row>
    <row r="194" ht="38.1" customHeight="1" spans="1:7">
      <c r="A194" s="212" t="s">
        <v>3033</v>
      </c>
      <c r="B194" s="213" t="s">
        <v>3034</v>
      </c>
      <c r="C194" s="215"/>
      <c r="D194" s="214"/>
      <c r="E194" s="188" t="str">
        <f t="shared" si="6"/>
        <v/>
      </c>
      <c r="F194" s="211" t="str">
        <f t="shared" si="7"/>
        <v>否</v>
      </c>
      <c r="G194" s="198" t="str">
        <f t="shared" si="8"/>
        <v>项</v>
      </c>
    </row>
    <row r="195" ht="38.1" customHeight="1" spans="1:7">
      <c r="A195" s="212">
        <v>22909</v>
      </c>
      <c r="B195" s="219" t="s">
        <v>3035</v>
      </c>
      <c r="C195" s="215"/>
      <c r="D195" s="215"/>
      <c r="E195" s="188" t="str">
        <f t="shared" si="6"/>
        <v/>
      </c>
      <c r="F195" s="211" t="str">
        <f t="shared" si="7"/>
        <v>否</v>
      </c>
      <c r="G195" s="198" t="str">
        <f t="shared" si="8"/>
        <v>款</v>
      </c>
    </row>
    <row r="196" ht="38.1" customHeight="1" spans="1:7">
      <c r="A196" s="212" t="s">
        <v>3036</v>
      </c>
      <c r="B196" s="213" t="s">
        <v>3037</v>
      </c>
      <c r="C196" s="214">
        <f>SUM(C197:C207)</f>
        <v>81</v>
      </c>
      <c r="D196" s="214">
        <f>SUM(D197:D207)</f>
        <v>2000</v>
      </c>
      <c r="E196" s="188">
        <f t="shared" si="6"/>
        <v>23.691</v>
      </c>
      <c r="F196" s="211" t="str">
        <f t="shared" si="7"/>
        <v>是</v>
      </c>
      <c r="G196" s="198" t="str">
        <f t="shared" si="8"/>
        <v>款</v>
      </c>
    </row>
    <row r="197" ht="38.1" customHeight="1" spans="1:7">
      <c r="A197" s="220">
        <v>2296001</v>
      </c>
      <c r="B197" s="213" t="s">
        <v>3038</v>
      </c>
      <c r="C197" s="215"/>
      <c r="D197" s="214"/>
      <c r="E197" s="188" t="str">
        <f t="shared" ref="E197:E260" si="9">IF(C197&gt;0,D197/C197-1,IF(C197&lt;0,-(D197/C197-1),""))</f>
        <v/>
      </c>
      <c r="F197" s="211" t="str">
        <f t="shared" ref="F197:F260" si="10">IF(LEN(A197)=3,"是",IF(B197&lt;&gt;"",IF(SUM(C197:D197)&lt;&gt;0,"是","否"),"是"))</f>
        <v>否</v>
      </c>
      <c r="G197" s="198" t="str">
        <f t="shared" ref="G197:G260" si="11">IF(LEN(A197)=3,"类",IF(LEN(A197)=5,"款","项"))</f>
        <v>项</v>
      </c>
    </row>
    <row r="198" s="196" customFormat="1" ht="38.1" customHeight="1" spans="1:7">
      <c r="A198" s="212" t="s">
        <v>3039</v>
      </c>
      <c r="B198" s="213" t="s">
        <v>3040</v>
      </c>
      <c r="C198" s="215">
        <v>7</v>
      </c>
      <c r="D198" s="214">
        <v>300</v>
      </c>
      <c r="E198" s="188">
        <f t="shared" si="9"/>
        <v>41.857</v>
      </c>
      <c r="F198" s="211" t="str">
        <f t="shared" si="10"/>
        <v>是</v>
      </c>
      <c r="G198" s="198" t="str">
        <f t="shared" si="11"/>
        <v>项</v>
      </c>
    </row>
    <row r="199" ht="38.1" customHeight="1" spans="1:7">
      <c r="A199" s="212" t="s">
        <v>3041</v>
      </c>
      <c r="B199" s="213" t="s">
        <v>3042</v>
      </c>
      <c r="C199" s="215">
        <v>50</v>
      </c>
      <c r="D199" s="214">
        <v>200</v>
      </c>
      <c r="E199" s="188">
        <f t="shared" si="9"/>
        <v>3</v>
      </c>
      <c r="F199" s="211" t="str">
        <f t="shared" si="10"/>
        <v>是</v>
      </c>
      <c r="G199" s="198" t="str">
        <f t="shared" si="11"/>
        <v>项</v>
      </c>
    </row>
    <row r="200" ht="38.1" customHeight="1" spans="1:7">
      <c r="A200" s="212" t="s">
        <v>3043</v>
      </c>
      <c r="B200" s="213" t="s">
        <v>3044</v>
      </c>
      <c r="C200" s="215">
        <v>0</v>
      </c>
      <c r="D200" s="214"/>
      <c r="E200" s="188" t="str">
        <f t="shared" si="9"/>
        <v/>
      </c>
      <c r="F200" s="211" t="str">
        <f t="shared" si="10"/>
        <v>否</v>
      </c>
      <c r="G200" s="198" t="str">
        <f t="shared" si="11"/>
        <v>项</v>
      </c>
    </row>
    <row r="201" ht="38.1" customHeight="1" spans="1:7">
      <c r="A201" s="212" t="s">
        <v>3045</v>
      </c>
      <c r="B201" s="213" t="s">
        <v>3046</v>
      </c>
      <c r="C201" s="215">
        <v>0</v>
      </c>
      <c r="D201" s="214"/>
      <c r="E201" s="188" t="str">
        <f t="shared" si="9"/>
        <v/>
      </c>
      <c r="F201" s="211" t="str">
        <f t="shared" si="10"/>
        <v>否</v>
      </c>
      <c r="G201" s="198" t="str">
        <f t="shared" si="11"/>
        <v>项</v>
      </c>
    </row>
    <row r="202" ht="38.1" customHeight="1" spans="1:7">
      <c r="A202" s="212" t="s">
        <v>3047</v>
      </c>
      <c r="B202" s="213" t="s">
        <v>3048</v>
      </c>
      <c r="C202" s="215">
        <v>21</v>
      </c>
      <c r="D202" s="214"/>
      <c r="E202" s="188">
        <f t="shared" si="9"/>
        <v>-1</v>
      </c>
      <c r="F202" s="211" t="str">
        <f t="shared" si="10"/>
        <v>是</v>
      </c>
      <c r="G202" s="198" t="str">
        <f t="shared" si="11"/>
        <v>项</v>
      </c>
    </row>
    <row r="203" s="196" customFormat="1" ht="38.1" customHeight="1" spans="1:7">
      <c r="A203" s="212" t="s">
        <v>3049</v>
      </c>
      <c r="B203" s="213" t="s">
        <v>3050</v>
      </c>
      <c r="C203" s="215">
        <v>0</v>
      </c>
      <c r="D203" s="214"/>
      <c r="E203" s="188" t="str">
        <f t="shared" si="9"/>
        <v/>
      </c>
      <c r="F203" s="211" t="str">
        <f t="shared" si="10"/>
        <v>否</v>
      </c>
      <c r="G203" s="198" t="str">
        <f t="shared" si="11"/>
        <v>项</v>
      </c>
    </row>
    <row r="204" s="196" customFormat="1" ht="38.1" customHeight="1" spans="1:7">
      <c r="A204" s="212" t="s">
        <v>3051</v>
      </c>
      <c r="B204" s="213" t="s">
        <v>3052</v>
      </c>
      <c r="C204" s="215">
        <v>0</v>
      </c>
      <c r="D204" s="214"/>
      <c r="E204" s="188" t="str">
        <f t="shared" si="9"/>
        <v/>
      </c>
      <c r="F204" s="211" t="str">
        <f t="shared" si="10"/>
        <v>否</v>
      </c>
      <c r="G204" s="198" t="str">
        <f t="shared" si="11"/>
        <v>项</v>
      </c>
    </row>
    <row r="205" s="196" customFormat="1" ht="38.1" customHeight="1" spans="1:7">
      <c r="A205" s="212" t="s">
        <v>3053</v>
      </c>
      <c r="B205" s="213" t="s">
        <v>3054</v>
      </c>
      <c r="C205" s="215">
        <v>0</v>
      </c>
      <c r="D205" s="214"/>
      <c r="E205" s="188" t="str">
        <f t="shared" si="9"/>
        <v/>
      </c>
      <c r="F205" s="211" t="str">
        <f t="shared" si="10"/>
        <v>否</v>
      </c>
      <c r="G205" s="198" t="str">
        <f t="shared" si="11"/>
        <v>项</v>
      </c>
    </row>
    <row r="206" ht="38.1" customHeight="1" spans="1:7">
      <c r="A206" s="212" t="s">
        <v>3055</v>
      </c>
      <c r="B206" s="213" t="s">
        <v>3056</v>
      </c>
      <c r="C206" s="215">
        <v>0</v>
      </c>
      <c r="D206" s="214"/>
      <c r="E206" s="188" t="str">
        <f t="shared" si="9"/>
        <v/>
      </c>
      <c r="F206" s="211" t="str">
        <f t="shared" si="10"/>
        <v>否</v>
      </c>
      <c r="G206" s="198" t="str">
        <f t="shared" si="11"/>
        <v>项</v>
      </c>
    </row>
    <row r="207" s="196" customFormat="1" ht="38.1" customHeight="1" spans="1:7">
      <c r="A207" s="212" t="s">
        <v>3057</v>
      </c>
      <c r="B207" s="213" t="s">
        <v>3058</v>
      </c>
      <c r="C207" s="215">
        <v>3</v>
      </c>
      <c r="D207" s="214">
        <v>1500</v>
      </c>
      <c r="E207" s="188">
        <f t="shared" si="9"/>
        <v>499</v>
      </c>
      <c r="F207" s="211" t="str">
        <f t="shared" si="10"/>
        <v>是</v>
      </c>
      <c r="G207" s="198" t="str">
        <f t="shared" si="11"/>
        <v>项</v>
      </c>
    </row>
    <row r="208" s="196" customFormat="1" ht="38.1" customHeight="1" spans="1:7">
      <c r="A208" s="208" t="s">
        <v>154</v>
      </c>
      <c r="B208" s="209" t="s">
        <v>3059</v>
      </c>
      <c r="C208" s="215">
        <f>SUM(C210:C225)</f>
        <v>1342</v>
      </c>
      <c r="D208" s="215">
        <f>SUM(D210:D225)</f>
        <v>6598</v>
      </c>
      <c r="E208" s="188">
        <f t="shared" si="9"/>
        <v>3.917</v>
      </c>
      <c r="F208" s="211" t="str">
        <f t="shared" si="10"/>
        <v>是</v>
      </c>
      <c r="G208" s="198" t="str">
        <f t="shared" si="11"/>
        <v>类</v>
      </c>
    </row>
    <row r="209" s="196" customFormat="1" ht="38.1" customHeight="1" spans="1:7">
      <c r="A209" s="212">
        <v>23204</v>
      </c>
      <c r="B209" s="213" t="s">
        <v>3060</v>
      </c>
      <c r="C209" s="215">
        <v>183</v>
      </c>
      <c r="D209" s="215"/>
      <c r="E209" s="188">
        <f t="shared" si="9"/>
        <v>-1</v>
      </c>
      <c r="F209" s="211" t="str">
        <f t="shared" si="10"/>
        <v>是</v>
      </c>
      <c r="G209" s="198" t="str">
        <f t="shared" si="11"/>
        <v>款</v>
      </c>
    </row>
    <row r="210" s="196" customFormat="1" ht="38.1" customHeight="1" spans="1:7">
      <c r="A210" s="212" t="s">
        <v>3061</v>
      </c>
      <c r="B210" s="213" t="s">
        <v>3062</v>
      </c>
      <c r="C210" s="215"/>
      <c r="D210" s="214"/>
      <c r="E210" s="188" t="str">
        <f t="shared" si="9"/>
        <v/>
      </c>
      <c r="F210" s="211" t="str">
        <f t="shared" si="10"/>
        <v>否</v>
      </c>
      <c r="G210" s="198" t="str">
        <f t="shared" si="11"/>
        <v>项</v>
      </c>
    </row>
    <row r="211" s="196" customFormat="1" ht="38.1" customHeight="1" spans="1:7">
      <c r="A211" s="212" t="s">
        <v>3063</v>
      </c>
      <c r="B211" s="213" t="s">
        <v>3064</v>
      </c>
      <c r="C211" s="215"/>
      <c r="D211" s="214"/>
      <c r="E211" s="188" t="str">
        <f t="shared" si="9"/>
        <v/>
      </c>
      <c r="F211" s="211" t="str">
        <f t="shared" si="10"/>
        <v>否</v>
      </c>
      <c r="G211" s="198" t="str">
        <f t="shared" si="11"/>
        <v>项</v>
      </c>
    </row>
    <row r="212" s="196" customFormat="1" ht="38.1" customHeight="1" spans="1:7">
      <c r="A212" s="212" t="s">
        <v>3065</v>
      </c>
      <c r="B212" s="213" t="s">
        <v>3066</v>
      </c>
      <c r="C212" s="215"/>
      <c r="D212" s="214"/>
      <c r="E212" s="188" t="str">
        <f t="shared" si="9"/>
        <v/>
      </c>
      <c r="F212" s="211" t="str">
        <f t="shared" si="10"/>
        <v>否</v>
      </c>
      <c r="G212" s="198" t="str">
        <f t="shared" si="11"/>
        <v>项</v>
      </c>
    </row>
    <row r="213" s="196" customFormat="1" ht="38.1" customHeight="1" spans="1:7">
      <c r="A213" s="212" t="s">
        <v>3067</v>
      </c>
      <c r="B213" s="213" t="s">
        <v>3068</v>
      </c>
      <c r="C213" s="215">
        <v>183</v>
      </c>
      <c r="D213" s="214">
        <v>159</v>
      </c>
      <c r="E213" s="188">
        <f t="shared" si="9"/>
        <v>-0.131</v>
      </c>
      <c r="F213" s="211" t="str">
        <f t="shared" si="10"/>
        <v>是</v>
      </c>
      <c r="G213" s="198" t="str">
        <f t="shared" si="11"/>
        <v>项</v>
      </c>
    </row>
    <row r="214" s="196" customFormat="1" ht="38.1" customHeight="1" spans="1:7">
      <c r="A214" s="212" t="s">
        <v>3069</v>
      </c>
      <c r="B214" s="213" t="s">
        <v>3070</v>
      </c>
      <c r="C214" s="215"/>
      <c r="D214" s="214"/>
      <c r="E214" s="188" t="str">
        <f t="shared" si="9"/>
        <v/>
      </c>
      <c r="F214" s="211" t="str">
        <f t="shared" si="10"/>
        <v>否</v>
      </c>
      <c r="G214" s="198" t="str">
        <f t="shared" si="11"/>
        <v>项</v>
      </c>
    </row>
    <row r="215" ht="38.1" customHeight="1" spans="1:7">
      <c r="A215" s="212" t="s">
        <v>3071</v>
      </c>
      <c r="B215" s="213" t="s">
        <v>3072</v>
      </c>
      <c r="C215" s="215"/>
      <c r="D215" s="214"/>
      <c r="E215" s="188" t="str">
        <f t="shared" si="9"/>
        <v/>
      </c>
      <c r="F215" s="211" t="str">
        <f t="shared" si="10"/>
        <v>否</v>
      </c>
      <c r="G215" s="198" t="str">
        <f t="shared" si="11"/>
        <v>项</v>
      </c>
    </row>
    <row r="216" ht="38.1" customHeight="1" spans="1:7">
      <c r="A216" s="212" t="s">
        <v>3073</v>
      </c>
      <c r="B216" s="213" t="s">
        <v>3074</v>
      </c>
      <c r="C216" s="215"/>
      <c r="D216" s="214"/>
      <c r="E216" s="188" t="str">
        <f t="shared" si="9"/>
        <v/>
      </c>
      <c r="F216" s="211" t="str">
        <f t="shared" si="10"/>
        <v>否</v>
      </c>
      <c r="G216" s="198" t="str">
        <f t="shared" si="11"/>
        <v>项</v>
      </c>
    </row>
    <row r="217" ht="38.1" customHeight="1" spans="1:7">
      <c r="A217" s="212" t="s">
        <v>3075</v>
      </c>
      <c r="B217" s="213" t="s">
        <v>3076</v>
      </c>
      <c r="C217" s="215"/>
      <c r="D217" s="214"/>
      <c r="E217" s="188" t="str">
        <f t="shared" si="9"/>
        <v/>
      </c>
      <c r="F217" s="211" t="str">
        <f t="shared" si="10"/>
        <v>否</v>
      </c>
      <c r="G217" s="198" t="str">
        <f t="shared" si="11"/>
        <v>项</v>
      </c>
    </row>
    <row r="218" ht="38.1" customHeight="1" spans="1:7">
      <c r="A218" s="212" t="s">
        <v>3077</v>
      </c>
      <c r="B218" s="213" t="s">
        <v>3078</v>
      </c>
      <c r="C218" s="215"/>
      <c r="D218" s="214"/>
      <c r="E218" s="188" t="str">
        <f t="shared" si="9"/>
        <v/>
      </c>
      <c r="F218" s="211" t="str">
        <f t="shared" si="10"/>
        <v>否</v>
      </c>
      <c r="G218" s="198" t="str">
        <f t="shared" si="11"/>
        <v>项</v>
      </c>
    </row>
    <row r="219" ht="38.1" customHeight="1" spans="1:7">
      <c r="A219" s="212" t="s">
        <v>3079</v>
      </c>
      <c r="B219" s="213" t="s">
        <v>3080</v>
      </c>
      <c r="C219" s="215"/>
      <c r="D219" s="214"/>
      <c r="E219" s="188" t="str">
        <f t="shared" si="9"/>
        <v/>
      </c>
      <c r="F219" s="211" t="str">
        <f t="shared" si="10"/>
        <v>否</v>
      </c>
      <c r="G219" s="198" t="str">
        <f t="shared" si="11"/>
        <v>项</v>
      </c>
    </row>
    <row r="220" ht="38.1" customHeight="1" spans="1:7">
      <c r="A220" s="212" t="s">
        <v>3081</v>
      </c>
      <c r="B220" s="213" t="s">
        <v>3082</v>
      </c>
      <c r="C220" s="215"/>
      <c r="D220" s="214"/>
      <c r="E220" s="188" t="str">
        <f t="shared" si="9"/>
        <v/>
      </c>
      <c r="F220" s="211" t="str">
        <f t="shared" si="10"/>
        <v>否</v>
      </c>
      <c r="G220" s="198" t="str">
        <f t="shared" si="11"/>
        <v>项</v>
      </c>
    </row>
    <row r="221" ht="38.1" customHeight="1" spans="1:7">
      <c r="A221" s="212" t="s">
        <v>3083</v>
      </c>
      <c r="B221" s="213" t="s">
        <v>3084</v>
      </c>
      <c r="C221" s="215"/>
      <c r="D221" s="214"/>
      <c r="E221" s="188" t="str">
        <f t="shared" si="9"/>
        <v/>
      </c>
      <c r="F221" s="211" t="str">
        <f t="shared" si="10"/>
        <v>否</v>
      </c>
      <c r="G221" s="198" t="str">
        <f t="shared" si="11"/>
        <v>项</v>
      </c>
    </row>
    <row r="222" s="196" customFormat="1" ht="38.1" customHeight="1" spans="1:7">
      <c r="A222" s="212" t="s">
        <v>3085</v>
      </c>
      <c r="B222" s="213" t="s">
        <v>3086</v>
      </c>
      <c r="C222" s="215"/>
      <c r="D222" s="214">
        <v>4367</v>
      </c>
      <c r="E222" s="188" t="str">
        <f t="shared" si="9"/>
        <v/>
      </c>
      <c r="F222" s="211" t="str">
        <f t="shared" si="10"/>
        <v>是</v>
      </c>
      <c r="G222" s="198" t="str">
        <f t="shared" si="11"/>
        <v>项</v>
      </c>
    </row>
    <row r="223" s="196" customFormat="1" ht="38.1" customHeight="1" spans="1:7">
      <c r="A223" s="212" t="s">
        <v>3087</v>
      </c>
      <c r="B223" s="213" t="s">
        <v>3088</v>
      </c>
      <c r="C223" s="215">
        <v>1053</v>
      </c>
      <c r="D223" s="214">
        <v>1053</v>
      </c>
      <c r="E223" s="188">
        <f t="shared" si="9"/>
        <v>0</v>
      </c>
      <c r="F223" s="211" t="str">
        <f t="shared" si="10"/>
        <v>是</v>
      </c>
      <c r="G223" s="198" t="str">
        <f t="shared" si="11"/>
        <v>项</v>
      </c>
    </row>
    <row r="224" s="196" customFormat="1" ht="38.1" customHeight="1" spans="1:7">
      <c r="A224" s="212" t="s">
        <v>3089</v>
      </c>
      <c r="B224" s="213" t="s">
        <v>3090</v>
      </c>
      <c r="C224" s="215">
        <v>106</v>
      </c>
      <c r="D224" s="214">
        <v>1019</v>
      </c>
      <c r="E224" s="188">
        <f t="shared" si="9"/>
        <v>8.613</v>
      </c>
      <c r="F224" s="211" t="str">
        <f t="shared" si="10"/>
        <v>是</v>
      </c>
      <c r="G224" s="198" t="str">
        <f t="shared" si="11"/>
        <v>项</v>
      </c>
    </row>
    <row r="225" ht="38.1" customHeight="1" spans="1:7">
      <c r="A225" s="212" t="s">
        <v>3091</v>
      </c>
      <c r="B225" s="213" t="s">
        <v>3092</v>
      </c>
      <c r="C225" s="215"/>
      <c r="D225" s="214"/>
      <c r="E225" s="188" t="str">
        <f t="shared" si="9"/>
        <v/>
      </c>
      <c r="F225" s="211" t="str">
        <f t="shared" si="10"/>
        <v>否</v>
      </c>
      <c r="G225" s="198" t="str">
        <f t="shared" si="11"/>
        <v>项</v>
      </c>
    </row>
    <row r="226" s="196" customFormat="1" ht="38.1" customHeight="1" spans="1:7">
      <c r="A226" s="208" t="s">
        <v>156</v>
      </c>
      <c r="B226" s="209" t="s">
        <v>3093</v>
      </c>
      <c r="C226" s="215">
        <v>79</v>
      </c>
      <c r="D226" s="215">
        <v>79</v>
      </c>
      <c r="E226" s="188">
        <f t="shared" si="9"/>
        <v>0</v>
      </c>
      <c r="F226" s="211" t="str">
        <f t="shared" si="10"/>
        <v>是</v>
      </c>
      <c r="G226" s="198" t="str">
        <f t="shared" si="11"/>
        <v>类</v>
      </c>
    </row>
    <row r="227" s="196" customFormat="1" ht="38.1" customHeight="1" spans="1:7">
      <c r="A227" s="220">
        <v>23304</v>
      </c>
      <c r="B227" s="213" t="s">
        <v>3094</v>
      </c>
      <c r="C227" s="215"/>
      <c r="D227" s="215"/>
      <c r="E227" s="188" t="str">
        <f t="shared" si="9"/>
        <v/>
      </c>
      <c r="F227" s="211" t="str">
        <f t="shared" si="10"/>
        <v>否</v>
      </c>
      <c r="G227" s="198" t="str">
        <f t="shared" si="11"/>
        <v>款</v>
      </c>
    </row>
    <row r="228" ht="38.1" customHeight="1" spans="1:7">
      <c r="A228" s="212" t="s">
        <v>3095</v>
      </c>
      <c r="B228" s="213" t="s">
        <v>3096</v>
      </c>
      <c r="C228" s="215"/>
      <c r="D228" s="214"/>
      <c r="E228" s="188" t="str">
        <f t="shared" si="9"/>
        <v/>
      </c>
      <c r="F228" s="211" t="str">
        <f t="shared" si="10"/>
        <v>否</v>
      </c>
      <c r="G228" s="198" t="str">
        <f t="shared" si="11"/>
        <v>项</v>
      </c>
    </row>
    <row r="229" s="196" customFormat="1" ht="38.1" customHeight="1" spans="1:7">
      <c r="A229" s="212" t="s">
        <v>3097</v>
      </c>
      <c r="B229" s="221" t="s">
        <v>3098</v>
      </c>
      <c r="C229" s="215"/>
      <c r="D229" s="214"/>
      <c r="E229" s="188" t="str">
        <f t="shared" si="9"/>
        <v/>
      </c>
      <c r="F229" s="211" t="str">
        <f t="shared" si="10"/>
        <v>否</v>
      </c>
      <c r="G229" s="198" t="str">
        <f t="shared" si="11"/>
        <v>项</v>
      </c>
    </row>
    <row r="230" ht="38.1" customHeight="1" spans="1:7">
      <c r="A230" s="212" t="s">
        <v>3099</v>
      </c>
      <c r="B230" s="213" t="s">
        <v>3100</v>
      </c>
      <c r="C230" s="215"/>
      <c r="D230" s="214"/>
      <c r="E230" s="188" t="str">
        <f t="shared" si="9"/>
        <v/>
      </c>
      <c r="F230" s="211" t="str">
        <f t="shared" si="10"/>
        <v>否</v>
      </c>
      <c r="G230" s="198" t="str">
        <f t="shared" si="11"/>
        <v>项</v>
      </c>
    </row>
    <row r="231" s="196" customFormat="1" ht="38.1" customHeight="1" spans="1:7">
      <c r="A231" s="212" t="s">
        <v>3101</v>
      </c>
      <c r="B231" s="213" t="s">
        <v>3102</v>
      </c>
      <c r="C231" s="215"/>
      <c r="D231" s="214"/>
      <c r="E231" s="188" t="str">
        <f t="shared" si="9"/>
        <v/>
      </c>
      <c r="F231" s="211" t="str">
        <f t="shared" si="10"/>
        <v>否</v>
      </c>
      <c r="G231" s="198" t="str">
        <f t="shared" si="11"/>
        <v>项</v>
      </c>
    </row>
    <row r="232" s="196" customFormat="1" ht="38.1" customHeight="1" spans="1:7">
      <c r="A232" s="212" t="s">
        <v>3103</v>
      </c>
      <c r="B232" s="213" t="s">
        <v>3104</v>
      </c>
      <c r="C232" s="215"/>
      <c r="D232" s="214"/>
      <c r="E232" s="188" t="str">
        <f t="shared" si="9"/>
        <v/>
      </c>
      <c r="F232" s="211" t="str">
        <f t="shared" si="10"/>
        <v>否</v>
      </c>
      <c r="G232" s="198" t="str">
        <f t="shared" si="11"/>
        <v>项</v>
      </c>
    </row>
    <row r="233" ht="38.1" customHeight="1" spans="1:7">
      <c r="A233" s="212" t="s">
        <v>3105</v>
      </c>
      <c r="B233" s="213" t="s">
        <v>3106</v>
      </c>
      <c r="C233" s="215"/>
      <c r="D233" s="214"/>
      <c r="E233" s="188" t="str">
        <f t="shared" si="9"/>
        <v/>
      </c>
      <c r="F233" s="211" t="str">
        <f t="shared" si="10"/>
        <v>否</v>
      </c>
      <c r="G233" s="198" t="str">
        <f t="shared" si="11"/>
        <v>项</v>
      </c>
    </row>
    <row r="234" ht="38.1" customHeight="1" spans="1:7">
      <c r="A234" s="212" t="s">
        <v>3107</v>
      </c>
      <c r="B234" s="213" t="s">
        <v>3108</v>
      </c>
      <c r="C234" s="215"/>
      <c r="D234" s="214"/>
      <c r="E234" s="188" t="str">
        <f t="shared" si="9"/>
        <v/>
      </c>
      <c r="F234" s="211" t="str">
        <f t="shared" si="10"/>
        <v>否</v>
      </c>
      <c r="G234" s="198" t="str">
        <f t="shared" si="11"/>
        <v>项</v>
      </c>
    </row>
    <row r="235" ht="38.1" customHeight="1" spans="1:7">
      <c r="A235" s="212" t="s">
        <v>3109</v>
      </c>
      <c r="B235" s="213" t="s">
        <v>3110</v>
      </c>
      <c r="C235" s="215"/>
      <c r="D235" s="214"/>
      <c r="E235" s="188" t="str">
        <f t="shared" si="9"/>
        <v/>
      </c>
      <c r="F235" s="211" t="str">
        <f t="shared" si="10"/>
        <v>否</v>
      </c>
      <c r="G235" s="198" t="str">
        <f t="shared" si="11"/>
        <v>项</v>
      </c>
    </row>
    <row r="236" ht="38.1" customHeight="1" spans="1:7">
      <c r="A236" s="212" t="s">
        <v>3111</v>
      </c>
      <c r="B236" s="213" t="s">
        <v>3112</v>
      </c>
      <c r="C236" s="215"/>
      <c r="D236" s="214"/>
      <c r="E236" s="188" t="str">
        <f t="shared" si="9"/>
        <v/>
      </c>
      <c r="F236" s="211" t="str">
        <f t="shared" si="10"/>
        <v>否</v>
      </c>
      <c r="G236" s="198" t="str">
        <f t="shared" si="11"/>
        <v>项</v>
      </c>
    </row>
    <row r="237" ht="38.1" customHeight="1" spans="1:7">
      <c r="A237" s="212" t="s">
        <v>3113</v>
      </c>
      <c r="B237" s="213" t="s">
        <v>3114</v>
      </c>
      <c r="C237" s="215"/>
      <c r="D237" s="214"/>
      <c r="E237" s="188" t="str">
        <f t="shared" si="9"/>
        <v/>
      </c>
      <c r="F237" s="211" t="str">
        <f t="shared" si="10"/>
        <v>否</v>
      </c>
      <c r="G237" s="198" t="str">
        <f t="shared" si="11"/>
        <v>项</v>
      </c>
    </row>
    <row r="238" ht="38.1" customHeight="1" spans="1:7">
      <c r="A238" s="212" t="s">
        <v>3115</v>
      </c>
      <c r="B238" s="213" t="s">
        <v>3116</v>
      </c>
      <c r="C238" s="215"/>
      <c r="D238" s="214"/>
      <c r="E238" s="188" t="str">
        <f t="shared" si="9"/>
        <v/>
      </c>
      <c r="F238" s="211" t="str">
        <f t="shared" si="10"/>
        <v>否</v>
      </c>
      <c r="G238" s="198" t="str">
        <f t="shared" si="11"/>
        <v>项</v>
      </c>
    </row>
    <row r="239" ht="38.1" customHeight="1" spans="1:7">
      <c r="A239" s="212" t="s">
        <v>3117</v>
      </c>
      <c r="B239" s="213" t="s">
        <v>3118</v>
      </c>
      <c r="C239" s="215"/>
      <c r="D239" s="214"/>
      <c r="E239" s="188" t="str">
        <f t="shared" si="9"/>
        <v/>
      </c>
      <c r="F239" s="211" t="str">
        <f t="shared" si="10"/>
        <v>否</v>
      </c>
      <c r="G239" s="198" t="str">
        <f t="shared" si="11"/>
        <v>项</v>
      </c>
    </row>
    <row r="240" ht="38.1" customHeight="1" spans="1:7">
      <c r="A240" s="212" t="s">
        <v>3119</v>
      </c>
      <c r="B240" s="213" t="s">
        <v>3120</v>
      </c>
      <c r="C240" s="215">
        <v>45</v>
      </c>
      <c r="D240" s="214"/>
      <c r="E240" s="188">
        <f t="shared" si="9"/>
        <v>-1</v>
      </c>
      <c r="F240" s="211" t="str">
        <f t="shared" si="10"/>
        <v>是</v>
      </c>
      <c r="G240" s="198" t="str">
        <f t="shared" si="11"/>
        <v>项</v>
      </c>
    </row>
    <row r="241" s="196" customFormat="1" ht="38.1" customHeight="1" spans="1:7">
      <c r="A241" s="212" t="s">
        <v>3121</v>
      </c>
      <c r="B241" s="213" t="s">
        <v>3122</v>
      </c>
      <c r="C241" s="215"/>
      <c r="D241" s="214"/>
      <c r="E241" s="188" t="str">
        <f t="shared" si="9"/>
        <v/>
      </c>
      <c r="F241" s="211" t="str">
        <f t="shared" si="10"/>
        <v>否</v>
      </c>
      <c r="G241" s="198" t="str">
        <f t="shared" si="11"/>
        <v>项</v>
      </c>
    </row>
    <row r="242" ht="38.1" customHeight="1" spans="1:7">
      <c r="A242" s="212" t="s">
        <v>3123</v>
      </c>
      <c r="B242" s="213" t="s">
        <v>3124</v>
      </c>
      <c r="C242" s="215">
        <v>34</v>
      </c>
      <c r="D242" s="214"/>
      <c r="E242" s="188">
        <f t="shared" si="9"/>
        <v>-1</v>
      </c>
      <c r="F242" s="211" t="str">
        <f t="shared" si="10"/>
        <v>是</v>
      </c>
      <c r="G242" s="198" t="str">
        <f t="shared" si="11"/>
        <v>项</v>
      </c>
    </row>
    <row r="243" ht="38.1" customHeight="1" spans="1:7">
      <c r="A243" s="212" t="s">
        <v>3125</v>
      </c>
      <c r="B243" s="213" t="s">
        <v>3126</v>
      </c>
      <c r="C243" s="215"/>
      <c r="D243" s="214"/>
      <c r="E243" s="188" t="str">
        <f t="shared" si="9"/>
        <v/>
      </c>
      <c r="F243" s="211" t="str">
        <f t="shared" si="10"/>
        <v>否</v>
      </c>
      <c r="G243" s="198" t="str">
        <f t="shared" si="11"/>
        <v>项</v>
      </c>
    </row>
    <row r="244" ht="38.1" customHeight="1" spans="1:7">
      <c r="A244" s="222" t="s">
        <v>3127</v>
      </c>
      <c r="B244" s="209" t="s">
        <v>3128</v>
      </c>
      <c r="C244" s="215">
        <v>1394</v>
      </c>
      <c r="D244" s="215">
        <v>1394</v>
      </c>
      <c r="E244" s="188">
        <f t="shared" si="9"/>
        <v>0</v>
      </c>
      <c r="F244" s="211" t="str">
        <f t="shared" si="10"/>
        <v>是</v>
      </c>
      <c r="G244" s="198" t="str">
        <f t="shared" si="11"/>
        <v>类</v>
      </c>
    </row>
    <row r="245" ht="38.1" customHeight="1" spans="1:7">
      <c r="A245" s="223" t="s">
        <v>3129</v>
      </c>
      <c r="B245" s="213" t="s">
        <v>3130</v>
      </c>
      <c r="C245" s="215">
        <v>1394</v>
      </c>
      <c r="D245" s="215">
        <v>1394</v>
      </c>
      <c r="E245" s="188">
        <f t="shared" si="9"/>
        <v>0</v>
      </c>
      <c r="F245" s="211" t="str">
        <f t="shared" si="10"/>
        <v>是</v>
      </c>
      <c r="G245" s="198" t="str">
        <f t="shared" si="11"/>
        <v>款</v>
      </c>
    </row>
    <row r="246" ht="38.1" customHeight="1" spans="1:7">
      <c r="A246" s="223" t="s">
        <v>3131</v>
      </c>
      <c r="B246" s="213" t="s">
        <v>3132</v>
      </c>
      <c r="C246" s="215">
        <v>1394</v>
      </c>
      <c r="D246" s="214"/>
      <c r="E246" s="188">
        <f t="shared" si="9"/>
        <v>-1</v>
      </c>
      <c r="F246" s="211" t="str">
        <f t="shared" si="10"/>
        <v>是</v>
      </c>
      <c r="G246" s="198" t="str">
        <f t="shared" si="11"/>
        <v>项</v>
      </c>
    </row>
    <row r="247" ht="38.1" customHeight="1" spans="1:7">
      <c r="A247" s="223" t="s">
        <v>3133</v>
      </c>
      <c r="B247" s="213" t="s">
        <v>3134</v>
      </c>
      <c r="C247" s="215"/>
      <c r="D247" s="214"/>
      <c r="E247" s="188" t="str">
        <f t="shared" si="9"/>
        <v/>
      </c>
      <c r="F247" s="211" t="str">
        <f t="shared" si="10"/>
        <v>否</v>
      </c>
      <c r="G247" s="198" t="str">
        <f t="shared" si="11"/>
        <v>项</v>
      </c>
    </row>
    <row r="248" ht="38.1" customHeight="1" spans="1:7">
      <c r="A248" s="223" t="s">
        <v>3135</v>
      </c>
      <c r="B248" s="213" t="s">
        <v>3136</v>
      </c>
      <c r="C248" s="215"/>
      <c r="D248" s="214"/>
      <c r="E248" s="188" t="str">
        <f t="shared" si="9"/>
        <v/>
      </c>
      <c r="F248" s="211" t="str">
        <f t="shared" si="10"/>
        <v>否</v>
      </c>
      <c r="G248" s="198" t="str">
        <f t="shared" si="11"/>
        <v>项</v>
      </c>
    </row>
    <row r="249" ht="38.1" customHeight="1" spans="1:7">
      <c r="A249" s="223" t="s">
        <v>3137</v>
      </c>
      <c r="B249" s="213" t="s">
        <v>3138</v>
      </c>
      <c r="C249" s="215"/>
      <c r="D249" s="214"/>
      <c r="E249" s="188" t="str">
        <f t="shared" si="9"/>
        <v/>
      </c>
      <c r="F249" s="211" t="str">
        <f t="shared" si="10"/>
        <v>否</v>
      </c>
      <c r="G249" s="198" t="str">
        <f t="shared" si="11"/>
        <v>项</v>
      </c>
    </row>
    <row r="250" ht="38.1" customHeight="1" spans="1:7">
      <c r="A250" s="223" t="s">
        <v>3139</v>
      </c>
      <c r="B250" s="213" t="s">
        <v>3140</v>
      </c>
      <c r="C250" s="215"/>
      <c r="D250" s="214"/>
      <c r="E250" s="188" t="str">
        <f t="shared" si="9"/>
        <v/>
      </c>
      <c r="F250" s="211" t="str">
        <f t="shared" si="10"/>
        <v>否</v>
      </c>
      <c r="G250" s="198" t="str">
        <f t="shared" si="11"/>
        <v>项</v>
      </c>
    </row>
    <row r="251" ht="38.1" customHeight="1" spans="1:7">
      <c r="A251" s="223" t="s">
        <v>3141</v>
      </c>
      <c r="B251" s="213" t="s">
        <v>3142</v>
      </c>
      <c r="C251" s="215"/>
      <c r="D251" s="214"/>
      <c r="E251" s="188" t="str">
        <f t="shared" si="9"/>
        <v/>
      </c>
      <c r="F251" s="211" t="str">
        <f t="shared" si="10"/>
        <v>否</v>
      </c>
      <c r="G251" s="198" t="str">
        <f t="shared" si="11"/>
        <v>项</v>
      </c>
    </row>
    <row r="252" ht="38.1" customHeight="1" spans="1:7">
      <c r="A252" s="223" t="s">
        <v>3143</v>
      </c>
      <c r="B252" s="213" t="s">
        <v>3144</v>
      </c>
      <c r="C252" s="215"/>
      <c r="D252" s="214"/>
      <c r="E252" s="188" t="str">
        <f t="shared" si="9"/>
        <v/>
      </c>
      <c r="F252" s="211" t="str">
        <f t="shared" si="10"/>
        <v>否</v>
      </c>
      <c r="G252" s="198" t="str">
        <f t="shared" si="11"/>
        <v>项</v>
      </c>
    </row>
    <row r="253" ht="38.1" customHeight="1" spans="1:7">
      <c r="A253" s="223" t="s">
        <v>3145</v>
      </c>
      <c r="B253" s="213" t="s">
        <v>3146</v>
      </c>
      <c r="C253" s="215"/>
      <c r="D253" s="214"/>
      <c r="E253" s="188" t="str">
        <f t="shared" si="9"/>
        <v/>
      </c>
      <c r="F253" s="211" t="str">
        <f t="shared" si="10"/>
        <v>否</v>
      </c>
      <c r="G253" s="198" t="str">
        <f t="shared" si="11"/>
        <v>项</v>
      </c>
    </row>
    <row r="254" ht="38.1" customHeight="1" spans="1:7">
      <c r="A254" s="223" t="s">
        <v>3147</v>
      </c>
      <c r="B254" s="213" t="s">
        <v>3148</v>
      </c>
      <c r="C254" s="215"/>
      <c r="D254" s="214"/>
      <c r="E254" s="188" t="str">
        <f t="shared" si="9"/>
        <v/>
      </c>
      <c r="F254" s="211" t="str">
        <f t="shared" si="10"/>
        <v>否</v>
      </c>
      <c r="G254" s="198" t="str">
        <f t="shared" si="11"/>
        <v>项</v>
      </c>
    </row>
    <row r="255" ht="38.1" customHeight="1" spans="1:7">
      <c r="A255" s="223" t="s">
        <v>3149</v>
      </c>
      <c r="B255" s="213" t="s">
        <v>3150</v>
      </c>
      <c r="C255" s="215"/>
      <c r="D255" s="214"/>
      <c r="E255" s="188" t="str">
        <f t="shared" si="9"/>
        <v/>
      </c>
      <c r="F255" s="211" t="str">
        <f t="shared" si="10"/>
        <v>否</v>
      </c>
      <c r="G255" s="198" t="str">
        <f t="shared" si="11"/>
        <v>项</v>
      </c>
    </row>
    <row r="256" ht="38.1" customHeight="1" spans="1:7">
      <c r="A256" s="223" t="s">
        <v>3151</v>
      </c>
      <c r="B256" s="213" t="s">
        <v>3152</v>
      </c>
      <c r="C256" s="215"/>
      <c r="D256" s="214"/>
      <c r="E256" s="188" t="str">
        <f t="shared" si="9"/>
        <v/>
      </c>
      <c r="F256" s="211" t="str">
        <f t="shared" si="10"/>
        <v>否</v>
      </c>
      <c r="G256" s="198" t="str">
        <f t="shared" si="11"/>
        <v>项</v>
      </c>
    </row>
    <row r="257" ht="38.1" customHeight="1" spans="1:7">
      <c r="A257" s="223" t="s">
        <v>3153</v>
      </c>
      <c r="B257" s="213" t="s">
        <v>3154</v>
      </c>
      <c r="C257" s="215"/>
      <c r="D257" s="214"/>
      <c r="E257" s="188" t="str">
        <f t="shared" si="9"/>
        <v/>
      </c>
      <c r="F257" s="211" t="str">
        <f t="shared" si="10"/>
        <v>否</v>
      </c>
      <c r="G257" s="198" t="str">
        <f t="shared" si="11"/>
        <v>项</v>
      </c>
    </row>
    <row r="258" ht="38.1" customHeight="1" spans="1:7">
      <c r="A258" s="223" t="s">
        <v>3155</v>
      </c>
      <c r="B258" s="213" t="s">
        <v>3156</v>
      </c>
      <c r="C258" s="215"/>
      <c r="D258" s="215"/>
      <c r="E258" s="188" t="str">
        <f t="shared" si="9"/>
        <v/>
      </c>
      <c r="F258" s="211" t="str">
        <f t="shared" si="10"/>
        <v>否</v>
      </c>
      <c r="G258" s="198" t="str">
        <f t="shared" si="11"/>
        <v>款</v>
      </c>
    </row>
    <row r="259" ht="38.1" customHeight="1" spans="1:7">
      <c r="A259" s="223" t="s">
        <v>3157</v>
      </c>
      <c r="B259" s="213" t="s">
        <v>3158</v>
      </c>
      <c r="C259" s="215"/>
      <c r="D259" s="214"/>
      <c r="E259" s="188" t="str">
        <f t="shared" si="9"/>
        <v/>
      </c>
      <c r="F259" s="211" t="str">
        <f t="shared" si="10"/>
        <v>否</v>
      </c>
      <c r="G259" s="198" t="str">
        <f t="shared" si="11"/>
        <v>项</v>
      </c>
    </row>
    <row r="260" ht="38.1" customHeight="1" spans="1:7">
      <c r="A260" s="223" t="s">
        <v>3159</v>
      </c>
      <c r="B260" s="213" t="s">
        <v>3160</v>
      </c>
      <c r="C260" s="215"/>
      <c r="D260" s="214"/>
      <c r="E260" s="188" t="str">
        <f t="shared" si="9"/>
        <v/>
      </c>
      <c r="F260" s="211" t="str">
        <f t="shared" si="10"/>
        <v>否</v>
      </c>
      <c r="G260" s="198" t="str">
        <f t="shared" si="11"/>
        <v>项</v>
      </c>
    </row>
    <row r="261" ht="38.1" customHeight="1" spans="1:7">
      <c r="A261" s="223" t="s">
        <v>3161</v>
      </c>
      <c r="B261" s="213" t="s">
        <v>3162</v>
      </c>
      <c r="C261" s="215"/>
      <c r="D261" s="214"/>
      <c r="E261" s="188" t="str">
        <f t="shared" ref="E261:E275" si="12">IF(C261&gt;0,D261/C261-1,IF(C261&lt;0,-(D261/C261-1),""))</f>
        <v/>
      </c>
      <c r="F261" s="211" t="str">
        <f t="shared" ref="F261:F275" si="13">IF(LEN(A261)=3,"是",IF(B261&lt;&gt;"",IF(SUM(C261:D261)&lt;&gt;0,"是","否"),"是"))</f>
        <v>否</v>
      </c>
      <c r="G261" s="198" t="str">
        <f t="shared" ref="G261:G264" si="14">IF(LEN(A261)=3,"类",IF(LEN(A261)=5,"款","项"))</f>
        <v>项</v>
      </c>
    </row>
    <row r="262" ht="38.1" customHeight="1" spans="1:7">
      <c r="A262" s="223" t="s">
        <v>3163</v>
      </c>
      <c r="B262" s="213" t="s">
        <v>3164</v>
      </c>
      <c r="C262" s="214"/>
      <c r="D262" s="214"/>
      <c r="E262" s="188" t="str">
        <f t="shared" si="12"/>
        <v/>
      </c>
      <c r="F262" s="211" t="str">
        <f t="shared" si="13"/>
        <v>否</v>
      </c>
      <c r="G262" s="198" t="str">
        <f t="shared" si="14"/>
        <v>项</v>
      </c>
    </row>
    <row r="263" ht="38.1" customHeight="1" spans="1:7">
      <c r="A263" s="223" t="s">
        <v>3165</v>
      </c>
      <c r="B263" s="213" t="s">
        <v>3166</v>
      </c>
      <c r="C263" s="214"/>
      <c r="D263" s="214"/>
      <c r="E263" s="188" t="str">
        <f t="shared" si="12"/>
        <v/>
      </c>
      <c r="F263" s="211" t="str">
        <f t="shared" si="13"/>
        <v>否</v>
      </c>
      <c r="G263" s="198" t="str">
        <f t="shared" si="14"/>
        <v>项</v>
      </c>
    </row>
    <row r="264" ht="38.1" customHeight="1" spans="1:7">
      <c r="A264" s="223" t="s">
        <v>3167</v>
      </c>
      <c r="B264" s="213" t="s">
        <v>3168</v>
      </c>
      <c r="C264" s="214"/>
      <c r="D264" s="214"/>
      <c r="E264" s="188" t="str">
        <f t="shared" si="12"/>
        <v/>
      </c>
      <c r="F264" s="211" t="str">
        <f t="shared" si="13"/>
        <v>否</v>
      </c>
      <c r="G264" s="198" t="str">
        <f t="shared" si="14"/>
        <v>项</v>
      </c>
    </row>
    <row r="265" ht="38.1" customHeight="1" spans="1:6">
      <c r="A265" s="208"/>
      <c r="B265" s="209"/>
      <c r="C265" s="214"/>
      <c r="D265" s="214"/>
      <c r="E265" s="188" t="str">
        <f t="shared" si="12"/>
        <v/>
      </c>
      <c r="F265" s="211" t="str">
        <f t="shared" si="13"/>
        <v>是</v>
      </c>
    </row>
    <row r="266" ht="38.1" customHeight="1" spans="1:6">
      <c r="A266" s="224"/>
      <c r="B266" s="225" t="s">
        <v>3169</v>
      </c>
      <c r="C266" s="214">
        <f>C4+C20+C32+C43+C101+C125+C177+C181+C208+C226+C244</f>
        <v>71526</v>
      </c>
      <c r="D266" s="214">
        <f>D4+D20+D32+D43+D101+D125+D177+D181+D208+D226+D244</f>
        <v>60216</v>
      </c>
      <c r="E266" s="188">
        <f t="shared" si="12"/>
        <v>-0.158</v>
      </c>
      <c r="F266" s="211" t="str">
        <f t="shared" si="13"/>
        <v>是</v>
      </c>
    </row>
    <row r="267" ht="38.1" customHeight="1" spans="1:6">
      <c r="A267" s="226" t="s">
        <v>3170</v>
      </c>
      <c r="B267" s="227" t="s">
        <v>161</v>
      </c>
      <c r="C267" s="214"/>
      <c r="D267" s="214"/>
      <c r="E267" s="188" t="str">
        <f t="shared" si="12"/>
        <v/>
      </c>
      <c r="F267" s="211" t="str">
        <f t="shared" si="13"/>
        <v>是</v>
      </c>
    </row>
    <row r="268" ht="38.1" customHeight="1" spans="1:6">
      <c r="A268" s="226" t="s">
        <v>3171</v>
      </c>
      <c r="B268" s="228" t="s">
        <v>3172</v>
      </c>
      <c r="C268" s="214"/>
      <c r="D268" s="214"/>
      <c r="E268" s="188" t="str">
        <f t="shared" si="12"/>
        <v/>
      </c>
      <c r="F268" s="211" t="str">
        <f t="shared" si="13"/>
        <v>否</v>
      </c>
    </row>
    <row r="269" ht="38.1" customHeight="1" spans="1:7">
      <c r="A269" s="229" t="s">
        <v>3173</v>
      </c>
      <c r="B269" s="230" t="s">
        <v>3174</v>
      </c>
      <c r="C269" s="214"/>
      <c r="D269" s="214"/>
      <c r="E269" s="188" t="str">
        <f t="shared" si="12"/>
        <v/>
      </c>
      <c r="F269" s="211" t="str">
        <f t="shared" si="13"/>
        <v>否</v>
      </c>
      <c r="G269" s="196"/>
    </row>
    <row r="270" ht="38.1" customHeight="1" spans="1:7">
      <c r="A270" s="229" t="s">
        <v>3175</v>
      </c>
      <c r="B270" s="231" t="s">
        <v>3176</v>
      </c>
      <c r="C270" s="214"/>
      <c r="D270" s="214"/>
      <c r="E270" s="188" t="str">
        <f t="shared" si="12"/>
        <v/>
      </c>
      <c r="F270" s="211" t="str">
        <f t="shared" si="13"/>
        <v>否</v>
      </c>
      <c r="G270" s="196"/>
    </row>
    <row r="271" ht="38.1" customHeight="1" spans="1:7">
      <c r="A271" s="229" t="s">
        <v>3177</v>
      </c>
      <c r="B271" s="231" t="s">
        <v>3178</v>
      </c>
      <c r="C271" s="214"/>
      <c r="D271" s="214"/>
      <c r="E271" s="188" t="str">
        <f t="shared" si="12"/>
        <v/>
      </c>
      <c r="F271" s="211" t="str">
        <f t="shared" si="13"/>
        <v>否</v>
      </c>
      <c r="G271" s="196"/>
    </row>
    <row r="272" ht="38.1" customHeight="1" spans="1:6">
      <c r="A272" s="232" t="s">
        <v>3179</v>
      </c>
      <c r="B272" s="230" t="s">
        <v>3180</v>
      </c>
      <c r="C272" s="215">
        <v>28009</v>
      </c>
      <c r="D272" s="214">
        <v>10847</v>
      </c>
      <c r="E272" s="188">
        <f t="shared" si="12"/>
        <v>-0.613</v>
      </c>
      <c r="F272" s="211" t="str">
        <f t="shared" si="13"/>
        <v>是</v>
      </c>
    </row>
    <row r="273" ht="38.1" customHeight="1" spans="1:6">
      <c r="A273" s="232" t="s">
        <v>3181</v>
      </c>
      <c r="B273" s="230" t="s">
        <v>3182</v>
      </c>
      <c r="C273" s="215">
        <v>9128</v>
      </c>
      <c r="D273" s="214"/>
      <c r="E273" s="188">
        <f t="shared" si="12"/>
        <v>-1</v>
      </c>
      <c r="F273" s="211" t="str">
        <f t="shared" si="13"/>
        <v>是</v>
      </c>
    </row>
    <row r="274" ht="38.1" customHeight="1" spans="1:6">
      <c r="A274" s="232" t="s">
        <v>3183</v>
      </c>
      <c r="B274" s="233" t="s">
        <v>3184</v>
      </c>
      <c r="C274" s="215">
        <v>900</v>
      </c>
      <c r="D274" s="214">
        <v>77243</v>
      </c>
      <c r="E274" s="188">
        <f t="shared" si="12"/>
        <v>84.826</v>
      </c>
      <c r="F274" s="211" t="str">
        <f t="shared" si="13"/>
        <v>是</v>
      </c>
    </row>
    <row r="275" ht="38.1" customHeight="1" spans="1:6">
      <c r="A275" s="234"/>
      <c r="B275" s="235" t="s">
        <v>180</v>
      </c>
      <c r="C275" s="236">
        <f>C266+C272+C273+C274</f>
        <v>109563</v>
      </c>
      <c r="D275" s="236">
        <f>D266+D267+D271+D272+D273+D274</f>
        <v>148306</v>
      </c>
      <c r="E275" s="188">
        <f t="shared" si="12"/>
        <v>0.354</v>
      </c>
      <c r="F275" s="211" t="str">
        <f t="shared" si="13"/>
        <v>是</v>
      </c>
    </row>
    <row r="276" ht="36" customHeight="1" spans="2:5">
      <c r="B276" s="202" t="s">
        <v>3185</v>
      </c>
      <c r="C276" s="202"/>
      <c r="D276" s="202"/>
      <c r="E276" s="188"/>
    </row>
    <row r="278" spans="3:3">
      <c r="C278" s="237"/>
    </row>
    <row r="280" spans="3:3">
      <c r="C280" s="237"/>
    </row>
    <row r="281" spans="3:3">
      <c r="C281" s="237"/>
    </row>
    <row r="283" spans="3:3">
      <c r="C283" s="237"/>
    </row>
    <row r="284" spans="3:3">
      <c r="C284" s="237"/>
    </row>
    <row r="285" spans="3:3">
      <c r="C285" s="237"/>
    </row>
    <row r="286" spans="3:3">
      <c r="C286" s="237"/>
    </row>
    <row r="288" spans="3:3">
      <c r="C288" s="237"/>
    </row>
  </sheetData>
  <mergeCells count="1">
    <mergeCell ref="B1:E1"/>
  </mergeCells>
  <conditionalFormatting sqref="B274">
    <cfRule type="expression" dxfId="0" priority="3" stopIfTrue="1">
      <formula>"len($A:$A)=3"</formula>
    </cfRule>
  </conditionalFormatting>
  <dataValidations count="1">
    <dataValidation type="custom" allowBlank="1" showInputMessage="1" showErrorMessage="1" sqref="C269">
      <formula1>"ISBLANK(C269)"</formula1>
    </dataValidation>
  </dataValidation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F52"/>
  <sheetViews>
    <sheetView showGridLines="0" showZeros="0" view="pageBreakPreview" zoomScale="70" zoomScaleNormal="115" workbookViewId="0">
      <selection activeCell="F1" sqref="F$1:F$1048576"/>
    </sheetView>
  </sheetViews>
  <sheetFormatPr defaultColWidth="9" defaultRowHeight="14.25" outlineLevelCol="5"/>
  <cols>
    <col min="1" max="1" width="20.6333333333333" style="113" customWidth="1"/>
    <col min="2" max="2" width="50.75" style="113" customWidth="1"/>
    <col min="3" max="4" width="20.6333333333333" style="113" customWidth="1"/>
    <col min="5" max="5" width="20.6333333333333" style="240" customWidth="1"/>
    <col min="6" max="6" width="3.75" style="113" hidden="1" customWidth="1"/>
    <col min="7" max="16357" width="9" style="113"/>
    <col min="16358" max="16358" width="45.6333333333333" style="113"/>
    <col min="16359" max="16384" width="9" style="113"/>
  </cols>
  <sheetData>
    <row r="1" ht="45" customHeight="1" spans="1:6">
      <c r="A1" s="115"/>
      <c r="B1" s="241" t="s">
        <v>11</v>
      </c>
      <c r="C1" s="241"/>
      <c r="D1" s="241"/>
      <c r="E1" s="241"/>
      <c r="F1" s="115"/>
    </row>
    <row r="2" s="238" customFormat="1" ht="20.1" customHeight="1" spans="1:6">
      <c r="A2" s="242"/>
      <c r="B2" s="243"/>
      <c r="C2" s="244"/>
      <c r="D2" s="243"/>
      <c r="E2" s="245" t="s">
        <v>36</v>
      </c>
      <c r="F2" s="242"/>
    </row>
    <row r="3" s="239" customFormat="1" ht="45" customHeight="1" spans="1:6">
      <c r="A3" s="246" t="s">
        <v>37</v>
      </c>
      <c r="B3" s="247" t="s">
        <v>38</v>
      </c>
      <c r="C3" s="184" t="s">
        <v>39</v>
      </c>
      <c r="D3" s="184" t="s">
        <v>40</v>
      </c>
      <c r="E3" s="184" t="s">
        <v>41</v>
      </c>
      <c r="F3" s="248" t="s">
        <v>42</v>
      </c>
    </row>
    <row r="4" s="239" customFormat="1" ht="36" customHeight="1" spans="1:6">
      <c r="A4" s="212" t="s">
        <v>2656</v>
      </c>
      <c r="B4" s="209" t="s">
        <v>2657</v>
      </c>
      <c r="C4" s="210"/>
      <c r="D4" s="210"/>
      <c r="E4" s="188" t="str">
        <f t="shared" ref="E4:E37" si="0">IF(C4&gt;0,D4/C4-1,IF(C4&lt;0,-(D4/C4-1),""))</f>
        <v/>
      </c>
      <c r="F4" s="249" t="str">
        <f t="shared" ref="F4:F37" si="1">IF(LEN(A4)=7,"是",IF(B4&lt;&gt;"",IF(SUM(C4:D4)&lt;&gt;0,"是","否"),"是"))</f>
        <v>是</v>
      </c>
    </row>
    <row r="5" ht="36" customHeight="1" spans="1:6">
      <c r="A5" s="212" t="s">
        <v>2658</v>
      </c>
      <c r="B5" s="209" t="s">
        <v>2659</v>
      </c>
      <c r="C5" s="210"/>
      <c r="D5" s="210"/>
      <c r="E5" s="141" t="str">
        <f t="shared" si="0"/>
        <v/>
      </c>
      <c r="F5" s="249" t="str">
        <f t="shared" si="1"/>
        <v>是</v>
      </c>
    </row>
    <row r="6" ht="36" customHeight="1" spans="1:6">
      <c r="A6" s="212" t="s">
        <v>2660</v>
      </c>
      <c r="B6" s="250" t="s">
        <v>2661</v>
      </c>
      <c r="C6" s="210"/>
      <c r="D6" s="210"/>
      <c r="E6" s="141" t="str">
        <f t="shared" si="0"/>
        <v/>
      </c>
      <c r="F6" s="249" t="str">
        <f t="shared" si="1"/>
        <v>是</v>
      </c>
    </row>
    <row r="7" ht="36" customHeight="1" spans="1:6">
      <c r="A7" s="212" t="s">
        <v>2662</v>
      </c>
      <c r="B7" s="209" t="s">
        <v>2663</v>
      </c>
      <c r="C7" s="210"/>
      <c r="D7" s="210"/>
      <c r="E7" s="141" t="str">
        <f t="shared" si="0"/>
        <v/>
      </c>
      <c r="F7" s="249" t="str">
        <f t="shared" si="1"/>
        <v>是</v>
      </c>
    </row>
    <row r="8" ht="36" customHeight="1" spans="1:6">
      <c r="A8" s="212" t="s">
        <v>2664</v>
      </c>
      <c r="B8" s="209" t="s">
        <v>2665</v>
      </c>
      <c r="C8" s="210"/>
      <c r="D8" s="210"/>
      <c r="E8" s="141" t="str">
        <f t="shared" si="0"/>
        <v/>
      </c>
      <c r="F8" s="249" t="str">
        <f t="shared" si="1"/>
        <v>是</v>
      </c>
    </row>
    <row r="9" ht="36" customHeight="1" spans="1:6">
      <c r="A9" s="212" t="s">
        <v>2666</v>
      </c>
      <c r="B9" s="209" t="s">
        <v>2667</v>
      </c>
      <c r="C9" s="210"/>
      <c r="D9" s="210"/>
      <c r="E9" s="141" t="str">
        <f t="shared" si="0"/>
        <v/>
      </c>
      <c r="F9" s="249" t="str">
        <f t="shared" si="1"/>
        <v>是</v>
      </c>
    </row>
    <row r="10" ht="36" customHeight="1" spans="1:6">
      <c r="A10" s="212" t="s">
        <v>2668</v>
      </c>
      <c r="B10" s="209" t="s">
        <v>2669</v>
      </c>
      <c r="C10" s="210">
        <f>SUM(C11:C15)</f>
        <v>14171</v>
      </c>
      <c r="D10" s="210">
        <f>SUM(D11:D15)</f>
        <v>55435</v>
      </c>
      <c r="E10" s="141">
        <f t="shared" si="0"/>
        <v>2.912</v>
      </c>
      <c r="F10" s="249" t="str">
        <f t="shared" si="1"/>
        <v>是</v>
      </c>
    </row>
    <row r="11" ht="36" customHeight="1" spans="1:6">
      <c r="A11" s="212" t="s">
        <v>2670</v>
      </c>
      <c r="B11" s="213" t="s">
        <v>2671</v>
      </c>
      <c r="C11" s="214">
        <v>2585</v>
      </c>
      <c r="D11" s="214">
        <v>30435</v>
      </c>
      <c r="E11" s="251">
        <f t="shared" si="0"/>
        <v>10.774</v>
      </c>
      <c r="F11" s="249" t="str">
        <f t="shared" si="1"/>
        <v>是</v>
      </c>
    </row>
    <row r="12" ht="36" customHeight="1" spans="1:6">
      <c r="A12" s="212" t="s">
        <v>2672</v>
      </c>
      <c r="B12" s="213" t="s">
        <v>2673</v>
      </c>
      <c r="C12" s="214">
        <v>1856</v>
      </c>
      <c r="D12" s="214"/>
      <c r="E12" s="251">
        <f t="shared" si="0"/>
        <v>-1</v>
      </c>
      <c r="F12" s="249" t="str">
        <f t="shared" si="1"/>
        <v>是</v>
      </c>
    </row>
    <row r="13" ht="36" customHeight="1" spans="1:6">
      <c r="A13" s="212" t="s">
        <v>2674</v>
      </c>
      <c r="B13" s="213" t="s">
        <v>2675</v>
      </c>
      <c r="C13" s="214">
        <v>9781</v>
      </c>
      <c r="D13" s="214">
        <v>25000</v>
      </c>
      <c r="E13" s="251">
        <f t="shared" si="0"/>
        <v>1.556</v>
      </c>
      <c r="F13" s="249" t="str">
        <f t="shared" si="1"/>
        <v>是</v>
      </c>
    </row>
    <row r="14" ht="36" customHeight="1" spans="1:6">
      <c r="A14" s="212" t="s">
        <v>2676</v>
      </c>
      <c r="B14" s="213" t="s">
        <v>2677</v>
      </c>
      <c r="C14" s="214">
        <v>-51</v>
      </c>
      <c r="D14" s="214"/>
      <c r="E14" s="251">
        <f t="shared" si="0"/>
        <v>1</v>
      </c>
      <c r="F14" s="249" t="str">
        <f t="shared" si="1"/>
        <v>是</v>
      </c>
    </row>
    <row r="15" ht="36" customHeight="1" spans="1:6">
      <c r="A15" s="212" t="s">
        <v>2678</v>
      </c>
      <c r="B15" s="213" t="s">
        <v>2679</v>
      </c>
      <c r="C15" s="214"/>
      <c r="D15" s="214"/>
      <c r="E15" s="251" t="str">
        <f t="shared" si="0"/>
        <v/>
      </c>
      <c r="F15" s="249" t="str">
        <f t="shared" si="1"/>
        <v>否</v>
      </c>
    </row>
    <row r="16" ht="36" customHeight="1" spans="1:6">
      <c r="A16" s="252" t="s">
        <v>2680</v>
      </c>
      <c r="B16" s="253" t="s">
        <v>2681</v>
      </c>
      <c r="C16" s="210"/>
      <c r="D16" s="210"/>
      <c r="E16" s="141" t="str">
        <f t="shared" si="0"/>
        <v/>
      </c>
      <c r="F16" s="249" t="str">
        <f t="shared" si="1"/>
        <v>是</v>
      </c>
    </row>
    <row r="17" ht="36" customHeight="1" spans="1:6">
      <c r="A17" s="252" t="s">
        <v>2682</v>
      </c>
      <c r="B17" s="253" t="s">
        <v>2683</v>
      </c>
      <c r="C17" s="210"/>
      <c r="D17" s="210"/>
      <c r="E17" s="141" t="str">
        <f t="shared" si="0"/>
        <v/>
      </c>
      <c r="F17" s="249" t="str">
        <f t="shared" si="1"/>
        <v>是</v>
      </c>
    </row>
    <row r="18" ht="36" customHeight="1" spans="1:6">
      <c r="A18" s="252" t="s">
        <v>2684</v>
      </c>
      <c r="B18" s="254" t="s">
        <v>2685</v>
      </c>
      <c r="C18" s="214"/>
      <c r="D18" s="214"/>
      <c r="E18" s="251" t="str">
        <f t="shared" si="0"/>
        <v/>
      </c>
      <c r="F18" s="249" t="str">
        <f t="shared" si="1"/>
        <v>否</v>
      </c>
    </row>
    <row r="19" ht="36" customHeight="1" spans="1:6">
      <c r="A19" s="252" t="s">
        <v>2686</v>
      </c>
      <c r="B19" s="254" t="s">
        <v>2687</v>
      </c>
      <c r="C19" s="214"/>
      <c r="D19" s="214"/>
      <c r="E19" s="251" t="str">
        <f t="shared" si="0"/>
        <v/>
      </c>
      <c r="F19" s="249" t="str">
        <f t="shared" si="1"/>
        <v>否</v>
      </c>
    </row>
    <row r="20" ht="36" customHeight="1" spans="1:6">
      <c r="A20" s="252" t="s">
        <v>2688</v>
      </c>
      <c r="B20" s="253" t="s">
        <v>2689</v>
      </c>
      <c r="C20" s="210"/>
      <c r="D20" s="210"/>
      <c r="E20" s="141" t="str">
        <f t="shared" si="0"/>
        <v/>
      </c>
      <c r="F20" s="249" t="str">
        <f t="shared" si="1"/>
        <v>是</v>
      </c>
    </row>
    <row r="21" ht="36" customHeight="1" spans="1:6">
      <c r="A21" s="252" t="s">
        <v>2690</v>
      </c>
      <c r="B21" s="253" t="s">
        <v>2691</v>
      </c>
      <c r="C21" s="210"/>
      <c r="D21" s="210"/>
      <c r="E21" s="141" t="str">
        <f t="shared" si="0"/>
        <v/>
      </c>
      <c r="F21" s="249" t="str">
        <f t="shared" si="1"/>
        <v>是</v>
      </c>
    </row>
    <row r="22" ht="36" customHeight="1" spans="1:6">
      <c r="A22" s="252" t="s">
        <v>2692</v>
      </c>
      <c r="B22" s="253" t="s">
        <v>2693</v>
      </c>
      <c r="C22" s="210"/>
      <c r="D22" s="210"/>
      <c r="E22" s="141" t="str">
        <f t="shared" si="0"/>
        <v/>
      </c>
      <c r="F22" s="249" t="str">
        <f t="shared" si="1"/>
        <v>是</v>
      </c>
    </row>
    <row r="23" ht="36" customHeight="1" spans="1:6">
      <c r="A23" s="212" t="s">
        <v>2694</v>
      </c>
      <c r="B23" s="209" t="s">
        <v>2695</v>
      </c>
      <c r="C23" s="210"/>
      <c r="D23" s="210"/>
      <c r="E23" s="141" t="str">
        <f t="shared" si="0"/>
        <v/>
      </c>
      <c r="F23" s="249" t="str">
        <f t="shared" si="1"/>
        <v>是</v>
      </c>
    </row>
    <row r="24" ht="36" customHeight="1" spans="1:6">
      <c r="A24" s="212" t="s">
        <v>2696</v>
      </c>
      <c r="B24" s="209" t="s">
        <v>2697</v>
      </c>
      <c r="C24" s="210">
        <v>503</v>
      </c>
      <c r="D24" s="210">
        <v>500</v>
      </c>
      <c r="E24" s="141">
        <f t="shared" si="0"/>
        <v>-0.006</v>
      </c>
      <c r="F24" s="249" t="str">
        <f t="shared" si="1"/>
        <v>是</v>
      </c>
    </row>
    <row r="25" ht="36" customHeight="1" spans="1:6">
      <c r="A25" s="212" t="s">
        <v>2698</v>
      </c>
      <c r="B25" s="209" t="s">
        <v>2699</v>
      </c>
      <c r="C25" s="210"/>
      <c r="D25" s="210"/>
      <c r="E25" s="141" t="str">
        <f t="shared" si="0"/>
        <v/>
      </c>
      <c r="F25" s="249" t="str">
        <f t="shared" si="1"/>
        <v>是</v>
      </c>
    </row>
    <row r="26" ht="36" customHeight="1" spans="1:6">
      <c r="A26" s="212" t="s">
        <v>2700</v>
      </c>
      <c r="B26" s="209" t="s">
        <v>2701</v>
      </c>
      <c r="C26" s="210"/>
      <c r="D26" s="210"/>
      <c r="E26" s="141" t="str">
        <f t="shared" si="0"/>
        <v/>
      </c>
      <c r="F26" s="249" t="str">
        <f t="shared" si="1"/>
        <v>是</v>
      </c>
    </row>
    <row r="27" ht="36" customHeight="1" spans="1:6">
      <c r="A27" s="212" t="s">
        <v>2702</v>
      </c>
      <c r="B27" s="209" t="s">
        <v>2703</v>
      </c>
      <c r="C27" s="210">
        <v>185</v>
      </c>
      <c r="D27" s="210"/>
      <c r="E27" s="141">
        <f t="shared" si="0"/>
        <v>-1</v>
      </c>
      <c r="F27" s="249" t="str">
        <f t="shared" si="1"/>
        <v>是</v>
      </c>
    </row>
    <row r="28" ht="36" customHeight="1" spans="1:6">
      <c r="A28" s="212"/>
      <c r="B28" s="213"/>
      <c r="C28" s="214"/>
      <c r="D28" s="214"/>
      <c r="E28" s="251" t="str">
        <f t="shared" si="0"/>
        <v/>
      </c>
      <c r="F28" s="249" t="str">
        <f t="shared" si="1"/>
        <v>是</v>
      </c>
    </row>
    <row r="29" ht="36" customHeight="1" spans="1:6">
      <c r="A29" s="224"/>
      <c r="B29" s="225" t="s">
        <v>2704</v>
      </c>
      <c r="C29" s="214">
        <f>C10+C24+C27</f>
        <v>14859</v>
      </c>
      <c r="D29" s="214">
        <f>D10+D24+D27</f>
        <v>55935</v>
      </c>
      <c r="E29" s="141">
        <f t="shared" si="0"/>
        <v>2.764</v>
      </c>
      <c r="F29" s="249" t="str">
        <f t="shared" si="1"/>
        <v>是</v>
      </c>
    </row>
    <row r="30" ht="36" customHeight="1" spans="1:6">
      <c r="A30" s="255">
        <v>105</v>
      </c>
      <c r="B30" s="256" t="s">
        <v>2705</v>
      </c>
      <c r="C30" s="257">
        <v>75000</v>
      </c>
      <c r="D30" s="210">
        <v>77243</v>
      </c>
      <c r="E30" s="141">
        <f t="shared" si="0"/>
        <v>0.03</v>
      </c>
      <c r="F30" s="249" t="str">
        <f t="shared" si="1"/>
        <v>是</v>
      </c>
    </row>
    <row r="31" ht="36" customHeight="1" spans="1:6">
      <c r="A31" s="258">
        <v>110</v>
      </c>
      <c r="B31" s="259" t="s">
        <v>97</v>
      </c>
      <c r="C31" s="260">
        <v>5931</v>
      </c>
      <c r="D31" s="236">
        <f>D32</f>
        <v>6000</v>
      </c>
      <c r="E31" s="141">
        <f t="shared" si="0"/>
        <v>0.012</v>
      </c>
      <c r="F31" s="249" t="str">
        <f t="shared" si="1"/>
        <v>是</v>
      </c>
    </row>
    <row r="32" ht="36" customHeight="1" spans="1:6">
      <c r="A32" s="258">
        <v>11004</v>
      </c>
      <c r="B32" s="261" t="s">
        <v>2706</v>
      </c>
      <c r="C32" s="260">
        <v>5931</v>
      </c>
      <c r="D32" s="236">
        <f>D33</f>
        <v>6000</v>
      </c>
      <c r="E32" s="141">
        <f t="shared" si="0"/>
        <v>0.012</v>
      </c>
      <c r="F32" s="249" t="str">
        <f t="shared" si="1"/>
        <v>是</v>
      </c>
    </row>
    <row r="33" ht="36" customHeight="1" spans="1:6">
      <c r="A33" s="262">
        <v>1100402</v>
      </c>
      <c r="B33" s="263" t="s">
        <v>2707</v>
      </c>
      <c r="C33" s="260">
        <v>5931</v>
      </c>
      <c r="D33" s="214">
        <v>6000</v>
      </c>
      <c r="E33" s="141">
        <f t="shared" si="0"/>
        <v>0.012</v>
      </c>
      <c r="F33" s="249" t="str">
        <f t="shared" si="1"/>
        <v>是</v>
      </c>
    </row>
    <row r="34" ht="36" customHeight="1" spans="1:6">
      <c r="A34" s="262">
        <v>1100403</v>
      </c>
      <c r="B34" s="264" t="s">
        <v>2708</v>
      </c>
      <c r="C34" s="265"/>
      <c r="D34" s="214"/>
      <c r="E34" s="141" t="str">
        <f t="shared" si="0"/>
        <v/>
      </c>
      <c r="F34" s="249" t="str">
        <f t="shared" si="1"/>
        <v>是</v>
      </c>
    </row>
    <row r="35" ht="36" customHeight="1" spans="1:6">
      <c r="A35" s="262">
        <v>11008</v>
      </c>
      <c r="B35" s="263" t="s">
        <v>105</v>
      </c>
      <c r="C35" s="266">
        <v>13773</v>
      </c>
      <c r="D35" s="214">
        <v>9128</v>
      </c>
      <c r="E35" s="141">
        <f t="shared" si="0"/>
        <v>-0.337</v>
      </c>
      <c r="F35" s="249" t="str">
        <f t="shared" si="1"/>
        <v>是</v>
      </c>
    </row>
    <row r="36" ht="36" customHeight="1" spans="1:6">
      <c r="A36" s="262">
        <v>11009</v>
      </c>
      <c r="B36" s="263" t="s">
        <v>106</v>
      </c>
      <c r="C36" s="265"/>
      <c r="D36" s="214"/>
      <c r="E36" s="141" t="str">
        <f t="shared" si="0"/>
        <v/>
      </c>
      <c r="F36" s="249" t="str">
        <f t="shared" si="1"/>
        <v>否</v>
      </c>
    </row>
    <row r="37" ht="36" customHeight="1" spans="1:6">
      <c r="A37" s="267"/>
      <c r="B37" s="268" t="s">
        <v>109</v>
      </c>
      <c r="C37" s="215">
        <f>C29+C30+C31+C35</f>
        <v>109563</v>
      </c>
      <c r="D37" s="215">
        <f>D29+D30+D31+D35</f>
        <v>148306</v>
      </c>
      <c r="E37" s="141">
        <f t="shared" si="0"/>
        <v>0.354</v>
      </c>
      <c r="F37" s="249" t="str">
        <f t="shared" si="1"/>
        <v>是</v>
      </c>
    </row>
    <row r="38" ht="36" customHeight="1" spans="2:5">
      <c r="B38" s="269" t="s">
        <v>2709</v>
      </c>
      <c r="C38" s="269"/>
      <c r="D38" s="269"/>
      <c r="E38" s="269"/>
    </row>
    <row r="40" spans="3:4">
      <c r="C40" s="270"/>
      <c r="D40" s="270"/>
    </row>
    <row r="42" spans="3:4">
      <c r="C42" s="270"/>
      <c r="D42" s="270"/>
    </row>
    <row r="43" spans="3:4">
      <c r="C43" s="270"/>
      <c r="D43" s="270"/>
    </row>
    <row r="45" spans="3:4">
      <c r="C45" s="270"/>
      <c r="D45" s="270"/>
    </row>
    <row r="46" spans="3:4">
      <c r="C46" s="270"/>
      <c r="D46" s="270"/>
    </row>
    <row r="47" spans="3:4">
      <c r="C47" s="270"/>
      <c r="D47" s="270"/>
    </row>
    <row r="48" spans="3:4">
      <c r="C48" s="270"/>
      <c r="D48" s="270"/>
    </row>
    <row r="50" spans="3:4">
      <c r="C50" s="270"/>
      <c r="D50" s="270"/>
    </row>
    <row r="51" spans="5:5">
      <c r="E51" s="240">
        <f>IF(C29&gt;0,D29/C29-1,IF(C29&lt;0,-(D29/C29-1),""))</f>
        <v>3</v>
      </c>
    </row>
    <row r="52" spans="5:5">
      <c r="E52" s="240">
        <f>IF(C29&gt;0,D29/C29-1,IF(C29&lt;0,-(D29/C29-1),""))</f>
        <v>3</v>
      </c>
    </row>
  </sheetData>
  <mergeCells count="2">
    <mergeCell ref="B1:E1"/>
    <mergeCell ref="B38:E38"/>
  </mergeCells>
  <conditionalFormatting sqref="B30">
    <cfRule type="expression" dxfId="0" priority="12" stopIfTrue="1">
      <formula>"len($A:$A)=3"</formula>
    </cfRule>
  </conditionalFormatting>
  <conditionalFormatting sqref="C31">
    <cfRule type="expression" dxfId="0" priority="3" stopIfTrue="1">
      <formula>"len($A:$A)=3"</formula>
    </cfRule>
    <cfRule type="expression" dxfId="0" priority="2" stopIfTrue="1">
      <formula>"len($A:$A)=3"</formula>
    </cfRule>
  </conditionalFormatting>
  <conditionalFormatting sqref="B32">
    <cfRule type="expression" dxfId="0" priority="9" stopIfTrue="1">
      <formula>"len($A:$A)=3"</formula>
    </cfRule>
  </conditionalFormatting>
  <conditionalFormatting sqref="C32">
    <cfRule type="expression" dxfId="0" priority="5" stopIfTrue="1">
      <formula>"len($A:$A)=3"</formula>
    </cfRule>
    <cfRule type="expression" dxfId="0" priority="4" stopIfTrue="1">
      <formula>"len($A:$A)=3"</formula>
    </cfRule>
  </conditionalFormatting>
  <conditionalFormatting sqref="C33">
    <cfRule type="expression" dxfId="0" priority="7" stopIfTrue="1">
      <formula>"len($A:$A)=3"</formula>
    </cfRule>
    <cfRule type="expression" dxfId="0" priority="6" stopIfTrue="1">
      <formula>"len($A:$A)=3"</formula>
    </cfRule>
  </conditionalFormatting>
  <conditionalFormatting sqref="B34">
    <cfRule type="expression" dxfId="0" priority="8" stopIfTrue="1">
      <formula>"len($A:$A)=3"</formula>
    </cfRule>
  </conditionalFormatting>
  <conditionalFormatting sqref="C35">
    <cfRule type="expression" dxfId="0" priority="1" stopIfTrue="1">
      <formula>"len($A:$A)=3"</formula>
    </cfRule>
  </conditionalFormatting>
  <conditionalFormatting sqref="B31 B33">
    <cfRule type="expression" dxfId="0" priority="10" stopIfTrue="1">
      <formula>"len($A:$A)=3"</formula>
    </cfRule>
  </conditionalFormatting>
  <conditionalFormatting sqref="C34 D31:D32">
    <cfRule type="expression" dxfId="0" priority="11" stopIfTrue="1">
      <formula>"len($A:$A)=3"</formula>
    </cfRule>
  </conditionalFormatting>
  <dataValidations count="1">
    <dataValidation type="custom" allowBlank="1" showInputMessage="1" showErrorMessage="1" sqref="C6">
      <formula1>"ISBLANK(C6)"</formula1>
    </dataValidation>
  </dataValidation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288"/>
  <sheetViews>
    <sheetView showGridLines="0" showZeros="0" view="pageBreakPreview" zoomScale="70" zoomScaleNormal="115" workbookViewId="0">
      <pane ySplit="3" topLeftCell="A256" activePane="bottomLeft" state="frozen"/>
      <selection/>
      <selection pane="bottomLeft" activeCell="G1" sqref="F$1:G$1048576"/>
    </sheetView>
  </sheetViews>
  <sheetFormatPr defaultColWidth="9" defaultRowHeight="14.25" outlineLevelCol="6"/>
  <cols>
    <col min="1" max="1" width="21.5" style="198" customWidth="1"/>
    <col min="2" max="2" width="50.75" style="198" customWidth="1"/>
    <col min="3" max="4" width="20.6333333333333" style="198" customWidth="1"/>
    <col min="5" max="5" width="20.6333333333333" style="199" customWidth="1"/>
    <col min="6" max="6" width="5" style="200" hidden="1" customWidth="1"/>
    <col min="7" max="7" width="9" style="198" hidden="1" customWidth="1"/>
    <col min="8" max="16384" width="9" style="198"/>
  </cols>
  <sheetData>
    <row r="1" ht="45" customHeight="1" spans="2:5">
      <c r="B1" s="201" t="s">
        <v>12</v>
      </c>
      <c r="C1" s="201"/>
      <c r="D1" s="201"/>
      <c r="E1" s="201"/>
    </row>
    <row r="2" s="194" customFormat="1" ht="20.1" customHeight="1" spans="2:6">
      <c r="B2" s="202"/>
      <c r="C2" s="202"/>
      <c r="D2" s="202"/>
      <c r="E2" s="203" t="s">
        <v>36</v>
      </c>
      <c r="F2" s="204"/>
    </row>
    <row r="3" s="195" customFormat="1" ht="45" customHeight="1" spans="1:7">
      <c r="A3" s="205" t="s">
        <v>37</v>
      </c>
      <c r="B3" s="206" t="s">
        <v>38</v>
      </c>
      <c r="C3" s="183" t="s">
        <v>39</v>
      </c>
      <c r="D3" s="183" t="s">
        <v>40</v>
      </c>
      <c r="E3" s="183" t="s">
        <v>41</v>
      </c>
      <c r="F3" s="207" t="s">
        <v>42</v>
      </c>
      <c r="G3" s="195" t="s">
        <v>182</v>
      </c>
    </row>
    <row r="4" ht="38.1" customHeight="1" spans="1:7">
      <c r="A4" s="208" t="s">
        <v>122</v>
      </c>
      <c r="B4" s="209" t="s">
        <v>2710</v>
      </c>
      <c r="C4" s="210">
        <f>SUM(C5,C11,C17)</f>
        <v>30</v>
      </c>
      <c r="D4" s="210">
        <f>SUM(D5,D11,D17)</f>
        <v>40</v>
      </c>
      <c r="E4" s="188">
        <f t="shared" ref="E4:E67" si="0">IF(C4&gt;0,D4/C4-1,IF(C4&lt;0,-(D4/C4-1),""))</f>
        <v>0.333</v>
      </c>
      <c r="F4" s="211" t="str">
        <f t="shared" ref="F4:F67" si="1">IF(LEN(A4)=3,"是",IF(B4&lt;&gt;"",IF(SUM(C4:D4)&lt;&gt;0,"是","否"),"是"))</f>
        <v>是</v>
      </c>
      <c r="G4" s="198" t="str">
        <f t="shared" ref="G4:G67" si="2">IF(LEN(A4)=3,"类",IF(LEN(A4)=5,"款","项"))</f>
        <v>类</v>
      </c>
    </row>
    <row r="5" ht="38.1" customHeight="1" spans="1:7">
      <c r="A5" s="212" t="s">
        <v>2711</v>
      </c>
      <c r="B5" s="213" t="s">
        <v>2712</v>
      </c>
      <c r="C5" s="214">
        <f>SUM(C6:C10)</f>
        <v>0</v>
      </c>
      <c r="D5" s="214">
        <f>SUM(D6:D10)</f>
        <v>0</v>
      </c>
      <c r="E5" s="188" t="str">
        <f t="shared" si="0"/>
        <v/>
      </c>
      <c r="F5" s="211" t="str">
        <f t="shared" si="1"/>
        <v>否</v>
      </c>
      <c r="G5" s="198" t="str">
        <f t="shared" si="2"/>
        <v>款</v>
      </c>
    </row>
    <row r="6" ht="38.1" customHeight="1" spans="1:7">
      <c r="A6" s="212" t="s">
        <v>2713</v>
      </c>
      <c r="B6" s="213" t="s">
        <v>2714</v>
      </c>
      <c r="C6" s="215"/>
      <c r="D6" s="214"/>
      <c r="E6" s="188" t="str">
        <f t="shared" si="0"/>
        <v/>
      </c>
      <c r="F6" s="211" t="str">
        <f t="shared" si="1"/>
        <v>否</v>
      </c>
      <c r="G6" s="198" t="str">
        <f t="shared" si="2"/>
        <v>项</v>
      </c>
    </row>
    <row r="7" ht="38.1" customHeight="1" spans="1:7">
      <c r="A7" s="212" t="s">
        <v>2715</v>
      </c>
      <c r="B7" s="213" t="s">
        <v>2716</v>
      </c>
      <c r="C7" s="215"/>
      <c r="D7" s="214"/>
      <c r="E7" s="188" t="str">
        <f t="shared" si="0"/>
        <v/>
      </c>
      <c r="F7" s="211" t="str">
        <f t="shared" si="1"/>
        <v>否</v>
      </c>
      <c r="G7" s="198" t="str">
        <f t="shared" si="2"/>
        <v>项</v>
      </c>
    </row>
    <row r="8" ht="38.1" customHeight="1" spans="1:7">
      <c r="A8" s="212" t="s">
        <v>2717</v>
      </c>
      <c r="B8" s="213" t="s">
        <v>2718</v>
      </c>
      <c r="C8" s="215"/>
      <c r="D8" s="214"/>
      <c r="E8" s="188" t="str">
        <f t="shared" si="0"/>
        <v/>
      </c>
      <c r="F8" s="211" t="str">
        <f t="shared" si="1"/>
        <v>否</v>
      </c>
      <c r="G8" s="198" t="str">
        <f t="shared" si="2"/>
        <v>项</v>
      </c>
    </row>
    <row r="9" s="196" customFormat="1" ht="38.1" customHeight="1" spans="1:7">
      <c r="A9" s="212" t="s">
        <v>2719</v>
      </c>
      <c r="B9" s="213" t="s">
        <v>2720</v>
      </c>
      <c r="C9" s="215"/>
      <c r="D9" s="214"/>
      <c r="E9" s="188" t="str">
        <f t="shared" si="0"/>
        <v/>
      </c>
      <c r="F9" s="211" t="str">
        <f t="shared" si="1"/>
        <v>否</v>
      </c>
      <c r="G9" s="198" t="str">
        <f t="shared" si="2"/>
        <v>项</v>
      </c>
    </row>
    <row r="10" ht="38.1" customHeight="1" spans="1:7">
      <c r="A10" s="212" t="s">
        <v>2721</v>
      </c>
      <c r="B10" s="213" t="s">
        <v>2722</v>
      </c>
      <c r="C10" s="215"/>
      <c r="D10" s="214"/>
      <c r="E10" s="188" t="str">
        <f t="shared" si="0"/>
        <v/>
      </c>
      <c r="F10" s="211" t="str">
        <f t="shared" si="1"/>
        <v>否</v>
      </c>
      <c r="G10" s="198" t="str">
        <f t="shared" si="2"/>
        <v>项</v>
      </c>
    </row>
    <row r="11" ht="38.1" customHeight="1" spans="1:7">
      <c r="A11" s="212" t="s">
        <v>2723</v>
      </c>
      <c r="B11" s="213" t="s">
        <v>2724</v>
      </c>
      <c r="C11" s="214">
        <f>SUM(C12:C16)</f>
        <v>30</v>
      </c>
      <c r="D11" s="214">
        <f>SUM(D12:D16)</f>
        <v>40</v>
      </c>
      <c r="E11" s="188">
        <f t="shared" si="0"/>
        <v>0.333</v>
      </c>
      <c r="F11" s="211" t="str">
        <f t="shared" si="1"/>
        <v>是</v>
      </c>
      <c r="G11" s="198" t="str">
        <f t="shared" si="2"/>
        <v>款</v>
      </c>
    </row>
    <row r="12" s="196" customFormat="1" ht="38.1" customHeight="1" spans="1:7">
      <c r="A12" s="212" t="s">
        <v>2725</v>
      </c>
      <c r="B12" s="213" t="s">
        <v>2726</v>
      </c>
      <c r="C12" s="215"/>
      <c r="D12" s="214"/>
      <c r="E12" s="188" t="str">
        <f t="shared" si="0"/>
        <v/>
      </c>
      <c r="F12" s="211" t="str">
        <f t="shared" si="1"/>
        <v>否</v>
      </c>
      <c r="G12" s="198" t="str">
        <f t="shared" si="2"/>
        <v>项</v>
      </c>
    </row>
    <row r="13" ht="38.1" customHeight="1" spans="1:7">
      <c r="A13" s="212" t="s">
        <v>2727</v>
      </c>
      <c r="B13" s="213" t="s">
        <v>2728</v>
      </c>
      <c r="C13" s="215"/>
      <c r="D13" s="214"/>
      <c r="E13" s="188" t="str">
        <f t="shared" si="0"/>
        <v/>
      </c>
      <c r="F13" s="211" t="str">
        <f t="shared" si="1"/>
        <v>否</v>
      </c>
      <c r="G13" s="198" t="str">
        <f t="shared" si="2"/>
        <v>项</v>
      </c>
    </row>
    <row r="14" s="196" customFormat="1" ht="38.1" customHeight="1" spans="1:7">
      <c r="A14" s="212" t="s">
        <v>2729</v>
      </c>
      <c r="B14" s="213" t="s">
        <v>2730</v>
      </c>
      <c r="C14" s="215"/>
      <c r="D14" s="214"/>
      <c r="E14" s="188" t="str">
        <f t="shared" si="0"/>
        <v/>
      </c>
      <c r="F14" s="211" t="str">
        <f t="shared" si="1"/>
        <v>否</v>
      </c>
      <c r="G14" s="198" t="str">
        <f t="shared" si="2"/>
        <v>项</v>
      </c>
    </row>
    <row r="15" ht="38.1" customHeight="1" spans="1:7">
      <c r="A15" s="212" t="s">
        <v>2731</v>
      </c>
      <c r="B15" s="213" t="s">
        <v>2732</v>
      </c>
      <c r="C15" s="215">
        <v>30</v>
      </c>
      <c r="D15" s="216">
        <v>40</v>
      </c>
      <c r="E15" s="188">
        <f t="shared" si="0"/>
        <v>0.333</v>
      </c>
      <c r="F15" s="211" t="str">
        <f t="shared" si="1"/>
        <v>是</v>
      </c>
      <c r="G15" s="198" t="str">
        <f t="shared" si="2"/>
        <v>项</v>
      </c>
    </row>
    <row r="16" ht="38.1" customHeight="1" spans="1:7">
      <c r="A16" s="212" t="s">
        <v>2733</v>
      </c>
      <c r="B16" s="213" t="s">
        <v>2734</v>
      </c>
      <c r="C16" s="215"/>
      <c r="D16" s="214"/>
      <c r="E16" s="188" t="str">
        <f t="shared" si="0"/>
        <v/>
      </c>
      <c r="F16" s="211" t="str">
        <f t="shared" si="1"/>
        <v>否</v>
      </c>
      <c r="G16" s="198" t="str">
        <f t="shared" si="2"/>
        <v>项</v>
      </c>
    </row>
    <row r="17" s="196" customFormat="1" ht="38.1" customHeight="1" spans="1:7">
      <c r="A17" s="212" t="s">
        <v>2735</v>
      </c>
      <c r="B17" s="213" t="s">
        <v>2736</v>
      </c>
      <c r="C17" s="215"/>
      <c r="D17" s="215"/>
      <c r="E17" s="188" t="str">
        <f t="shared" si="0"/>
        <v/>
      </c>
      <c r="F17" s="211" t="str">
        <f t="shared" si="1"/>
        <v>否</v>
      </c>
      <c r="G17" s="198" t="str">
        <f t="shared" si="2"/>
        <v>款</v>
      </c>
    </row>
    <row r="18" s="196" customFormat="1" ht="38.1" customHeight="1" spans="1:7">
      <c r="A18" s="212" t="s">
        <v>2737</v>
      </c>
      <c r="B18" s="213" t="s">
        <v>2738</v>
      </c>
      <c r="C18" s="215"/>
      <c r="D18" s="214"/>
      <c r="E18" s="188" t="str">
        <f t="shared" si="0"/>
        <v/>
      </c>
      <c r="F18" s="211" t="str">
        <f t="shared" si="1"/>
        <v>否</v>
      </c>
      <c r="G18" s="198" t="str">
        <f t="shared" si="2"/>
        <v>项</v>
      </c>
    </row>
    <row r="19" s="196" customFormat="1" ht="38.1" customHeight="1" spans="1:7">
      <c r="A19" s="212" t="s">
        <v>2739</v>
      </c>
      <c r="B19" s="213" t="s">
        <v>2740</v>
      </c>
      <c r="C19" s="215"/>
      <c r="D19" s="214"/>
      <c r="E19" s="188" t="str">
        <f t="shared" si="0"/>
        <v/>
      </c>
      <c r="F19" s="211" t="str">
        <f t="shared" si="1"/>
        <v>否</v>
      </c>
      <c r="G19" s="198" t="str">
        <f t="shared" si="2"/>
        <v>项</v>
      </c>
    </row>
    <row r="20" ht="38.1" customHeight="1" spans="1:7">
      <c r="A20" s="208" t="s">
        <v>124</v>
      </c>
      <c r="B20" s="209" t="s">
        <v>2741</v>
      </c>
      <c r="C20" s="215"/>
      <c r="D20" s="215">
        <f>D25</f>
        <v>30</v>
      </c>
      <c r="E20" s="188" t="str">
        <f t="shared" si="0"/>
        <v/>
      </c>
      <c r="F20" s="211" t="str">
        <f t="shared" si="1"/>
        <v>是</v>
      </c>
      <c r="G20" s="198" t="str">
        <f t="shared" si="2"/>
        <v>类</v>
      </c>
    </row>
    <row r="21" ht="38.1" customHeight="1" spans="1:7">
      <c r="A21" s="212" t="s">
        <v>2742</v>
      </c>
      <c r="B21" s="213" t="s">
        <v>2743</v>
      </c>
      <c r="C21" s="215"/>
      <c r="D21" s="215"/>
      <c r="E21" s="188" t="str">
        <f t="shared" si="0"/>
        <v/>
      </c>
      <c r="F21" s="211" t="str">
        <f t="shared" si="1"/>
        <v>否</v>
      </c>
      <c r="G21" s="198" t="str">
        <f t="shared" si="2"/>
        <v>款</v>
      </c>
    </row>
    <row r="22" ht="38.1" customHeight="1" spans="1:7">
      <c r="A22" s="212" t="s">
        <v>2744</v>
      </c>
      <c r="B22" s="213" t="s">
        <v>2745</v>
      </c>
      <c r="C22" s="215"/>
      <c r="D22" s="214"/>
      <c r="E22" s="188" t="str">
        <f t="shared" si="0"/>
        <v/>
      </c>
      <c r="F22" s="211" t="str">
        <f t="shared" si="1"/>
        <v>否</v>
      </c>
      <c r="G22" s="198" t="str">
        <f t="shared" si="2"/>
        <v>项</v>
      </c>
    </row>
    <row r="23" ht="38.1" customHeight="1" spans="1:7">
      <c r="A23" s="212" t="s">
        <v>2746</v>
      </c>
      <c r="B23" s="213" t="s">
        <v>2747</v>
      </c>
      <c r="C23" s="215"/>
      <c r="D23" s="214"/>
      <c r="E23" s="188" t="str">
        <f t="shared" si="0"/>
        <v/>
      </c>
      <c r="F23" s="211" t="str">
        <f t="shared" si="1"/>
        <v>否</v>
      </c>
      <c r="G23" s="198" t="str">
        <f t="shared" si="2"/>
        <v>项</v>
      </c>
    </row>
    <row r="24" ht="38.1" customHeight="1" spans="1:7">
      <c r="A24" s="212" t="s">
        <v>2748</v>
      </c>
      <c r="B24" s="213" t="s">
        <v>2749</v>
      </c>
      <c r="C24" s="215"/>
      <c r="D24" s="214"/>
      <c r="E24" s="188" t="str">
        <f t="shared" si="0"/>
        <v/>
      </c>
      <c r="F24" s="211" t="str">
        <f t="shared" si="1"/>
        <v>否</v>
      </c>
      <c r="G24" s="198" t="str">
        <f t="shared" si="2"/>
        <v>项</v>
      </c>
    </row>
    <row r="25" ht="38.1" customHeight="1" spans="1:7">
      <c r="A25" s="212" t="s">
        <v>2750</v>
      </c>
      <c r="B25" s="213" t="s">
        <v>2751</v>
      </c>
      <c r="C25" s="215"/>
      <c r="D25" s="215">
        <f>D27</f>
        <v>30</v>
      </c>
      <c r="E25" s="188" t="str">
        <f t="shared" si="0"/>
        <v/>
      </c>
      <c r="F25" s="211" t="str">
        <f t="shared" si="1"/>
        <v>是</v>
      </c>
      <c r="G25" s="198" t="str">
        <f t="shared" si="2"/>
        <v>款</v>
      </c>
    </row>
    <row r="26" s="196" customFormat="1" ht="38.1" customHeight="1" spans="1:7">
      <c r="A26" s="212" t="s">
        <v>2752</v>
      </c>
      <c r="B26" s="213" t="s">
        <v>2745</v>
      </c>
      <c r="C26" s="215"/>
      <c r="D26" s="214"/>
      <c r="E26" s="188" t="str">
        <f t="shared" si="0"/>
        <v/>
      </c>
      <c r="F26" s="211" t="str">
        <f t="shared" si="1"/>
        <v>否</v>
      </c>
      <c r="G26" s="198" t="str">
        <f t="shared" si="2"/>
        <v>项</v>
      </c>
    </row>
    <row r="27" ht="38.1" customHeight="1" spans="1:7">
      <c r="A27" s="212" t="s">
        <v>2753</v>
      </c>
      <c r="B27" s="213" t="s">
        <v>2747</v>
      </c>
      <c r="C27" s="215"/>
      <c r="D27" s="217">
        <v>30</v>
      </c>
      <c r="E27" s="188" t="str">
        <f t="shared" si="0"/>
        <v/>
      </c>
      <c r="F27" s="211" t="str">
        <f t="shared" si="1"/>
        <v>是</v>
      </c>
      <c r="G27" s="198" t="str">
        <f t="shared" si="2"/>
        <v>项</v>
      </c>
    </row>
    <row r="28" ht="38.1" customHeight="1" spans="1:7">
      <c r="A28" s="212" t="s">
        <v>2754</v>
      </c>
      <c r="B28" s="213" t="s">
        <v>2755</v>
      </c>
      <c r="C28" s="215"/>
      <c r="D28" s="214"/>
      <c r="E28" s="188" t="str">
        <f t="shared" si="0"/>
        <v/>
      </c>
      <c r="F28" s="211" t="str">
        <f t="shared" si="1"/>
        <v>否</v>
      </c>
      <c r="G28" s="198" t="str">
        <f t="shared" si="2"/>
        <v>项</v>
      </c>
    </row>
    <row r="29" s="197" customFormat="1" ht="38.1" customHeight="1" spans="1:7">
      <c r="A29" s="212" t="s">
        <v>2756</v>
      </c>
      <c r="B29" s="213" t="s">
        <v>2757</v>
      </c>
      <c r="C29" s="215"/>
      <c r="D29" s="215"/>
      <c r="E29" s="188" t="str">
        <f t="shared" si="0"/>
        <v/>
      </c>
      <c r="F29" s="211" t="str">
        <f t="shared" si="1"/>
        <v>否</v>
      </c>
      <c r="G29" s="198" t="str">
        <f t="shared" si="2"/>
        <v>款</v>
      </c>
    </row>
    <row r="30" s="196" customFormat="1" ht="38.1" customHeight="1" spans="1:7">
      <c r="A30" s="212" t="s">
        <v>2758</v>
      </c>
      <c r="B30" s="213" t="s">
        <v>2747</v>
      </c>
      <c r="C30" s="215"/>
      <c r="D30" s="214"/>
      <c r="E30" s="188" t="str">
        <f t="shared" si="0"/>
        <v/>
      </c>
      <c r="F30" s="211" t="str">
        <f t="shared" si="1"/>
        <v>否</v>
      </c>
      <c r="G30" s="198" t="str">
        <f t="shared" si="2"/>
        <v>项</v>
      </c>
    </row>
    <row r="31" s="196" customFormat="1" ht="38.1" customHeight="1" spans="1:7">
      <c r="A31" s="212" t="s">
        <v>2759</v>
      </c>
      <c r="B31" s="213" t="s">
        <v>2760</v>
      </c>
      <c r="C31" s="215"/>
      <c r="D31" s="214"/>
      <c r="E31" s="188" t="str">
        <f t="shared" si="0"/>
        <v/>
      </c>
      <c r="F31" s="211" t="str">
        <f t="shared" si="1"/>
        <v>否</v>
      </c>
      <c r="G31" s="198" t="str">
        <f t="shared" si="2"/>
        <v>项</v>
      </c>
    </row>
    <row r="32" ht="38.1" customHeight="1" spans="1:7">
      <c r="A32" s="208" t="s">
        <v>128</v>
      </c>
      <c r="B32" s="209" t="s">
        <v>2761</v>
      </c>
      <c r="C32" s="215"/>
      <c r="D32" s="215"/>
      <c r="E32" s="188" t="str">
        <f t="shared" si="0"/>
        <v/>
      </c>
      <c r="F32" s="211" t="str">
        <f t="shared" si="1"/>
        <v>是</v>
      </c>
      <c r="G32" s="198" t="str">
        <f t="shared" si="2"/>
        <v>类</v>
      </c>
    </row>
    <row r="33" ht="38.1" customHeight="1" spans="1:7">
      <c r="A33" s="212" t="s">
        <v>2762</v>
      </c>
      <c r="B33" s="213" t="s">
        <v>2763</v>
      </c>
      <c r="C33" s="215"/>
      <c r="D33" s="215"/>
      <c r="E33" s="188" t="str">
        <f t="shared" si="0"/>
        <v/>
      </c>
      <c r="F33" s="211" t="str">
        <f t="shared" si="1"/>
        <v>否</v>
      </c>
      <c r="G33" s="198" t="str">
        <f t="shared" si="2"/>
        <v>款</v>
      </c>
    </row>
    <row r="34" s="196" customFormat="1" ht="38.1" customHeight="1" spans="1:7">
      <c r="A34" s="218">
        <v>2116001</v>
      </c>
      <c r="B34" s="213" t="s">
        <v>2764</v>
      </c>
      <c r="C34" s="215"/>
      <c r="D34" s="214"/>
      <c r="E34" s="188" t="str">
        <f t="shared" si="0"/>
        <v/>
      </c>
      <c r="F34" s="211" t="str">
        <f t="shared" si="1"/>
        <v>否</v>
      </c>
      <c r="G34" s="198" t="str">
        <f t="shared" si="2"/>
        <v>项</v>
      </c>
    </row>
    <row r="35" s="196" customFormat="1" ht="38.1" customHeight="1" spans="1:7">
      <c r="A35" s="218">
        <v>2116002</v>
      </c>
      <c r="B35" s="213" t="s">
        <v>2765</v>
      </c>
      <c r="C35" s="215"/>
      <c r="D35" s="214"/>
      <c r="E35" s="188" t="str">
        <f t="shared" si="0"/>
        <v/>
      </c>
      <c r="F35" s="211" t="str">
        <f t="shared" si="1"/>
        <v>否</v>
      </c>
      <c r="G35" s="198" t="str">
        <f t="shared" si="2"/>
        <v>项</v>
      </c>
    </row>
    <row r="36" s="196" customFormat="1" ht="38.1" customHeight="1" spans="1:7">
      <c r="A36" s="218">
        <v>2116003</v>
      </c>
      <c r="B36" s="213" t="s">
        <v>2766</v>
      </c>
      <c r="C36" s="215"/>
      <c r="D36" s="214"/>
      <c r="E36" s="188" t="str">
        <f t="shared" si="0"/>
        <v/>
      </c>
      <c r="F36" s="211" t="str">
        <f t="shared" si="1"/>
        <v>否</v>
      </c>
      <c r="G36" s="198" t="str">
        <f t="shared" si="2"/>
        <v>项</v>
      </c>
    </row>
    <row r="37" s="197" customFormat="1" ht="38.1" customHeight="1" spans="1:7">
      <c r="A37" s="218">
        <v>2116099</v>
      </c>
      <c r="B37" s="213" t="s">
        <v>2767</v>
      </c>
      <c r="C37" s="215"/>
      <c r="D37" s="214"/>
      <c r="E37" s="188" t="str">
        <f t="shared" si="0"/>
        <v/>
      </c>
      <c r="F37" s="211" t="str">
        <f t="shared" si="1"/>
        <v>否</v>
      </c>
      <c r="G37" s="198" t="str">
        <f t="shared" si="2"/>
        <v>项</v>
      </c>
    </row>
    <row r="38" s="196" customFormat="1" ht="38.1" customHeight="1" spans="1:7">
      <c r="A38" s="218">
        <v>21161</v>
      </c>
      <c r="B38" s="213" t="s">
        <v>2768</v>
      </c>
      <c r="C38" s="215"/>
      <c r="D38" s="215"/>
      <c r="E38" s="188" t="str">
        <f t="shared" si="0"/>
        <v/>
      </c>
      <c r="F38" s="211" t="str">
        <f t="shared" si="1"/>
        <v>否</v>
      </c>
      <c r="G38" s="198" t="str">
        <f t="shared" si="2"/>
        <v>款</v>
      </c>
    </row>
    <row r="39" ht="38.1" customHeight="1" spans="1:7">
      <c r="A39" s="218">
        <v>2116101</v>
      </c>
      <c r="B39" s="213" t="s">
        <v>2769</v>
      </c>
      <c r="C39" s="215"/>
      <c r="D39" s="214"/>
      <c r="E39" s="188" t="str">
        <f t="shared" si="0"/>
        <v/>
      </c>
      <c r="F39" s="211" t="str">
        <f t="shared" si="1"/>
        <v>否</v>
      </c>
      <c r="G39" s="198" t="str">
        <f t="shared" si="2"/>
        <v>项</v>
      </c>
    </row>
    <row r="40" ht="38.1" customHeight="1" spans="1:7">
      <c r="A40" s="218">
        <v>2116102</v>
      </c>
      <c r="B40" s="213" t="s">
        <v>2770</v>
      </c>
      <c r="C40" s="215"/>
      <c r="D40" s="214"/>
      <c r="E40" s="188" t="str">
        <f t="shared" si="0"/>
        <v/>
      </c>
      <c r="F40" s="211" t="str">
        <f t="shared" si="1"/>
        <v>否</v>
      </c>
      <c r="G40" s="198" t="str">
        <f t="shared" si="2"/>
        <v>项</v>
      </c>
    </row>
    <row r="41" ht="38.1" customHeight="1" spans="1:7">
      <c r="A41" s="218">
        <v>2116103</v>
      </c>
      <c r="B41" s="213" t="s">
        <v>2771</v>
      </c>
      <c r="C41" s="215"/>
      <c r="D41" s="214"/>
      <c r="E41" s="188" t="str">
        <f t="shared" si="0"/>
        <v/>
      </c>
      <c r="F41" s="211" t="str">
        <f t="shared" si="1"/>
        <v>否</v>
      </c>
      <c r="G41" s="198" t="str">
        <f t="shared" si="2"/>
        <v>项</v>
      </c>
    </row>
    <row r="42" ht="38.1" customHeight="1" spans="1:7">
      <c r="A42" s="218">
        <v>2116104</v>
      </c>
      <c r="B42" s="213" t="s">
        <v>2772</v>
      </c>
      <c r="C42" s="215"/>
      <c r="D42" s="214"/>
      <c r="E42" s="188" t="str">
        <f t="shared" si="0"/>
        <v/>
      </c>
      <c r="F42" s="211" t="str">
        <f t="shared" si="1"/>
        <v>否</v>
      </c>
      <c r="G42" s="198" t="str">
        <f t="shared" si="2"/>
        <v>项</v>
      </c>
    </row>
    <row r="43" ht="38.1" customHeight="1" spans="1:7">
      <c r="A43" s="208" t="s">
        <v>130</v>
      </c>
      <c r="B43" s="209" t="s">
        <v>2773</v>
      </c>
      <c r="C43" s="210">
        <f>SUM(C44,C57,C61,C62,C68,C72,C76,C80,C86,C89)</f>
        <v>0</v>
      </c>
      <c r="D43" s="210">
        <f>SUM(D44,D57,D61,D62,D68,D72,D76,D80,D86,D89)</f>
        <v>50055</v>
      </c>
      <c r="E43" s="188" t="str">
        <f t="shared" si="0"/>
        <v/>
      </c>
      <c r="F43" s="211" t="str">
        <f t="shared" si="1"/>
        <v>是</v>
      </c>
      <c r="G43" s="198" t="str">
        <f t="shared" si="2"/>
        <v>类</v>
      </c>
    </row>
    <row r="44" ht="38.1" customHeight="1" spans="1:7">
      <c r="A44" s="212" t="s">
        <v>2774</v>
      </c>
      <c r="B44" s="213" t="s">
        <v>2775</v>
      </c>
      <c r="C44" s="214">
        <f>SUM(C45:C56)</f>
        <v>0</v>
      </c>
      <c r="D44" s="214">
        <f>D45+D46+D47+D48+D49+D50+D51+D52+D53+D59</f>
        <v>50055</v>
      </c>
      <c r="E44" s="188" t="str">
        <f t="shared" si="0"/>
        <v/>
      </c>
      <c r="F44" s="211" t="str">
        <f t="shared" si="1"/>
        <v>是</v>
      </c>
      <c r="G44" s="198" t="str">
        <f t="shared" si="2"/>
        <v>款</v>
      </c>
    </row>
    <row r="45" ht="38.1" customHeight="1" spans="1:7">
      <c r="A45" s="212" t="s">
        <v>2776</v>
      </c>
      <c r="B45" s="213" t="s">
        <v>2777</v>
      </c>
      <c r="C45" s="215"/>
      <c r="D45" s="214">
        <v>26000</v>
      </c>
      <c r="E45" s="188" t="str">
        <f t="shared" si="0"/>
        <v/>
      </c>
      <c r="F45" s="211" t="str">
        <f t="shared" si="1"/>
        <v>是</v>
      </c>
      <c r="G45" s="198" t="str">
        <f t="shared" si="2"/>
        <v>项</v>
      </c>
    </row>
    <row r="46" ht="38.1" customHeight="1" spans="1:7">
      <c r="A46" s="212" t="s">
        <v>2778</v>
      </c>
      <c r="B46" s="213" t="s">
        <v>2779</v>
      </c>
      <c r="C46" s="215"/>
      <c r="D46" s="214">
        <v>3973</v>
      </c>
      <c r="E46" s="188" t="str">
        <f t="shared" si="0"/>
        <v/>
      </c>
      <c r="F46" s="211" t="str">
        <f t="shared" si="1"/>
        <v>是</v>
      </c>
      <c r="G46" s="198" t="str">
        <f t="shared" si="2"/>
        <v>项</v>
      </c>
    </row>
    <row r="47" ht="38.1" customHeight="1" spans="1:7">
      <c r="A47" s="212" t="s">
        <v>2780</v>
      </c>
      <c r="B47" s="213" t="s">
        <v>2781</v>
      </c>
      <c r="C47" s="215"/>
      <c r="D47" s="214"/>
      <c r="E47" s="188" t="str">
        <f t="shared" si="0"/>
        <v/>
      </c>
      <c r="F47" s="211" t="str">
        <f t="shared" si="1"/>
        <v>否</v>
      </c>
      <c r="G47" s="198" t="str">
        <f t="shared" si="2"/>
        <v>项</v>
      </c>
    </row>
    <row r="48" ht="38.1" customHeight="1" spans="1:7">
      <c r="A48" s="212" t="s">
        <v>2782</v>
      </c>
      <c r="B48" s="213" t="s">
        <v>2783</v>
      </c>
      <c r="C48" s="215"/>
      <c r="D48" s="214">
        <v>3000</v>
      </c>
      <c r="E48" s="188" t="str">
        <f t="shared" si="0"/>
        <v/>
      </c>
      <c r="F48" s="211" t="str">
        <f t="shared" si="1"/>
        <v>是</v>
      </c>
      <c r="G48" s="198" t="str">
        <f t="shared" si="2"/>
        <v>项</v>
      </c>
    </row>
    <row r="49" ht="38.1" customHeight="1" spans="1:7">
      <c r="A49" s="212" t="s">
        <v>2784</v>
      </c>
      <c r="B49" s="213" t="s">
        <v>2785</v>
      </c>
      <c r="C49" s="215"/>
      <c r="D49" s="214">
        <v>6500</v>
      </c>
      <c r="E49" s="188" t="str">
        <f t="shared" si="0"/>
        <v/>
      </c>
      <c r="F49" s="211" t="str">
        <f t="shared" si="1"/>
        <v>是</v>
      </c>
      <c r="G49" s="198" t="str">
        <f t="shared" si="2"/>
        <v>项</v>
      </c>
    </row>
    <row r="50" ht="38.1" customHeight="1" spans="1:7">
      <c r="A50" s="212" t="s">
        <v>2786</v>
      </c>
      <c r="B50" s="213" t="s">
        <v>2787</v>
      </c>
      <c r="C50" s="215"/>
      <c r="D50" s="214"/>
      <c r="E50" s="188" t="str">
        <f t="shared" si="0"/>
        <v/>
      </c>
      <c r="F50" s="211" t="str">
        <f t="shared" si="1"/>
        <v>否</v>
      </c>
      <c r="G50" s="198" t="str">
        <f t="shared" si="2"/>
        <v>项</v>
      </c>
    </row>
    <row r="51" ht="38.1" customHeight="1" spans="1:7">
      <c r="A51" s="212" t="s">
        <v>2788</v>
      </c>
      <c r="B51" s="213" t="s">
        <v>2789</v>
      </c>
      <c r="C51" s="215"/>
      <c r="D51" s="214"/>
      <c r="E51" s="188" t="str">
        <f t="shared" si="0"/>
        <v/>
      </c>
      <c r="F51" s="211" t="str">
        <f t="shared" si="1"/>
        <v>否</v>
      </c>
      <c r="G51" s="198" t="str">
        <f t="shared" si="2"/>
        <v>项</v>
      </c>
    </row>
    <row r="52" ht="38.1" customHeight="1" spans="1:7">
      <c r="A52" s="212" t="s">
        <v>2790</v>
      </c>
      <c r="B52" s="213" t="s">
        <v>2791</v>
      </c>
      <c r="C52" s="215"/>
      <c r="D52" s="214"/>
      <c r="E52" s="188" t="str">
        <f t="shared" si="0"/>
        <v/>
      </c>
      <c r="F52" s="211" t="str">
        <f t="shared" si="1"/>
        <v>否</v>
      </c>
      <c r="G52" s="198" t="str">
        <f t="shared" si="2"/>
        <v>项</v>
      </c>
    </row>
    <row r="53" ht="38.1" customHeight="1" spans="1:7">
      <c r="A53" s="212" t="s">
        <v>2792</v>
      </c>
      <c r="B53" s="213" t="s">
        <v>2793</v>
      </c>
      <c r="C53" s="215"/>
      <c r="D53" s="214"/>
      <c r="E53" s="188" t="str">
        <f t="shared" si="0"/>
        <v/>
      </c>
      <c r="F53" s="211" t="str">
        <f t="shared" si="1"/>
        <v>否</v>
      </c>
      <c r="G53" s="198" t="str">
        <f t="shared" si="2"/>
        <v>项</v>
      </c>
    </row>
    <row r="54" ht="38.1" customHeight="1" spans="1:7">
      <c r="A54" s="212" t="s">
        <v>2794</v>
      </c>
      <c r="B54" s="213" t="s">
        <v>2795</v>
      </c>
      <c r="C54" s="215"/>
      <c r="D54" s="214"/>
      <c r="E54" s="188" t="str">
        <f t="shared" si="0"/>
        <v/>
      </c>
      <c r="F54" s="211" t="str">
        <f t="shared" si="1"/>
        <v>否</v>
      </c>
      <c r="G54" s="198" t="str">
        <f t="shared" si="2"/>
        <v>项</v>
      </c>
    </row>
    <row r="55" ht="38.1" customHeight="1" spans="1:7">
      <c r="A55" s="212" t="s">
        <v>2796</v>
      </c>
      <c r="B55" s="213" t="s">
        <v>2797</v>
      </c>
      <c r="C55" s="215"/>
      <c r="D55" s="214"/>
      <c r="E55" s="188" t="str">
        <f t="shared" si="0"/>
        <v/>
      </c>
      <c r="F55" s="211" t="str">
        <f t="shared" si="1"/>
        <v>否</v>
      </c>
      <c r="G55" s="198" t="str">
        <f t="shared" si="2"/>
        <v>项</v>
      </c>
    </row>
    <row r="56" ht="38.1" customHeight="1" spans="1:7">
      <c r="A56" s="212" t="s">
        <v>2798</v>
      </c>
      <c r="B56" s="219" t="s">
        <v>2799</v>
      </c>
      <c r="C56" s="215"/>
      <c r="D56" s="214"/>
      <c r="E56" s="188" t="str">
        <f t="shared" si="0"/>
        <v/>
      </c>
      <c r="F56" s="211" t="str">
        <f t="shared" si="1"/>
        <v>否</v>
      </c>
      <c r="G56" s="198" t="str">
        <f t="shared" si="2"/>
        <v>项</v>
      </c>
    </row>
    <row r="57" ht="38.1" customHeight="1" spans="1:7">
      <c r="A57" s="212" t="s">
        <v>2800</v>
      </c>
      <c r="B57" s="219" t="s">
        <v>2801</v>
      </c>
      <c r="C57" s="215"/>
      <c r="D57" s="214"/>
      <c r="E57" s="188" t="str">
        <f t="shared" si="0"/>
        <v/>
      </c>
      <c r="F57" s="211" t="str">
        <f t="shared" si="1"/>
        <v>否</v>
      </c>
      <c r="G57" s="198" t="str">
        <f t="shared" si="2"/>
        <v>项</v>
      </c>
    </row>
    <row r="58" ht="38.1" customHeight="1" spans="1:7">
      <c r="A58" s="212" t="s">
        <v>2802</v>
      </c>
      <c r="B58" s="219" t="s">
        <v>2803</v>
      </c>
      <c r="C58" s="215"/>
      <c r="D58" s="214"/>
      <c r="E58" s="188" t="str">
        <f t="shared" si="0"/>
        <v/>
      </c>
      <c r="F58" s="211" t="str">
        <f t="shared" si="1"/>
        <v>否</v>
      </c>
      <c r="G58" s="198" t="str">
        <f t="shared" si="2"/>
        <v>项</v>
      </c>
    </row>
    <row r="59" ht="38.1" customHeight="1" spans="1:7">
      <c r="A59" s="212" t="s">
        <v>2804</v>
      </c>
      <c r="B59" s="213" t="s">
        <v>2805</v>
      </c>
      <c r="C59" s="215"/>
      <c r="D59" s="214">
        <v>10582</v>
      </c>
      <c r="E59" s="188" t="str">
        <f t="shared" si="0"/>
        <v/>
      </c>
      <c r="F59" s="211" t="str">
        <f t="shared" si="1"/>
        <v>是</v>
      </c>
      <c r="G59" s="198" t="str">
        <f t="shared" si="2"/>
        <v>项</v>
      </c>
    </row>
    <row r="60" ht="38.1" customHeight="1" spans="1:7">
      <c r="A60" s="212" t="s">
        <v>2806</v>
      </c>
      <c r="B60" s="213" t="s">
        <v>2807</v>
      </c>
      <c r="C60" s="215"/>
      <c r="D60" s="215"/>
      <c r="E60" s="188" t="str">
        <f t="shared" si="0"/>
        <v/>
      </c>
      <c r="F60" s="211" t="str">
        <f t="shared" si="1"/>
        <v>否</v>
      </c>
      <c r="G60" s="198" t="str">
        <f t="shared" si="2"/>
        <v>款</v>
      </c>
    </row>
    <row r="61" ht="38.1" customHeight="1" spans="1:7">
      <c r="A61" s="212" t="s">
        <v>2808</v>
      </c>
      <c r="B61" s="213" t="s">
        <v>2777</v>
      </c>
      <c r="C61" s="215"/>
      <c r="D61" s="214"/>
      <c r="E61" s="188" t="str">
        <f t="shared" si="0"/>
        <v/>
      </c>
      <c r="F61" s="211" t="str">
        <f t="shared" si="1"/>
        <v>否</v>
      </c>
      <c r="G61" s="198" t="str">
        <f t="shared" si="2"/>
        <v>项</v>
      </c>
    </row>
    <row r="62" ht="38.1" customHeight="1" spans="1:7">
      <c r="A62" s="212" t="s">
        <v>2809</v>
      </c>
      <c r="B62" s="213" t="s">
        <v>2779</v>
      </c>
      <c r="C62" s="215"/>
      <c r="D62" s="214"/>
      <c r="E62" s="188" t="str">
        <f t="shared" si="0"/>
        <v/>
      </c>
      <c r="F62" s="211" t="str">
        <f t="shared" si="1"/>
        <v>否</v>
      </c>
      <c r="G62" s="198" t="str">
        <f t="shared" si="2"/>
        <v>项</v>
      </c>
    </row>
    <row r="63" ht="38.1" customHeight="1" spans="1:7">
      <c r="A63" s="212" t="s">
        <v>2810</v>
      </c>
      <c r="B63" s="213" t="s">
        <v>2811</v>
      </c>
      <c r="C63" s="215"/>
      <c r="D63" s="214"/>
      <c r="E63" s="188" t="str">
        <f t="shared" si="0"/>
        <v/>
      </c>
      <c r="F63" s="211" t="str">
        <f t="shared" si="1"/>
        <v>否</v>
      </c>
      <c r="G63" s="198" t="str">
        <f t="shared" si="2"/>
        <v>项</v>
      </c>
    </row>
    <row r="64" ht="38.1" customHeight="1" spans="1:7">
      <c r="A64" s="212" t="s">
        <v>2812</v>
      </c>
      <c r="B64" s="213" t="s">
        <v>2813</v>
      </c>
      <c r="C64" s="215"/>
      <c r="D64" s="215"/>
      <c r="E64" s="188" t="str">
        <f t="shared" si="0"/>
        <v/>
      </c>
      <c r="F64" s="211" t="str">
        <f t="shared" si="1"/>
        <v>否</v>
      </c>
      <c r="G64" s="198" t="str">
        <f t="shared" si="2"/>
        <v>款</v>
      </c>
    </row>
    <row r="65" ht="38.1" customHeight="1" spans="1:7">
      <c r="A65" s="212" t="s">
        <v>2814</v>
      </c>
      <c r="B65" s="213" t="s">
        <v>2815</v>
      </c>
      <c r="C65" s="215"/>
      <c r="D65" s="215"/>
      <c r="E65" s="188" t="str">
        <f t="shared" si="0"/>
        <v/>
      </c>
      <c r="F65" s="211" t="str">
        <f t="shared" si="1"/>
        <v>否</v>
      </c>
      <c r="G65" s="198" t="str">
        <f t="shared" si="2"/>
        <v>款</v>
      </c>
    </row>
    <row r="66" ht="38.1" customHeight="1" spans="1:7">
      <c r="A66" s="212" t="s">
        <v>2816</v>
      </c>
      <c r="B66" s="213" t="s">
        <v>2817</v>
      </c>
      <c r="C66" s="215"/>
      <c r="D66" s="214"/>
      <c r="E66" s="188" t="str">
        <f t="shared" si="0"/>
        <v/>
      </c>
      <c r="F66" s="211" t="str">
        <f t="shared" si="1"/>
        <v>否</v>
      </c>
      <c r="G66" s="198" t="str">
        <f t="shared" si="2"/>
        <v>项</v>
      </c>
    </row>
    <row r="67" ht="38.1" customHeight="1" spans="1:7">
      <c r="A67" s="212" t="s">
        <v>2818</v>
      </c>
      <c r="B67" s="213" t="s">
        <v>2819</v>
      </c>
      <c r="C67" s="215"/>
      <c r="D67" s="214"/>
      <c r="E67" s="188" t="str">
        <f t="shared" si="0"/>
        <v/>
      </c>
      <c r="F67" s="211" t="str">
        <f t="shared" si="1"/>
        <v>否</v>
      </c>
      <c r="G67" s="198" t="str">
        <f t="shared" si="2"/>
        <v>项</v>
      </c>
    </row>
    <row r="68" ht="38.1" customHeight="1" spans="1:7">
      <c r="A68" s="212" t="s">
        <v>2820</v>
      </c>
      <c r="B68" s="213" t="s">
        <v>2821</v>
      </c>
      <c r="C68" s="215"/>
      <c r="D68" s="214"/>
      <c r="E68" s="188" t="str">
        <f t="shared" ref="E68:E131" si="3">IF(C68&gt;0,D68/C68-1,IF(C68&lt;0,-(D68/C68-1),""))</f>
        <v/>
      </c>
      <c r="F68" s="211" t="str">
        <f t="shared" ref="F68:F131" si="4">IF(LEN(A68)=3,"是",IF(B68&lt;&gt;"",IF(SUM(C68:D68)&lt;&gt;0,"是","否"),"是"))</f>
        <v>否</v>
      </c>
      <c r="G68" s="198" t="str">
        <f t="shared" ref="G68:G131" si="5">IF(LEN(A68)=3,"类",IF(LEN(A68)=5,"款","项"))</f>
        <v>项</v>
      </c>
    </row>
    <row r="69" ht="38.1" customHeight="1" spans="1:7">
      <c r="A69" s="212" t="s">
        <v>2822</v>
      </c>
      <c r="B69" s="213" t="s">
        <v>2823</v>
      </c>
      <c r="C69" s="215"/>
      <c r="D69" s="214"/>
      <c r="E69" s="188" t="str">
        <f t="shared" si="3"/>
        <v/>
      </c>
      <c r="F69" s="211" t="str">
        <f t="shared" si="4"/>
        <v>否</v>
      </c>
      <c r="G69" s="198" t="str">
        <f t="shared" si="5"/>
        <v>项</v>
      </c>
    </row>
    <row r="70" ht="38.1" customHeight="1" spans="1:7">
      <c r="A70" s="212" t="s">
        <v>2824</v>
      </c>
      <c r="B70" s="213" t="s">
        <v>2825</v>
      </c>
      <c r="C70" s="215"/>
      <c r="D70" s="214"/>
      <c r="E70" s="188" t="str">
        <f t="shared" si="3"/>
        <v/>
      </c>
      <c r="F70" s="211" t="str">
        <f t="shared" si="4"/>
        <v>否</v>
      </c>
      <c r="G70" s="198" t="str">
        <f t="shared" si="5"/>
        <v>项</v>
      </c>
    </row>
    <row r="71" ht="38.1" customHeight="1" spans="1:7">
      <c r="A71" s="212" t="s">
        <v>2826</v>
      </c>
      <c r="B71" s="213" t="s">
        <v>2827</v>
      </c>
      <c r="C71" s="215"/>
      <c r="D71" s="215"/>
      <c r="E71" s="188" t="str">
        <f t="shared" si="3"/>
        <v/>
      </c>
      <c r="F71" s="211" t="str">
        <f t="shared" si="4"/>
        <v>否</v>
      </c>
      <c r="G71" s="198" t="str">
        <f t="shared" si="5"/>
        <v>款</v>
      </c>
    </row>
    <row r="72" ht="38.1" customHeight="1" spans="1:7">
      <c r="A72" s="212" t="s">
        <v>2828</v>
      </c>
      <c r="B72" s="213" t="s">
        <v>2829</v>
      </c>
      <c r="C72" s="215"/>
      <c r="D72" s="214"/>
      <c r="E72" s="188" t="str">
        <f t="shared" si="3"/>
        <v/>
      </c>
      <c r="F72" s="211" t="str">
        <f t="shared" si="4"/>
        <v>否</v>
      </c>
      <c r="G72" s="198" t="str">
        <f t="shared" si="5"/>
        <v>项</v>
      </c>
    </row>
    <row r="73" ht="38.1" customHeight="1" spans="1:7">
      <c r="A73" s="212" t="s">
        <v>2830</v>
      </c>
      <c r="B73" s="213" t="s">
        <v>2831</v>
      </c>
      <c r="C73" s="215"/>
      <c r="D73" s="214"/>
      <c r="E73" s="188" t="str">
        <f t="shared" si="3"/>
        <v/>
      </c>
      <c r="F73" s="211" t="str">
        <f t="shared" si="4"/>
        <v>否</v>
      </c>
      <c r="G73" s="198" t="str">
        <f t="shared" si="5"/>
        <v>项</v>
      </c>
    </row>
    <row r="74" ht="38.1" customHeight="1" spans="1:7">
      <c r="A74" s="212" t="s">
        <v>2832</v>
      </c>
      <c r="B74" s="213" t="s">
        <v>2833</v>
      </c>
      <c r="C74" s="215"/>
      <c r="D74" s="214"/>
      <c r="E74" s="188" t="str">
        <f t="shared" si="3"/>
        <v/>
      </c>
      <c r="F74" s="211" t="str">
        <f t="shared" si="4"/>
        <v>否</v>
      </c>
      <c r="G74" s="198" t="str">
        <f t="shared" si="5"/>
        <v>项</v>
      </c>
    </row>
    <row r="75" ht="38.1" customHeight="1" spans="1:7">
      <c r="A75" s="212" t="s">
        <v>2834</v>
      </c>
      <c r="B75" s="213" t="s">
        <v>2835</v>
      </c>
      <c r="C75" s="215"/>
      <c r="D75" s="215"/>
      <c r="E75" s="188" t="str">
        <f t="shared" si="3"/>
        <v/>
      </c>
      <c r="F75" s="211" t="str">
        <f t="shared" si="4"/>
        <v>否</v>
      </c>
      <c r="G75" s="198" t="str">
        <f t="shared" si="5"/>
        <v>款</v>
      </c>
    </row>
    <row r="76" ht="38.1" customHeight="1" spans="1:7">
      <c r="A76" s="212" t="s">
        <v>2836</v>
      </c>
      <c r="B76" s="213" t="s">
        <v>2777</v>
      </c>
      <c r="C76" s="215"/>
      <c r="D76" s="214"/>
      <c r="E76" s="188" t="str">
        <f t="shared" si="3"/>
        <v/>
      </c>
      <c r="F76" s="211" t="str">
        <f t="shared" si="4"/>
        <v>否</v>
      </c>
      <c r="G76" s="198" t="str">
        <f t="shared" si="5"/>
        <v>项</v>
      </c>
    </row>
    <row r="77" ht="38.1" customHeight="1" spans="1:7">
      <c r="A77" s="212" t="s">
        <v>2837</v>
      </c>
      <c r="B77" s="213" t="s">
        <v>2779</v>
      </c>
      <c r="C77" s="215"/>
      <c r="D77" s="214"/>
      <c r="E77" s="188" t="str">
        <f t="shared" si="3"/>
        <v/>
      </c>
      <c r="F77" s="211" t="str">
        <f t="shared" si="4"/>
        <v>否</v>
      </c>
      <c r="G77" s="198" t="str">
        <f t="shared" si="5"/>
        <v>项</v>
      </c>
    </row>
    <row r="78" ht="38.1" customHeight="1" spans="1:7">
      <c r="A78" s="212" t="s">
        <v>2838</v>
      </c>
      <c r="B78" s="213" t="s">
        <v>2839</v>
      </c>
      <c r="C78" s="215"/>
      <c r="D78" s="214"/>
      <c r="E78" s="188" t="str">
        <f t="shared" si="3"/>
        <v/>
      </c>
      <c r="F78" s="211" t="str">
        <f t="shared" si="4"/>
        <v>否</v>
      </c>
      <c r="G78" s="198" t="str">
        <f t="shared" si="5"/>
        <v>项</v>
      </c>
    </row>
    <row r="79" ht="38.1" customHeight="1" spans="1:7">
      <c r="A79" s="212" t="s">
        <v>2840</v>
      </c>
      <c r="B79" s="213" t="s">
        <v>2841</v>
      </c>
      <c r="C79" s="215"/>
      <c r="D79" s="215"/>
      <c r="E79" s="188" t="str">
        <f t="shared" si="3"/>
        <v/>
      </c>
      <c r="F79" s="211" t="str">
        <f t="shared" si="4"/>
        <v>否</v>
      </c>
      <c r="G79" s="198" t="str">
        <f t="shared" si="5"/>
        <v>款</v>
      </c>
    </row>
    <row r="80" ht="38.1" customHeight="1" spans="1:7">
      <c r="A80" s="212" t="s">
        <v>2842</v>
      </c>
      <c r="B80" s="213" t="s">
        <v>2777</v>
      </c>
      <c r="C80" s="215"/>
      <c r="D80" s="214"/>
      <c r="E80" s="188" t="str">
        <f t="shared" si="3"/>
        <v/>
      </c>
      <c r="F80" s="211" t="str">
        <f t="shared" si="4"/>
        <v>否</v>
      </c>
      <c r="G80" s="198" t="str">
        <f t="shared" si="5"/>
        <v>项</v>
      </c>
    </row>
    <row r="81" ht="38.1" customHeight="1" spans="1:7">
      <c r="A81" s="212" t="s">
        <v>2843</v>
      </c>
      <c r="B81" s="213" t="s">
        <v>2779</v>
      </c>
      <c r="C81" s="215"/>
      <c r="D81" s="214"/>
      <c r="E81" s="188" t="str">
        <f t="shared" si="3"/>
        <v/>
      </c>
      <c r="F81" s="211" t="str">
        <f t="shared" si="4"/>
        <v>否</v>
      </c>
      <c r="G81" s="198" t="str">
        <f t="shared" si="5"/>
        <v>项</v>
      </c>
    </row>
    <row r="82" s="196" customFormat="1" ht="38.1" customHeight="1" spans="1:7">
      <c r="A82" s="212" t="s">
        <v>2844</v>
      </c>
      <c r="B82" s="213" t="s">
        <v>2845</v>
      </c>
      <c r="C82" s="215"/>
      <c r="D82" s="214"/>
      <c r="E82" s="188" t="str">
        <f t="shared" si="3"/>
        <v/>
      </c>
      <c r="F82" s="211" t="str">
        <f t="shared" si="4"/>
        <v>否</v>
      </c>
      <c r="G82" s="198" t="str">
        <f t="shared" si="5"/>
        <v>项</v>
      </c>
    </row>
    <row r="83" s="196" customFormat="1" ht="38.1" customHeight="1" spans="1:7">
      <c r="A83" s="212" t="s">
        <v>2846</v>
      </c>
      <c r="B83" s="213" t="s">
        <v>2847</v>
      </c>
      <c r="C83" s="215"/>
      <c r="D83" s="215"/>
      <c r="E83" s="188" t="str">
        <f t="shared" si="3"/>
        <v/>
      </c>
      <c r="F83" s="211" t="str">
        <f t="shared" si="4"/>
        <v>否</v>
      </c>
      <c r="G83" s="198" t="str">
        <f t="shared" si="5"/>
        <v>款</v>
      </c>
    </row>
    <row r="84" s="196" customFormat="1" ht="38.1" customHeight="1" spans="1:7">
      <c r="A84" s="212" t="s">
        <v>2848</v>
      </c>
      <c r="B84" s="213" t="s">
        <v>2817</v>
      </c>
      <c r="C84" s="215"/>
      <c r="D84" s="214"/>
      <c r="E84" s="188" t="str">
        <f t="shared" si="3"/>
        <v/>
      </c>
      <c r="F84" s="211" t="str">
        <f t="shared" si="4"/>
        <v>否</v>
      </c>
      <c r="G84" s="198" t="str">
        <f t="shared" si="5"/>
        <v>项</v>
      </c>
    </row>
    <row r="85" s="196" customFormat="1" ht="38.1" customHeight="1" spans="1:7">
      <c r="A85" s="212" t="s">
        <v>2849</v>
      </c>
      <c r="B85" s="213" t="s">
        <v>2819</v>
      </c>
      <c r="C85" s="215"/>
      <c r="D85" s="214"/>
      <c r="E85" s="188" t="str">
        <f t="shared" si="3"/>
        <v/>
      </c>
      <c r="F85" s="211" t="str">
        <f t="shared" si="4"/>
        <v>否</v>
      </c>
      <c r="G85" s="198" t="str">
        <f t="shared" si="5"/>
        <v>项</v>
      </c>
    </row>
    <row r="86" s="196" customFormat="1" ht="38.1" customHeight="1" spans="1:7">
      <c r="A86" s="212" t="s">
        <v>2850</v>
      </c>
      <c r="B86" s="213" t="s">
        <v>2821</v>
      </c>
      <c r="C86" s="215"/>
      <c r="D86" s="214"/>
      <c r="E86" s="188" t="str">
        <f t="shared" si="3"/>
        <v/>
      </c>
      <c r="F86" s="211" t="str">
        <f t="shared" si="4"/>
        <v>否</v>
      </c>
      <c r="G86" s="198" t="str">
        <f t="shared" si="5"/>
        <v>项</v>
      </c>
    </row>
    <row r="87" s="196" customFormat="1" ht="38.1" customHeight="1" spans="1:7">
      <c r="A87" s="212" t="s">
        <v>2851</v>
      </c>
      <c r="B87" s="213" t="s">
        <v>2823</v>
      </c>
      <c r="C87" s="215"/>
      <c r="D87" s="214"/>
      <c r="E87" s="188" t="str">
        <f t="shared" si="3"/>
        <v/>
      </c>
      <c r="F87" s="211" t="str">
        <f t="shared" si="4"/>
        <v>否</v>
      </c>
      <c r="G87" s="198" t="str">
        <f t="shared" si="5"/>
        <v>项</v>
      </c>
    </row>
    <row r="88" s="196" customFormat="1" ht="38.1" customHeight="1" spans="1:7">
      <c r="A88" s="212" t="s">
        <v>2852</v>
      </c>
      <c r="B88" s="213" t="s">
        <v>2853</v>
      </c>
      <c r="C88" s="215"/>
      <c r="D88" s="214"/>
      <c r="E88" s="188" t="str">
        <f t="shared" si="3"/>
        <v/>
      </c>
      <c r="F88" s="211" t="str">
        <f t="shared" si="4"/>
        <v>否</v>
      </c>
      <c r="G88" s="198" t="str">
        <f t="shared" si="5"/>
        <v>项</v>
      </c>
    </row>
    <row r="89" s="196" customFormat="1" ht="38.1" customHeight="1" spans="1:7">
      <c r="A89" s="212" t="s">
        <v>2854</v>
      </c>
      <c r="B89" s="213" t="s">
        <v>2855</v>
      </c>
      <c r="C89" s="215"/>
      <c r="D89" s="215"/>
      <c r="E89" s="188" t="str">
        <f t="shared" si="3"/>
        <v/>
      </c>
      <c r="F89" s="211" t="str">
        <f t="shared" si="4"/>
        <v>否</v>
      </c>
      <c r="G89" s="198" t="str">
        <f t="shared" si="5"/>
        <v>款</v>
      </c>
    </row>
    <row r="90" s="196" customFormat="1" ht="38.1" customHeight="1" spans="1:7">
      <c r="A90" s="212" t="s">
        <v>2856</v>
      </c>
      <c r="B90" s="213" t="s">
        <v>2829</v>
      </c>
      <c r="C90" s="215"/>
      <c r="D90" s="214"/>
      <c r="E90" s="188" t="str">
        <f t="shared" si="3"/>
        <v/>
      </c>
      <c r="F90" s="211" t="str">
        <f t="shared" si="4"/>
        <v>否</v>
      </c>
      <c r="G90" s="198" t="str">
        <f t="shared" si="5"/>
        <v>项</v>
      </c>
    </row>
    <row r="91" s="196" customFormat="1" ht="38.1" customHeight="1" spans="1:7">
      <c r="A91" s="212" t="s">
        <v>2857</v>
      </c>
      <c r="B91" s="213" t="s">
        <v>2858</v>
      </c>
      <c r="C91" s="215"/>
      <c r="D91" s="214"/>
      <c r="E91" s="188" t="str">
        <f t="shared" si="3"/>
        <v/>
      </c>
      <c r="F91" s="211" t="str">
        <f t="shared" si="4"/>
        <v>否</v>
      </c>
      <c r="G91" s="198" t="str">
        <f t="shared" si="5"/>
        <v>项</v>
      </c>
    </row>
    <row r="92" s="196" customFormat="1" ht="38.1" customHeight="1" spans="1:7">
      <c r="A92" s="212" t="s">
        <v>2859</v>
      </c>
      <c r="B92" s="213" t="s">
        <v>2860</v>
      </c>
      <c r="C92" s="215"/>
      <c r="D92" s="215"/>
      <c r="E92" s="188" t="str">
        <f t="shared" si="3"/>
        <v/>
      </c>
      <c r="F92" s="211" t="str">
        <f t="shared" si="4"/>
        <v>否</v>
      </c>
      <c r="G92" s="198" t="str">
        <f t="shared" si="5"/>
        <v>款</v>
      </c>
    </row>
    <row r="93" s="196" customFormat="1" ht="38.1" customHeight="1" spans="1:7">
      <c r="A93" s="212" t="s">
        <v>2861</v>
      </c>
      <c r="B93" s="213" t="s">
        <v>2777</v>
      </c>
      <c r="C93" s="215"/>
      <c r="D93" s="214"/>
      <c r="E93" s="188" t="str">
        <f t="shared" si="3"/>
        <v/>
      </c>
      <c r="F93" s="211" t="str">
        <f t="shared" si="4"/>
        <v>否</v>
      </c>
      <c r="G93" s="198" t="str">
        <f t="shared" si="5"/>
        <v>项</v>
      </c>
    </row>
    <row r="94" s="196" customFormat="1" ht="38.1" customHeight="1" spans="1:7">
      <c r="A94" s="212" t="s">
        <v>2862</v>
      </c>
      <c r="B94" s="213" t="s">
        <v>2779</v>
      </c>
      <c r="C94" s="215"/>
      <c r="D94" s="214"/>
      <c r="E94" s="188" t="str">
        <f t="shared" si="3"/>
        <v/>
      </c>
      <c r="F94" s="211" t="str">
        <f t="shared" si="4"/>
        <v>否</v>
      </c>
      <c r="G94" s="198" t="str">
        <f t="shared" si="5"/>
        <v>项</v>
      </c>
    </row>
    <row r="95" s="196" customFormat="1" ht="38.1" customHeight="1" spans="1:7">
      <c r="A95" s="212" t="s">
        <v>2863</v>
      </c>
      <c r="B95" s="213" t="s">
        <v>2781</v>
      </c>
      <c r="C95" s="215"/>
      <c r="D95" s="214"/>
      <c r="E95" s="188" t="str">
        <f t="shared" si="3"/>
        <v/>
      </c>
      <c r="F95" s="211" t="str">
        <f t="shared" si="4"/>
        <v>否</v>
      </c>
      <c r="G95" s="198" t="str">
        <f t="shared" si="5"/>
        <v>项</v>
      </c>
    </row>
    <row r="96" s="196" customFormat="1" ht="38.1" customHeight="1" spans="1:7">
      <c r="A96" s="212" t="s">
        <v>2864</v>
      </c>
      <c r="B96" s="213" t="s">
        <v>2783</v>
      </c>
      <c r="C96" s="215"/>
      <c r="D96" s="214"/>
      <c r="E96" s="188" t="str">
        <f t="shared" si="3"/>
        <v/>
      </c>
      <c r="F96" s="211" t="str">
        <f t="shared" si="4"/>
        <v>否</v>
      </c>
      <c r="G96" s="198" t="str">
        <f t="shared" si="5"/>
        <v>项</v>
      </c>
    </row>
    <row r="97" ht="38.1" customHeight="1" spans="1:7">
      <c r="A97" s="212" t="s">
        <v>2865</v>
      </c>
      <c r="B97" s="213" t="s">
        <v>2789</v>
      </c>
      <c r="C97" s="215"/>
      <c r="D97" s="214"/>
      <c r="E97" s="188" t="str">
        <f t="shared" si="3"/>
        <v/>
      </c>
      <c r="F97" s="211" t="str">
        <f t="shared" si="4"/>
        <v>否</v>
      </c>
      <c r="G97" s="198" t="str">
        <f t="shared" si="5"/>
        <v>项</v>
      </c>
    </row>
    <row r="98" ht="38.1" customHeight="1" spans="1:7">
      <c r="A98" s="212" t="s">
        <v>2866</v>
      </c>
      <c r="B98" s="213" t="s">
        <v>2793</v>
      </c>
      <c r="C98" s="210">
        <f>SUM(C99,C104,C109,C114,C117)</f>
        <v>0</v>
      </c>
      <c r="D98" s="214"/>
      <c r="E98" s="188" t="str">
        <f t="shared" si="3"/>
        <v/>
      </c>
      <c r="F98" s="211" t="str">
        <f t="shared" si="4"/>
        <v>否</v>
      </c>
      <c r="G98" s="198" t="str">
        <f t="shared" si="5"/>
        <v>项</v>
      </c>
    </row>
    <row r="99" ht="38.1" customHeight="1" spans="1:7">
      <c r="A99" s="212" t="s">
        <v>2867</v>
      </c>
      <c r="B99" s="213" t="s">
        <v>2795</v>
      </c>
      <c r="C99" s="214">
        <f>SUM(C100:C103)</f>
        <v>0</v>
      </c>
      <c r="D99" s="214"/>
      <c r="E99" s="188" t="str">
        <f t="shared" si="3"/>
        <v/>
      </c>
      <c r="F99" s="211" t="str">
        <f t="shared" si="4"/>
        <v>否</v>
      </c>
      <c r="G99" s="198" t="str">
        <f t="shared" si="5"/>
        <v>项</v>
      </c>
    </row>
    <row r="100" s="196" customFormat="1" ht="38.1" customHeight="1" spans="1:7">
      <c r="A100" s="212" t="s">
        <v>2868</v>
      </c>
      <c r="B100" s="213" t="s">
        <v>2869</v>
      </c>
      <c r="C100" s="215"/>
      <c r="D100" s="214"/>
      <c r="E100" s="188" t="str">
        <f t="shared" si="3"/>
        <v/>
      </c>
      <c r="F100" s="211" t="str">
        <f t="shared" si="4"/>
        <v>否</v>
      </c>
      <c r="G100" s="198" t="str">
        <f t="shared" si="5"/>
        <v>项</v>
      </c>
    </row>
    <row r="101" s="196" customFormat="1" ht="38.1" customHeight="1" spans="1:7">
      <c r="A101" s="208" t="s">
        <v>132</v>
      </c>
      <c r="B101" s="209" t="s">
        <v>2870</v>
      </c>
      <c r="C101" s="215"/>
      <c r="D101" s="215">
        <v>20</v>
      </c>
      <c r="E101" s="188" t="str">
        <f t="shared" si="3"/>
        <v/>
      </c>
      <c r="F101" s="211" t="str">
        <f t="shared" si="4"/>
        <v>是</v>
      </c>
      <c r="G101" s="198" t="str">
        <f t="shared" si="5"/>
        <v>类</v>
      </c>
    </row>
    <row r="102" ht="38.1" customHeight="1" spans="1:7">
      <c r="A102" s="212" t="s">
        <v>2871</v>
      </c>
      <c r="B102" s="213" t="s">
        <v>2872</v>
      </c>
      <c r="C102" s="215"/>
      <c r="D102" s="215">
        <v>20</v>
      </c>
      <c r="E102" s="188" t="str">
        <f t="shared" si="3"/>
        <v/>
      </c>
      <c r="F102" s="211" t="str">
        <f t="shared" si="4"/>
        <v>是</v>
      </c>
      <c r="G102" s="198" t="str">
        <f t="shared" si="5"/>
        <v>款</v>
      </c>
    </row>
    <row r="103" s="196" customFormat="1" ht="38.1" customHeight="1" spans="1:7">
      <c r="A103" s="212" t="s">
        <v>2873</v>
      </c>
      <c r="B103" s="213" t="s">
        <v>2747</v>
      </c>
      <c r="C103" s="215"/>
      <c r="D103" s="214">
        <v>20</v>
      </c>
      <c r="E103" s="188" t="str">
        <f t="shared" si="3"/>
        <v/>
      </c>
      <c r="F103" s="211" t="str">
        <f t="shared" si="4"/>
        <v>是</v>
      </c>
      <c r="G103" s="198" t="str">
        <f t="shared" si="5"/>
        <v>项</v>
      </c>
    </row>
    <row r="104" s="196" customFormat="1" ht="38.1" customHeight="1" spans="1:7">
      <c r="A104" s="212" t="s">
        <v>2874</v>
      </c>
      <c r="B104" s="213" t="s">
        <v>2875</v>
      </c>
      <c r="C104" s="215"/>
      <c r="D104" s="214"/>
      <c r="E104" s="188" t="str">
        <f t="shared" si="3"/>
        <v/>
      </c>
      <c r="F104" s="211" t="str">
        <f t="shared" si="4"/>
        <v>否</v>
      </c>
      <c r="G104" s="198" t="str">
        <f t="shared" si="5"/>
        <v>项</v>
      </c>
    </row>
    <row r="105" s="196" customFormat="1" ht="38.1" customHeight="1" spans="1:7">
      <c r="A105" s="212" t="s">
        <v>2876</v>
      </c>
      <c r="B105" s="213" t="s">
        <v>2877</v>
      </c>
      <c r="C105" s="215"/>
      <c r="D105" s="214"/>
      <c r="E105" s="188" t="str">
        <f t="shared" si="3"/>
        <v/>
      </c>
      <c r="F105" s="211" t="str">
        <f t="shared" si="4"/>
        <v>否</v>
      </c>
      <c r="G105" s="198" t="str">
        <f t="shared" si="5"/>
        <v>项</v>
      </c>
    </row>
    <row r="106" s="196" customFormat="1" ht="38.1" customHeight="1" spans="1:7">
      <c r="A106" s="212" t="s">
        <v>2878</v>
      </c>
      <c r="B106" s="213" t="s">
        <v>2879</v>
      </c>
      <c r="C106" s="215"/>
      <c r="D106" s="214"/>
      <c r="E106" s="188" t="str">
        <f t="shared" si="3"/>
        <v/>
      </c>
      <c r="F106" s="211" t="str">
        <f t="shared" si="4"/>
        <v>否</v>
      </c>
      <c r="G106" s="198" t="str">
        <f t="shared" si="5"/>
        <v>项</v>
      </c>
    </row>
    <row r="107" s="196" customFormat="1" ht="38.1" customHeight="1" spans="1:7">
      <c r="A107" s="212" t="s">
        <v>2880</v>
      </c>
      <c r="B107" s="213" t="s">
        <v>2881</v>
      </c>
      <c r="C107" s="215"/>
      <c r="D107" s="215"/>
      <c r="E107" s="188" t="str">
        <f t="shared" si="3"/>
        <v/>
      </c>
      <c r="F107" s="211" t="str">
        <f t="shared" si="4"/>
        <v>否</v>
      </c>
      <c r="G107" s="198" t="str">
        <f t="shared" si="5"/>
        <v>款</v>
      </c>
    </row>
    <row r="108" ht="38.1" customHeight="1" spans="1:7">
      <c r="A108" s="212" t="s">
        <v>2882</v>
      </c>
      <c r="B108" s="213" t="s">
        <v>2747</v>
      </c>
      <c r="C108" s="215"/>
      <c r="D108" s="214"/>
      <c r="E108" s="188" t="str">
        <f t="shared" si="3"/>
        <v/>
      </c>
      <c r="F108" s="211" t="str">
        <f t="shared" si="4"/>
        <v>否</v>
      </c>
      <c r="G108" s="198" t="str">
        <f t="shared" si="5"/>
        <v>项</v>
      </c>
    </row>
    <row r="109" s="196" customFormat="1" ht="38.1" customHeight="1" spans="1:7">
      <c r="A109" s="212" t="s">
        <v>2883</v>
      </c>
      <c r="B109" s="213" t="s">
        <v>2875</v>
      </c>
      <c r="C109" s="215"/>
      <c r="D109" s="214"/>
      <c r="E109" s="188" t="str">
        <f t="shared" si="3"/>
        <v/>
      </c>
      <c r="F109" s="211" t="str">
        <f t="shared" si="4"/>
        <v>否</v>
      </c>
      <c r="G109" s="198" t="str">
        <f t="shared" si="5"/>
        <v>项</v>
      </c>
    </row>
    <row r="110" s="196" customFormat="1" ht="38.1" customHeight="1" spans="1:7">
      <c r="A110" s="212" t="s">
        <v>2884</v>
      </c>
      <c r="B110" s="213" t="s">
        <v>2885</v>
      </c>
      <c r="C110" s="215"/>
      <c r="D110" s="214"/>
      <c r="E110" s="188" t="str">
        <f t="shared" si="3"/>
        <v/>
      </c>
      <c r="F110" s="211" t="str">
        <f t="shared" si="4"/>
        <v>否</v>
      </c>
      <c r="G110" s="198" t="str">
        <f t="shared" si="5"/>
        <v>项</v>
      </c>
    </row>
    <row r="111" s="196" customFormat="1" ht="38.1" customHeight="1" spans="1:7">
      <c r="A111" s="212" t="s">
        <v>2886</v>
      </c>
      <c r="B111" s="213" t="s">
        <v>2887</v>
      </c>
      <c r="C111" s="215"/>
      <c r="D111" s="214"/>
      <c r="E111" s="188" t="str">
        <f t="shared" si="3"/>
        <v/>
      </c>
      <c r="F111" s="211" t="str">
        <f t="shared" si="4"/>
        <v>否</v>
      </c>
      <c r="G111" s="198" t="str">
        <f t="shared" si="5"/>
        <v>项</v>
      </c>
    </row>
    <row r="112" ht="38.1" customHeight="1" spans="1:7">
      <c r="A112" s="212" t="s">
        <v>2888</v>
      </c>
      <c r="B112" s="213" t="s">
        <v>2889</v>
      </c>
      <c r="C112" s="215"/>
      <c r="D112" s="215"/>
      <c r="E112" s="188" t="str">
        <f t="shared" si="3"/>
        <v/>
      </c>
      <c r="F112" s="211" t="str">
        <f t="shared" si="4"/>
        <v>否</v>
      </c>
      <c r="G112" s="198" t="str">
        <f t="shared" si="5"/>
        <v>款</v>
      </c>
    </row>
    <row r="113" s="196" customFormat="1" ht="38.1" customHeight="1" spans="1:7">
      <c r="A113" s="212" t="s">
        <v>2890</v>
      </c>
      <c r="B113" s="213" t="s">
        <v>2891</v>
      </c>
      <c r="C113" s="215"/>
      <c r="D113" s="214"/>
      <c r="E113" s="188" t="str">
        <f t="shared" si="3"/>
        <v/>
      </c>
      <c r="F113" s="211" t="str">
        <f t="shared" si="4"/>
        <v>否</v>
      </c>
      <c r="G113" s="198" t="str">
        <f t="shared" si="5"/>
        <v>项</v>
      </c>
    </row>
    <row r="114" s="196" customFormat="1" ht="38.1" customHeight="1" spans="1:7">
      <c r="A114" s="212" t="s">
        <v>2892</v>
      </c>
      <c r="B114" s="213" t="s">
        <v>2893</v>
      </c>
      <c r="C114" s="215"/>
      <c r="D114" s="214"/>
      <c r="E114" s="188" t="str">
        <f t="shared" si="3"/>
        <v/>
      </c>
      <c r="F114" s="211" t="str">
        <f t="shared" si="4"/>
        <v>否</v>
      </c>
      <c r="G114" s="198" t="str">
        <f t="shared" si="5"/>
        <v>项</v>
      </c>
    </row>
    <row r="115" s="196" customFormat="1" ht="38.1" customHeight="1" spans="1:7">
      <c r="A115" s="212" t="s">
        <v>2894</v>
      </c>
      <c r="B115" s="213" t="s">
        <v>2895</v>
      </c>
      <c r="C115" s="215"/>
      <c r="D115" s="214"/>
      <c r="E115" s="188" t="str">
        <f t="shared" si="3"/>
        <v/>
      </c>
      <c r="F115" s="211" t="str">
        <f t="shared" si="4"/>
        <v>否</v>
      </c>
      <c r="G115" s="198" t="str">
        <f t="shared" si="5"/>
        <v>项</v>
      </c>
    </row>
    <row r="116" ht="38.1" customHeight="1" spans="1:7">
      <c r="A116" s="212" t="s">
        <v>2896</v>
      </c>
      <c r="B116" s="213" t="s">
        <v>2897</v>
      </c>
      <c r="C116" s="215"/>
      <c r="D116" s="214"/>
      <c r="E116" s="188" t="str">
        <f t="shared" si="3"/>
        <v/>
      </c>
      <c r="F116" s="211" t="str">
        <f t="shared" si="4"/>
        <v>否</v>
      </c>
      <c r="G116" s="198" t="str">
        <f t="shared" si="5"/>
        <v>项</v>
      </c>
    </row>
    <row r="117" s="196" customFormat="1" ht="38.1" customHeight="1" spans="1:7">
      <c r="A117" s="220">
        <v>21370</v>
      </c>
      <c r="B117" s="213" t="s">
        <v>2898</v>
      </c>
      <c r="C117" s="215"/>
      <c r="D117" s="215"/>
      <c r="E117" s="188" t="str">
        <f t="shared" si="3"/>
        <v/>
      </c>
      <c r="F117" s="211" t="str">
        <f t="shared" si="4"/>
        <v>否</v>
      </c>
      <c r="G117" s="198" t="str">
        <f t="shared" si="5"/>
        <v>款</v>
      </c>
    </row>
    <row r="118" s="196" customFormat="1" ht="38.1" customHeight="1" spans="1:7">
      <c r="A118" s="220">
        <v>2137001</v>
      </c>
      <c r="B118" s="213" t="s">
        <v>2747</v>
      </c>
      <c r="C118" s="215"/>
      <c r="D118" s="214"/>
      <c r="E118" s="188" t="str">
        <f t="shared" si="3"/>
        <v/>
      </c>
      <c r="F118" s="211" t="str">
        <f t="shared" si="4"/>
        <v>否</v>
      </c>
      <c r="G118" s="198" t="str">
        <f t="shared" si="5"/>
        <v>项</v>
      </c>
    </row>
    <row r="119" ht="38.1" customHeight="1" spans="1:7">
      <c r="A119" s="220">
        <v>2137099</v>
      </c>
      <c r="B119" s="213" t="s">
        <v>2899</v>
      </c>
      <c r="C119" s="215"/>
      <c r="D119" s="214"/>
      <c r="E119" s="188" t="str">
        <f t="shared" si="3"/>
        <v/>
      </c>
      <c r="F119" s="211" t="str">
        <f t="shared" si="4"/>
        <v>否</v>
      </c>
      <c r="G119" s="198" t="str">
        <f t="shared" si="5"/>
        <v>项</v>
      </c>
    </row>
    <row r="120" s="196" customFormat="1" ht="38.1" customHeight="1" spans="1:7">
      <c r="A120" s="220">
        <v>21371</v>
      </c>
      <c r="B120" s="213" t="s">
        <v>2900</v>
      </c>
      <c r="C120" s="215"/>
      <c r="D120" s="215"/>
      <c r="E120" s="188" t="str">
        <f t="shared" si="3"/>
        <v/>
      </c>
      <c r="F120" s="211" t="str">
        <f t="shared" si="4"/>
        <v>否</v>
      </c>
      <c r="G120" s="198" t="str">
        <f t="shared" si="5"/>
        <v>款</v>
      </c>
    </row>
    <row r="121" ht="38.1" customHeight="1" spans="1:7">
      <c r="A121" s="220">
        <v>2137101</v>
      </c>
      <c r="B121" s="213" t="s">
        <v>2891</v>
      </c>
      <c r="C121" s="215"/>
      <c r="D121" s="214"/>
      <c r="E121" s="188" t="str">
        <f t="shared" si="3"/>
        <v/>
      </c>
      <c r="F121" s="211" t="str">
        <f t="shared" si="4"/>
        <v>否</v>
      </c>
      <c r="G121" s="198" t="str">
        <f t="shared" si="5"/>
        <v>项</v>
      </c>
    </row>
    <row r="122" s="196" customFormat="1" ht="38.1" customHeight="1" spans="1:7">
      <c r="A122" s="220">
        <v>2137102</v>
      </c>
      <c r="B122" s="213" t="s">
        <v>2901</v>
      </c>
      <c r="C122" s="215"/>
      <c r="D122" s="214"/>
      <c r="E122" s="188" t="str">
        <f t="shared" si="3"/>
        <v/>
      </c>
      <c r="F122" s="211" t="str">
        <f t="shared" si="4"/>
        <v>否</v>
      </c>
      <c r="G122" s="198" t="str">
        <f t="shared" si="5"/>
        <v>项</v>
      </c>
    </row>
    <row r="123" s="196" customFormat="1" ht="38.1" customHeight="1" spans="1:7">
      <c r="A123" s="220">
        <v>2137103</v>
      </c>
      <c r="B123" s="213" t="s">
        <v>2895</v>
      </c>
      <c r="C123" s="215"/>
      <c r="D123" s="214"/>
      <c r="E123" s="188" t="str">
        <f t="shared" si="3"/>
        <v/>
      </c>
      <c r="F123" s="211" t="str">
        <f t="shared" si="4"/>
        <v>否</v>
      </c>
      <c r="G123" s="198" t="str">
        <f t="shared" si="5"/>
        <v>项</v>
      </c>
    </row>
    <row r="124" s="196" customFormat="1" ht="38.1" customHeight="1" spans="1:7">
      <c r="A124" s="220">
        <v>2137199</v>
      </c>
      <c r="B124" s="213" t="s">
        <v>2902</v>
      </c>
      <c r="C124" s="215"/>
      <c r="D124" s="214"/>
      <c r="E124" s="188" t="str">
        <f t="shared" si="3"/>
        <v/>
      </c>
      <c r="F124" s="211" t="str">
        <f t="shared" si="4"/>
        <v>否</v>
      </c>
      <c r="G124" s="198" t="str">
        <f t="shared" si="5"/>
        <v>项</v>
      </c>
    </row>
    <row r="125" s="196" customFormat="1" ht="38.1" customHeight="1" spans="1:7">
      <c r="A125" s="208" t="s">
        <v>134</v>
      </c>
      <c r="B125" s="209" t="s">
        <v>2903</v>
      </c>
      <c r="C125" s="215">
        <v>36300</v>
      </c>
      <c r="D125" s="215"/>
      <c r="E125" s="188">
        <f t="shared" si="3"/>
        <v>-1</v>
      </c>
      <c r="F125" s="211" t="str">
        <f t="shared" si="4"/>
        <v>是</v>
      </c>
      <c r="G125" s="198" t="str">
        <f t="shared" si="5"/>
        <v>类</v>
      </c>
    </row>
    <row r="126" s="196" customFormat="1" ht="38.1" customHeight="1" spans="1:7">
      <c r="A126" s="212" t="s">
        <v>2904</v>
      </c>
      <c r="B126" s="213" t="s">
        <v>2905</v>
      </c>
      <c r="C126" s="215"/>
      <c r="D126" s="215"/>
      <c r="E126" s="188" t="str">
        <f t="shared" si="3"/>
        <v/>
      </c>
      <c r="F126" s="211" t="str">
        <f t="shared" si="4"/>
        <v>否</v>
      </c>
      <c r="G126" s="198" t="str">
        <f t="shared" si="5"/>
        <v>款</v>
      </c>
    </row>
    <row r="127" ht="38.1" customHeight="1" spans="1:7">
      <c r="A127" s="212" t="s">
        <v>2906</v>
      </c>
      <c r="B127" s="213" t="s">
        <v>2907</v>
      </c>
      <c r="C127" s="215"/>
      <c r="D127" s="214"/>
      <c r="E127" s="188" t="str">
        <f t="shared" si="3"/>
        <v/>
      </c>
      <c r="F127" s="211" t="str">
        <f t="shared" si="4"/>
        <v>否</v>
      </c>
      <c r="G127" s="198" t="str">
        <f t="shared" si="5"/>
        <v>项</v>
      </c>
    </row>
    <row r="128" s="196" customFormat="1" ht="38.1" customHeight="1" spans="1:7">
      <c r="A128" s="212" t="s">
        <v>2908</v>
      </c>
      <c r="B128" s="213" t="s">
        <v>2909</v>
      </c>
      <c r="C128" s="215"/>
      <c r="D128" s="214"/>
      <c r="E128" s="188" t="str">
        <f t="shared" si="3"/>
        <v/>
      </c>
      <c r="F128" s="211" t="str">
        <f t="shared" si="4"/>
        <v>否</v>
      </c>
      <c r="G128" s="198" t="str">
        <f t="shared" si="5"/>
        <v>项</v>
      </c>
    </row>
    <row r="129" s="196" customFormat="1" ht="38.1" customHeight="1" spans="1:7">
      <c r="A129" s="212" t="s">
        <v>2910</v>
      </c>
      <c r="B129" s="213" t="s">
        <v>2911</v>
      </c>
      <c r="C129" s="215"/>
      <c r="D129" s="214"/>
      <c r="E129" s="188" t="str">
        <f t="shared" si="3"/>
        <v/>
      </c>
      <c r="F129" s="211" t="str">
        <f t="shared" si="4"/>
        <v>否</v>
      </c>
      <c r="G129" s="198" t="str">
        <f t="shared" si="5"/>
        <v>项</v>
      </c>
    </row>
    <row r="130" s="196" customFormat="1" ht="38.1" customHeight="1" spans="1:7">
      <c r="A130" s="212" t="s">
        <v>2912</v>
      </c>
      <c r="B130" s="213" t="s">
        <v>2913</v>
      </c>
      <c r="C130" s="215"/>
      <c r="D130" s="214"/>
      <c r="E130" s="188" t="str">
        <f t="shared" si="3"/>
        <v/>
      </c>
      <c r="F130" s="211" t="str">
        <f t="shared" si="4"/>
        <v>否</v>
      </c>
      <c r="G130" s="198" t="str">
        <f t="shared" si="5"/>
        <v>项</v>
      </c>
    </row>
    <row r="131" ht="38.1" customHeight="1" spans="1:7">
      <c r="A131" s="212" t="s">
        <v>2914</v>
      </c>
      <c r="B131" s="213" t="s">
        <v>2915</v>
      </c>
      <c r="C131" s="215"/>
      <c r="D131" s="215"/>
      <c r="E131" s="188" t="str">
        <f t="shared" si="3"/>
        <v/>
      </c>
      <c r="F131" s="211" t="str">
        <f t="shared" si="4"/>
        <v>否</v>
      </c>
      <c r="G131" s="198" t="str">
        <f t="shared" si="5"/>
        <v>款</v>
      </c>
    </row>
    <row r="132" ht="38.1" customHeight="1" spans="1:7">
      <c r="A132" s="212" t="s">
        <v>2916</v>
      </c>
      <c r="B132" s="213" t="s">
        <v>2911</v>
      </c>
      <c r="C132" s="215"/>
      <c r="D132" s="214"/>
      <c r="E132" s="188" t="str">
        <f t="shared" ref="E132:E195" si="6">IF(C132&gt;0,D132/C132-1,IF(C132&lt;0,-(D132/C132-1),""))</f>
        <v/>
      </c>
      <c r="F132" s="211" t="str">
        <f t="shared" ref="F132:F195" si="7">IF(LEN(A132)=3,"是",IF(B132&lt;&gt;"",IF(SUM(C132:D132)&lt;&gt;0,"是","否"),"是"))</f>
        <v>否</v>
      </c>
      <c r="G132" s="198" t="str">
        <f t="shared" ref="G132:G195" si="8">IF(LEN(A132)=3,"类",IF(LEN(A132)=5,"款","项"))</f>
        <v>项</v>
      </c>
    </row>
    <row r="133" s="196" customFormat="1" ht="38.1" customHeight="1" spans="1:7">
      <c r="A133" s="212" t="s">
        <v>2917</v>
      </c>
      <c r="B133" s="213" t="s">
        <v>2918</v>
      </c>
      <c r="C133" s="215"/>
      <c r="D133" s="214"/>
      <c r="E133" s="188" t="str">
        <f t="shared" si="6"/>
        <v/>
      </c>
      <c r="F133" s="211" t="str">
        <f t="shared" si="7"/>
        <v>否</v>
      </c>
      <c r="G133" s="198" t="str">
        <f t="shared" si="8"/>
        <v>项</v>
      </c>
    </row>
    <row r="134" ht="38.1" customHeight="1" spans="1:7">
      <c r="A134" s="212" t="s">
        <v>2919</v>
      </c>
      <c r="B134" s="213" t="s">
        <v>2920</v>
      </c>
      <c r="C134" s="215"/>
      <c r="D134" s="214"/>
      <c r="E134" s="188" t="str">
        <f t="shared" si="6"/>
        <v/>
      </c>
      <c r="F134" s="211" t="str">
        <f t="shared" si="7"/>
        <v>否</v>
      </c>
      <c r="G134" s="198" t="str">
        <f t="shared" si="8"/>
        <v>项</v>
      </c>
    </row>
    <row r="135" ht="38.1" customHeight="1" spans="1:7">
      <c r="A135" s="212" t="s">
        <v>2921</v>
      </c>
      <c r="B135" s="213" t="s">
        <v>2922</v>
      </c>
      <c r="C135" s="215"/>
      <c r="D135" s="214"/>
      <c r="E135" s="188" t="str">
        <f t="shared" si="6"/>
        <v/>
      </c>
      <c r="F135" s="211" t="str">
        <f t="shared" si="7"/>
        <v>否</v>
      </c>
      <c r="G135" s="198" t="str">
        <f t="shared" si="8"/>
        <v>项</v>
      </c>
    </row>
    <row r="136" s="196" customFormat="1" ht="38.1" customHeight="1" spans="1:7">
      <c r="A136" s="212" t="s">
        <v>2923</v>
      </c>
      <c r="B136" s="221" t="s">
        <v>2924</v>
      </c>
      <c r="C136" s="215"/>
      <c r="D136" s="215"/>
      <c r="E136" s="188" t="str">
        <f t="shared" si="6"/>
        <v/>
      </c>
      <c r="F136" s="211" t="str">
        <f t="shared" si="7"/>
        <v>否</v>
      </c>
      <c r="G136" s="198" t="str">
        <f t="shared" si="8"/>
        <v>款</v>
      </c>
    </row>
    <row r="137" s="196" customFormat="1" ht="38.1" customHeight="1" spans="1:7">
      <c r="A137" s="212" t="s">
        <v>2925</v>
      </c>
      <c r="B137" s="221" t="s">
        <v>2926</v>
      </c>
      <c r="C137" s="215"/>
      <c r="D137" s="214"/>
      <c r="E137" s="188" t="str">
        <f t="shared" si="6"/>
        <v/>
      </c>
      <c r="F137" s="211" t="str">
        <f t="shared" si="7"/>
        <v>否</v>
      </c>
      <c r="G137" s="198" t="str">
        <f t="shared" si="8"/>
        <v>项</v>
      </c>
    </row>
    <row r="138" s="196" customFormat="1" ht="38.1" customHeight="1" spans="1:7">
      <c r="A138" s="212" t="s">
        <v>2927</v>
      </c>
      <c r="B138" s="221" t="s">
        <v>2928</v>
      </c>
      <c r="C138" s="215"/>
      <c r="D138" s="214"/>
      <c r="E138" s="188" t="str">
        <f t="shared" si="6"/>
        <v/>
      </c>
      <c r="F138" s="211" t="str">
        <f t="shared" si="7"/>
        <v>否</v>
      </c>
      <c r="G138" s="198" t="str">
        <f t="shared" si="8"/>
        <v>项</v>
      </c>
    </row>
    <row r="139" s="196" customFormat="1" ht="38.1" customHeight="1" spans="1:7">
      <c r="A139" s="212" t="s">
        <v>2929</v>
      </c>
      <c r="B139" s="221" t="s">
        <v>2930</v>
      </c>
      <c r="C139" s="215"/>
      <c r="D139" s="214"/>
      <c r="E139" s="188" t="str">
        <f t="shared" si="6"/>
        <v/>
      </c>
      <c r="F139" s="211" t="str">
        <f t="shared" si="7"/>
        <v>否</v>
      </c>
      <c r="G139" s="198" t="str">
        <f t="shared" si="8"/>
        <v>项</v>
      </c>
    </row>
    <row r="140" s="196" customFormat="1" ht="38.1" customHeight="1" spans="1:7">
      <c r="A140" s="212" t="s">
        <v>2931</v>
      </c>
      <c r="B140" s="221" t="s">
        <v>2932</v>
      </c>
      <c r="C140" s="215"/>
      <c r="D140" s="214"/>
      <c r="E140" s="188" t="str">
        <f t="shared" si="6"/>
        <v/>
      </c>
      <c r="F140" s="211" t="str">
        <f t="shared" si="7"/>
        <v>否</v>
      </c>
      <c r="G140" s="198" t="str">
        <f t="shared" si="8"/>
        <v>项</v>
      </c>
    </row>
    <row r="141" s="196" customFormat="1" ht="38.1" customHeight="1" spans="1:7">
      <c r="A141" s="212" t="s">
        <v>2933</v>
      </c>
      <c r="B141" s="213" t="s">
        <v>2934</v>
      </c>
      <c r="C141" s="215"/>
      <c r="D141" s="215"/>
      <c r="E141" s="188" t="str">
        <f t="shared" si="6"/>
        <v/>
      </c>
      <c r="F141" s="211" t="str">
        <f t="shared" si="7"/>
        <v>否</v>
      </c>
      <c r="G141" s="198" t="str">
        <f t="shared" si="8"/>
        <v>款</v>
      </c>
    </row>
    <row r="142" s="196" customFormat="1" ht="38.1" customHeight="1" spans="1:7">
      <c r="A142" s="212" t="s">
        <v>2935</v>
      </c>
      <c r="B142" s="213" t="s">
        <v>2936</v>
      </c>
      <c r="C142" s="215"/>
      <c r="D142" s="214"/>
      <c r="E142" s="188" t="str">
        <f t="shared" si="6"/>
        <v/>
      </c>
      <c r="F142" s="211" t="str">
        <f t="shared" si="7"/>
        <v>否</v>
      </c>
      <c r="G142" s="198" t="str">
        <f t="shared" si="8"/>
        <v>项</v>
      </c>
    </row>
    <row r="143" s="196" customFormat="1" ht="38.1" customHeight="1" spans="1:7">
      <c r="A143" s="212" t="s">
        <v>2937</v>
      </c>
      <c r="B143" s="213" t="s">
        <v>2938</v>
      </c>
      <c r="C143" s="215"/>
      <c r="D143" s="214"/>
      <c r="E143" s="188" t="str">
        <f t="shared" si="6"/>
        <v/>
      </c>
      <c r="F143" s="211" t="str">
        <f t="shared" si="7"/>
        <v>否</v>
      </c>
      <c r="G143" s="198" t="str">
        <f t="shared" si="8"/>
        <v>项</v>
      </c>
    </row>
    <row r="144" s="196" customFormat="1" ht="38.1" customHeight="1" spans="1:7">
      <c r="A144" s="212" t="s">
        <v>2939</v>
      </c>
      <c r="B144" s="213" t="s">
        <v>2940</v>
      </c>
      <c r="C144" s="215"/>
      <c r="D144" s="214"/>
      <c r="E144" s="188" t="str">
        <f t="shared" si="6"/>
        <v/>
      </c>
      <c r="F144" s="211" t="str">
        <f t="shared" si="7"/>
        <v>否</v>
      </c>
      <c r="G144" s="198" t="str">
        <f t="shared" si="8"/>
        <v>项</v>
      </c>
    </row>
    <row r="145" s="196" customFormat="1" ht="38.1" customHeight="1" spans="1:7">
      <c r="A145" s="212" t="s">
        <v>2941</v>
      </c>
      <c r="B145" s="213" t="s">
        <v>2942</v>
      </c>
      <c r="C145" s="215"/>
      <c r="D145" s="214"/>
      <c r="E145" s="188" t="str">
        <f t="shared" si="6"/>
        <v/>
      </c>
      <c r="F145" s="211" t="str">
        <f t="shared" si="7"/>
        <v>否</v>
      </c>
      <c r="G145" s="198" t="str">
        <f t="shared" si="8"/>
        <v>项</v>
      </c>
    </row>
    <row r="146" s="196" customFormat="1" ht="38.1" customHeight="1" spans="1:7">
      <c r="A146" s="212" t="s">
        <v>2943</v>
      </c>
      <c r="B146" s="213" t="s">
        <v>2944</v>
      </c>
      <c r="C146" s="215"/>
      <c r="D146" s="214"/>
      <c r="E146" s="188" t="str">
        <f t="shared" si="6"/>
        <v/>
      </c>
      <c r="F146" s="211" t="str">
        <f t="shared" si="7"/>
        <v>否</v>
      </c>
      <c r="G146" s="198" t="str">
        <f t="shared" si="8"/>
        <v>项</v>
      </c>
    </row>
    <row r="147" s="196" customFormat="1" ht="38.1" customHeight="1" spans="1:7">
      <c r="A147" s="212" t="s">
        <v>2945</v>
      </c>
      <c r="B147" s="213" t="s">
        <v>2946</v>
      </c>
      <c r="C147" s="215"/>
      <c r="D147" s="214"/>
      <c r="E147" s="188" t="str">
        <f t="shared" si="6"/>
        <v/>
      </c>
      <c r="F147" s="211" t="str">
        <f t="shared" si="7"/>
        <v>否</v>
      </c>
      <c r="G147" s="198" t="str">
        <f t="shared" si="8"/>
        <v>项</v>
      </c>
    </row>
    <row r="148" s="196" customFormat="1" ht="38.1" customHeight="1" spans="1:7">
      <c r="A148" s="212" t="s">
        <v>2947</v>
      </c>
      <c r="B148" s="213" t="s">
        <v>2948</v>
      </c>
      <c r="C148" s="215"/>
      <c r="D148" s="214"/>
      <c r="E148" s="188" t="str">
        <f t="shared" si="6"/>
        <v/>
      </c>
      <c r="F148" s="211" t="str">
        <f t="shared" si="7"/>
        <v>否</v>
      </c>
      <c r="G148" s="198" t="str">
        <f t="shared" si="8"/>
        <v>项</v>
      </c>
    </row>
    <row r="149" s="196" customFormat="1" ht="38.1" customHeight="1" spans="1:7">
      <c r="A149" s="212" t="s">
        <v>2949</v>
      </c>
      <c r="B149" s="213" t="s">
        <v>2950</v>
      </c>
      <c r="C149" s="215"/>
      <c r="D149" s="214"/>
      <c r="E149" s="188" t="str">
        <f t="shared" si="6"/>
        <v/>
      </c>
      <c r="F149" s="211" t="str">
        <f t="shared" si="7"/>
        <v>否</v>
      </c>
      <c r="G149" s="198" t="str">
        <f t="shared" si="8"/>
        <v>项</v>
      </c>
    </row>
    <row r="150" s="196" customFormat="1" ht="38.1" customHeight="1" spans="1:7">
      <c r="A150" s="212" t="s">
        <v>2951</v>
      </c>
      <c r="B150" s="213" t="s">
        <v>2952</v>
      </c>
      <c r="C150" s="215"/>
      <c r="D150" s="215"/>
      <c r="E150" s="188" t="str">
        <f t="shared" si="6"/>
        <v/>
      </c>
      <c r="F150" s="211" t="str">
        <f t="shared" si="7"/>
        <v>否</v>
      </c>
      <c r="G150" s="198" t="str">
        <f t="shared" si="8"/>
        <v>款</v>
      </c>
    </row>
    <row r="151" s="196" customFormat="1" ht="38.1" customHeight="1" spans="1:7">
      <c r="A151" s="212" t="s">
        <v>2953</v>
      </c>
      <c r="B151" s="213" t="s">
        <v>2954</v>
      </c>
      <c r="C151" s="215"/>
      <c r="D151" s="214"/>
      <c r="E151" s="188" t="str">
        <f t="shared" si="6"/>
        <v/>
      </c>
      <c r="F151" s="211" t="str">
        <f t="shared" si="7"/>
        <v>否</v>
      </c>
      <c r="G151" s="198" t="str">
        <f t="shared" si="8"/>
        <v>项</v>
      </c>
    </row>
    <row r="152" s="196" customFormat="1" ht="38.1" customHeight="1" spans="1:7">
      <c r="A152" s="212" t="s">
        <v>2955</v>
      </c>
      <c r="B152" s="213" t="s">
        <v>2956</v>
      </c>
      <c r="C152" s="215"/>
      <c r="D152" s="214"/>
      <c r="E152" s="188" t="str">
        <f t="shared" si="6"/>
        <v/>
      </c>
      <c r="F152" s="211" t="str">
        <f t="shared" si="7"/>
        <v>否</v>
      </c>
      <c r="G152" s="198" t="str">
        <f t="shared" si="8"/>
        <v>项</v>
      </c>
    </row>
    <row r="153" ht="38.1" customHeight="1" spans="1:7">
      <c r="A153" s="212" t="s">
        <v>2957</v>
      </c>
      <c r="B153" s="213" t="s">
        <v>2958</v>
      </c>
      <c r="C153" s="215"/>
      <c r="D153" s="214"/>
      <c r="E153" s="188" t="str">
        <f t="shared" si="6"/>
        <v/>
      </c>
      <c r="F153" s="211" t="str">
        <f t="shared" si="7"/>
        <v>否</v>
      </c>
      <c r="G153" s="198" t="str">
        <f t="shared" si="8"/>
        <v>项</v>
      </c>
    </row>
    <row r="154" ht="38.1" customHeight="1" spans="1:7">
      <c r="A154" s="212" t="s">
        <v>2959</v>
      </c>
      <c r="B154" s="213" t="s">
        <v>2960</v>
      </c>
      <c r="C154" s="215"/>
      <c r="D154" s="214"/>
      <c r="E154" s="188" t="str">
        <f t="shared" si="6"/>
        <v/>
      </c>
      <c r="F154" s="211" t="str">
        <f t="shared" si="7"/>
        <v>否</v>
      </c>
      <c r="G154" s="198" t="str">
        <f t="shared" si="8"/>
        <v>项</v>
      </c>
    </row>
    <row r="155" s="196" customFormat="1" ht="38.1" customHeight="1" spans="1:7">
      <c r="A155" s="212" t="s">
        <v>2961</v>
      </c>
      <c r="B155" s="213" t="s">
        <v>2962</v>
      </c>
      <c r="C155" s="215"/>
      <c r="D155" s="214"/>
      <c r="E155" s="188" t="str">
        <f t="shared" si="6"/>
        <v/>
      </c>
      <c r="F155" s="211" t="str">
        <f t="shared" si="7"/>
        <v>否</v>
      </c>
      <c r="G155" s="198" t="str">
        <f t="shared" si="8"/>
        <v>项</v>
      </c>
    </row>
    <row r="156" ht="38.1" customHeight="1" spans="1:7">
      <c r="A156" s="212" t="s">
        <v>2963</v>
      </c>
      <c r="B156" s="213" t="s">
        <v>2964</v>
      </c>
      <c r="C156" s="215"/>
      <c r="D156" s="214"/>
      <c r="E156" s="188" t="str">
        <f t="shared" si="6"/>
        <v/>
      </c>
      <c r="F156" s="211" t="str">
        <f t="shared" si="7"/>
        <v>否</v>
      </c>
      <c r="G156" s="198" t="str">
        <f t="shared" si="8"/>
        <v>项</v>
      </c>
    </row>
    <row r="157" ht="38.1" customHeight="1" spans="1:7">
      <c r="A157" s="212" t="s">
        <v>2965</v>
      </c>
      <c r="B157" s="213" t="s">
        <v>2966</v>
      </c>
      <c r="C157" s="215"/>
      <c r="D157" s="215"/>
      <c r="E157" s="188" t="str">
        <f t="shared" si="6"/>
        <v/>
      </c>
      <c r="F157" s="211" t="str">
        <f t="shared" si="7"/>
        <v>否</v>
      </c>
      <c r="G157" s="198" t="str">
        <f t="shared" si="8"/>
        <v>款</v>
      </c>
    </row>
    <row r="158" s="196" customFormat="1" ht="38.1" customHeight="1" spans="1:7">
      <c r="A158" s="212" t="s">
        <v>2967</v>
      </c>
      <c r="B158" s="213" t="s">
        <v>2968</v>
      </c>
      <c r="C158" s="215"/>
      <c r="D158" s="214"/>
      <c r="E158" s="188" t="str">
        <f t="shared" si="6"/>
        <v/>
      </c>
      <c r="F158" s="211" t="str">
        <f t="shared" si="7"/>
        <v>否</v>
      </c>
      <c r="G158" s="198" t="str">
        <f t="shared" si="8"/>
        <v>项</v>
      </c>
    </row>
    <row r="159" s="196" customFormat="1" ht="38.1" customHeight="1" spans="1:7">
      <c r="A159" s="212" t="s">
        <v>2969</v>
      </c>
      <c r="B159" s="213" t="s">
        <v>2970</v>
      </c>
      <c r="C159" s="215"/>
      <c r="D159" s="214"/>
      <c r="E159" s="188" t="str">
        <f t="shared" si="6"/>
        <v/>
      </c>
      <c r="F159" s="211" t="str">
        <f t="shared" si="7"/>
        <v>否</v>
      </c>
      <c r="G159" s="198" t="str">
        <f t="shared" si="8"/>
        <v>项</v>
      </c>
    </row>
    <row r="160" s="196" customFormat="1" ht="38.1" customHeight="1" spans="1:7">
      <c r="A160" s="212" t="s">
        <v>2971</v>
      </c>
      <c r="B160" s="213" t="s">
        <v>2972</v>
      </c>
      <c r="C160" s="215"/>
      <c r="D160" s="214"/>
      <c r="E160" s="188" t="str">
        <f t="shared" si="6"/>
        <v/>
      </c>
      <c r="F160" s="211" t="str">
        <f t="shared" si="7"/>
        <v>否</v>
      </c>
      <c r="G160" s="198" t="str">
        <f t="shared" si="8"/>
        <v>项</v>
      </c>
    </row>
    <row r="161" s="196" customFormat="1" ht="38.1" customHeight="1" spans="1:7">
      <c r="A161" s="212" t="s">
        <v>2973</v>
      </c>
      <c r="B161" s="213" t="s">
        <v>2974</v>
      </c>
      <c r="C161" s="215"/>
      <c r="D161" s="214"/>
      <c r="E161" s="188" t="str">
        <f t="shared" si="6"/>
        <v/>
      </c>
      <c r="F161" s="211" t="str">
        <f t="shared" si="7"/>
        <v>否</v>
      </c>
      <c r="G161" s="198" t="str">
        <f t="shared" si="8"/>
        <v>项</v>
      </c>
    </row>
    <row r="162" s="196" customFormat="1" ht="38.1" customHeight="1" spans="1:7">
      <c r="A162" s="212" t="s">
        <v>2975</v>
      </c>
      <c r="B162" s="213" t="s">
        <v>2976</v>
      </c>
      <c r="C162" s="215"/>
      <c r="D162" s="214"/>
      <c r="E162" s="188" t="str">
        <f t="shared" si="6"/>
        <v/>
      </c>
      <c r="F162" s="211" t="str">
        <f t="shared" si="7"/>
        <v>否</v>
      </c>
      <c r="G162" s="198" t="str">
        <f t="shared" si="8"/>
        <v>项</v>
      </c>
    </row>
    <row r="163" s="196" customFormat="1" ht="38.1" customHeight="1" spans="1:7">
      <c r="A163" s="212" t="s">
        <v>2977</v>
      </c>
      <c r="B163" s="213" t="s">
        <v>2978</v>
      </c>
      <c r="C163" s="215"/>
      <c r="D163" s="214"/>
      <c r="E163" s="188" t="str">
        <f t="shared" si="6"/>
        <v/>
      </c>
      <c r="F163" s="211" t="str">
        <f t="shared" si="7"/>
        <v>否</v>
      </c>
      <c r="G163" s="198" t="str">
        <f t="shared" si="8"/>
        <v>项</v>
      </c>
    </row>
    <row r="164" s="196" customFormat="1" ht="38.1" customHeight="1" spans="1:7">
      <c r="A164" s="212" t="s">
        <v>2979</v>
      </c>
      <c r="B164" s="213" t="s">
        <v>2980</v>
      </c>
      <c r="C164" s="215"/>
      <c r="D164" s="214"/>
      <c r="E164" s="188" t="str">
        <f t="shared" si="6"/>
        <v/>
      </c>
      <c r="F164" s="211" t="str">
        <f t="shared" si="7"/>
        <v>否</v>
      </c>
      <c r="G164" s="198" t="str">
        <f t="shared" si="8"/>
        <v>项</v>
      </c>
    </row>
    <row r="165" ht="38.1" customHeight="1" spans="1:7">
      <c r="A165" s="212" t="s">
        <v>2981</v>
      </c>
      <c r="B165" s="213" t="s">
        <v>2982</v>
      </c>
      <c r="C165" s="215"/>
      <c r="D165" s="214"/>
      <c r="E165" s="188" t="str">
        <f t="shared" si="6"/>
        <v/>
      </c>
      <c r="F165" s="211" t="str">
        <f t="shared" si="7"/>
        <v>否</v>
      </c>
      <c r="G165" s="198" t="str">
        <f t="shared" si="8"/>
        <v>项</v>
      </c>
    </row>
    <row r="166" ht="38.1" customHeight="1" spans="1:7">
      <c r="A166" s="212" t="s">
        <v>2983</v>
      </c>
      <c r="B166" s="213" t="s">
        <v>2984</v>
      </c>
      <c r="C166" s="215">
        <v>36300</v>
      </c>
      <c r="D166" s="215"/>
      <c r="E166" s="188">
        <f t="shared" si="6"/>
        <v>-1</v>
      </c>
      <c r="F166" s="211" t="str">
        <f t="shared" si="7"/>
        <v>是</v>
      </c>
      <c r="G166" s="198" t="str">
        <f t="shared" si="8"/>
        <v>款</v>
      </c>
    </row>
    <row r="167" s="196" customFormat="1" ht="38.1" customHeight="1" spans="1:7">
      <c r="A167" s="212" t="s">
        <v>2985</v>
      </c>
      <c r="B167" s="213" t="s">
        <v>2907</v>
      </c>
      <c r="C167" s="215">
        <v>36300</v>
      </c>
      <c r="D167" s="214"/>
      <c r="E167" s="188">
        <f t="shared" si="6"/>
        <v>-1</v>
      </c>
      <c r="F167" s="211" t="str">
        <f t="shared" si="7"/>
        <v>是</v>
      </c>
      <c r="G167" s="198" t="str">
        <f t="shared" si="8"/>
        <v>项</v>
      </c>
    </row>
    <row r="168" s="196" customFormat="1" ht="38.1" customHeight="1" spans="1:7">
      <c r="A168" s="212" t="s">
        <v>2986</v>
      </c>
      <c r="B168" s="213" t="s">
        <v>2987</v>
      </c>
      <c r="C168" s="215"/>
      <c r="D168" s="214"/>
      <c r="E168" s="188" t="str">
        <f t="shared" si="6"/>
        <v/>
      </c>
      <c r="F168" s="211" t="str">
        <f t="shared" si="7"/>
        <v>否</v>
      </c>
      <c r="G168" s="198" t="str">
        <f t="shared" si="8"/>
        <v>项</v>
      </c>
    </row>
    <row r="169" s="196" customFormat="1" ht="38.1" customHeight="1" spans="1:7">
      <c r="A169" s="212" t="s">
        <v>2988</v>
      </c>
      <c r="B169" s="213" t="s">
        <v>2989</v>
      </c>
      <c r="C169" s="215"/>
      <c r="D169" s="215"/>
      <c r="E169" s="188" t="str">
        <f t="shared" si="6"/>
        <v/>
      </c>
      <c r="F169" s="211" t="str">
        <f t="shared" si="7"/>
        <v>否</v>
      </c>
      <c r="G169" s="198" t="str">
        <f t="shared" si="8"/>
        <v>款</v>
      </c>
    </row>
    <row r="170" s="196" customFormat="1" ht="38.1" customHeight="1" spans="1:7">
      <c r="A170" s="212" t="s">
        <v>2990</v>
      </c>
      <c r="B170" s="213" t="s">
        <v>2907</v>
      </c>
      <c r="C170" s="215"/>
      <c r="D170" s="214"/>
      <c r="E170" s="188" t="str">
        <f t="shared" si="6"/>
        <v/>
      </c>
      <c r="F170" s="211" t="str">
        <f t="shared" si="7"/>
        <v>否</v>
      </c>
      <c r="G170" s="198" t="str">
        <f t="shared" si="8"/>
        <v>项</v>
      </c>
    </row>
    <row r="171" s="196" customFormat="1" ht="38.1" customHeight="1" spans="1:7">
      <c r="A171" s="212" t="s">
        <v>2991</v>
      </c>
      <c r="B171" s="213" t="s">
        <v>2992</v>
      </c>
      <c r="C171" s="215"/>
      <c r="D171" s="214"/>
      <c r="E171" s="188" t="str">
        <f t="shared" si="6"/>
        <v/>
      </c>
      <c r="F171" s="211" t="str">
        <f t="shared" si="7"/>
        <v>否</v>
      </c>
      <c r="G171" s="198" t="str">
        <f t="shared" si="8"/>
        <v>项</v>
      </c>
    </row>
    <row r="172" s="196" customFormat="1" ht="38.1" customHeight="1" spans="1:7">
      <c r="A172" s="212" t="s">
        <v>2993</v>
      </c>
      <c r="B172" s="213" t="s">
        <v>2994</v>
      </c>
      <c r="C172" s="215"/>
      <c r="D172" s="215"/>
      <c r="E172" s="188" t="str">
        <f t="shared" si="6"/>
        <v/>
      </c>
      <c r="F172" s="211" t="str">
        <f t="shared" si="7"/>
        <v>否</v>
      </c>
      <c r="G172" s="198" t="str">
        <f t="shared" si="8"/>
        <v>款</v>
      </c>
    </row>
    <row r="173" ht="38.1" customHeight="1" spans="1:7">
      <c r="A173" s="212" t="s">
        <v>2995</v>
      </c>
      <c r="B173" s="221" t="s">
        <v>2996</v>
      </c>
      <c r="C173" s="215"/>
      <c r="D173" s="215"/>
      <c r="E173" s="188" t="str">
        <f t="shared" si="6"/>
        <v/>
      </c>
      <c r="F173" s="211" t="str">
        <f t="shared" si="7"/>
        <v>否</v>
      </c>
      <c r="G173" s="198" t="str">
        <f t="shared" si="8"/>
        <v>款</v>
      </c>
    </row>
    <row r="174" ht="38.1" customHeight="1" spans="1:7">
      <c r="A174" s="212" t="s">
        <v>2997</v>
      </c>
      <c r="B174" s="221" t="s">
        <v>2926</v>
      </c>
      <c r="C174" s="215"/>
      <c r="D174" s="214"/>
      <c r="E174" s="188" t="str">
        <f t="shared" si="6"/>
        <v/>
      </c>
      <c r="F174" s="211" t="str">
        <f t="shared" si="7"/>
        <v>否</v>
      </c>
      <c r="G174" s="198" t="str">
        <f t="shared" si="8"/>
        <v>项</v>
      </c>
    </row>
    <row r="175" ht="38.1" customHeight="1" spans="1:7">
      <c r="A175" s="212" t="s">
        <v>2998</v>
      </c>
      <c r="B175" s="221" t="s">
        <v>2930</v>
      </c>
      <c r="C175" s="215"/>
      <c r="D175" s="214"/>
      <c r="E175" s="188" t="str">
        <f t="shared" si="6"/>
        <v/>
      </c>
      <c r="F175" s="211" t="str">
        <f t="shared" si="7"/>
        <v>否</v>
      </c>
      <c r="G175" s="198" t="str">
        <f t="shared" si="8"/>
        <v>项</v>
      </c>
    </row>
    <row r="176" s="196" customFormat="1" ht="38.1" customHeight="1" spans="1:7">
      <c r="A176" s="212" t="s">
        <v>2999</v>
      </c>
      <c r="B176" s="221" t="s">
        <v>3000</v>
      </c>
      <c r="C176" s="215"/>
      <c r="D176" s="214"/>
      <c r="E176" s="188" t="str">
        <f t="shared" si="6"/>
        <v/>
      </c>
      <c r="F176" s="211" t="str">
        <f t="shared" si="7"/>
        <v>否</v>
      </c>
      <c r="G176" s="198" t="str">
        <f t="shared" si="8"/>
        <v>项</v>
      </c>
    </row>
    <row r="177" ht="38.1" customHeight="1" spans="1:7">
      <c r="A177" s="208" t="s">
        <v>136</v>
      </c>
      <c r="B177" s="209" t="s">
        <v>3001</v>
      </c>
      <c r="C177" s="215"/>
      <c r="D177" s="215"/>
      <c r="E177" s="188" t="str">
        <f t="shared" si="6"/>
        <v/>
      </c>
      <c r="F177" s="211" t="str">
        <f t="shared" si="7"/>
        <v>是</v>
      </c>
      <c r="G177" s="198" t="str">
        <f t="shared" si="8"/>
        <v>类</v>
      </c>
    </row>
    <row r="178" ht="38.1" customHeight="1" spans="1:7">
      <c r="A178" s="212" t="s">
        <v>3002</v>
      </c>
      <c r="B178" s="213" t="s">
        <v>3003</v>
      </c>
      <c r="C178" s="210"/>
      <c r="D178" s="210"/>
      <c r="E178" s="188" t="str">
        <f t="shared" si="6"/>
        <v/>
      </c>
      <c r="F178" s="211" t="str">
        <f t="shared" si="7"/>
        <v>否</v>
      </c>
      <c r="G178" s="198" t="str">
        <f t="shared" si="8"/>
        <v>款</v>
      </c>
    </row>
    <row r="179" ht="38.1" customHeight="1" spans="1:7">
      <c r="A179" s="212" t="s">
        <v>3004</v>
      </c>
      <c r="B179" s="213" t="s">
        <v>3005</v>
      </c>
      <c r="C179" s="215"/>
      <c r="D179" s="214"/>
      <c r="E179" s="188" t="str">
        <f t="shared" si="6"/>
        <v/>
      </c>
      <c r="F179" s="211" t="str">
        <f t="shared" si="7"/>
        <v>否</v>
      </c>
      <c r="G179" s="198" t="str">
        <f t="shared" si="8"/>
        <v>项</v>
      </c>
    </row>
    <row r="180" s="196" customFormat="1" ht="38.1" customHeight="1" spans="1:7">
      <c r="A180" s="212" t="s">
        <v>3006</v>
      </c>
      <c r="B180" s="213" t="s">
        <v>3007</v>
      </c>
      <c r="C180" s="215"/>
      <c r="D180" s="214"/>
      <c r="E180" s="188" t="str">
        <f t="shared" si="6"/>
        <v/>
      </c>
      <c r="F180" s="211" t="str">
        <f t="shared" si="7"/>
        <v>否</v>
      </c>
      <c r="G180" s="198" t="str">
        <f t="shared" si="8"/>
        <v>项</v>
      </c>
    </row>
    <row r="181" s="196" customFormat="1" ht="38.1" customHeight="1" spans="1:7">
      <c r="A181" s="208" t="s">
        <v>158</v>
      </c>
      <c r="B181" s="209" t="s">
        <v>3008</v>
      </c>
      <c r="C181" s="215">
        <f>C182+C196</f>
        <v>32381</v>
      </c>
      <c r="D181" s="215">
        <f>D182+D196</f>
        <v>2000</v>
      </c>
      <c r="E181" s="188">
        <f t="shared" si="6"/>
        <v>-0.938</v>
      </c>
      <c r="F181" s="211" t="str">
        <f t="shared" si="7"/>
        <v>是</v>
      </c>
      <c r="G181" s="198" t="str">
        <f t="shared" si="8"/>
        <v>类</v>
      </c>
    </row>
    <row r="182" ht="38.1" customHeight="1" spans="1:7">
      <c r="A182" s="212" t="s">
        <v>3009</v>
      </c>
      <c r="B182" s="213" t="s">
        <v>3010</v>
      </c>
      <c r="C182" s="215">
        <v>32300</v>
      </c>
      <c r="D182" s="215"/>
      <c r="E182" s="188">
        <f t="shared" si="6"/>
        <v>-1</v>
      </c>
      <c r="F182" s="211" t="str">
        <f t="shared" si="7"/>
        <v>是</v>
      </c>
      <c r="G182" s="198" t="str">
        <f t="shared" si="8"/>
        <v>款</v>
      </c>
    </row>
    <row r="183" ht="38.1" customHeight="1" spans="1:7">
      <c r="A183" s="212" t="s">
        <v>3011</v>
      </c>
      <c r="B183" s="213" t="s">
        <v>3012</v>
      </c>
      <c r="C183" s="215"/>
      <c r="D183" s="214"/>
      <c r="E183" s="188" t="str">
        <f t="shared" si="6"/>
        <v/>
      </c>
      <c r="F183" s="211" t="str">
        <f t="shared" si="7"/>
        <v>否</v>
      </c>
      <c r="G183" s="198" t="str">
        <f t="shared" si="8"/>
        <v>项</v>
      </c>
    </row>
    <row r="184" s="196" customFormat="1" ht="38.1" customHeight="1" spans="1:7">
      <c r="A184" s="212" t="s">
        <v>3013</v>
      </c>
      <c r="B184" s="213" t="s">
        <v>3014</v>
      </c>
      <c r="C184" s="215">
        <v>32300</v>
      </c>
      <c r="D184" s="214"/>
      <c r="E184" s="188">
        <f t="shared" si="6"/>
        <v>-1</v>
      </c>
      <c r="F184" s="211" t="str">
        <f t="shared" si="7"/>
        <v>是</v>
      </c>
      <c r="G184" s="198" t="str">
        <f t="shared" si="8"/>
        <v>项</v>
      </c>
    </row>
    <row r="185" s="196" customFormat="1" ht="38.1" customHeight="1" spans="1:7">
      <c r="A185" s="212" t="s">
        <v>3015</v>
      </c>
      <c r="B185" s="213" t="s">
        <v>3016</v>
      </c>
      <c r="C185" s="215"/>
      <c r="D185" s="214"/>
      <c r="E185" s="188" t="str">
        <f t="shared" si="6"/>
        <v/>
      </c>
      <c r="F185" s="211" t="str">
        <f t="shared" si="7"/>
        <v>否</v>
      </c>
      <c r="G185" s="198" t="str">
        <f t="shared" si="8"/>
        <v>项</v>
      </c>
    </row>
    <row r="186" ht="38.1" customHeight="1" spans="1:7">
      <c r="A186" s="212" t="s">
        <v>3017</v>
      </c>
      <c r="B186" s="213" t="s">
        <v>3018</v>
      </c>
      <c r="C186" s="215"/>
      <c r="D186" s="215">
        <v>2</v>
      </c>
      <c r="E186" s="188" t="str">
        <f t="shared" si="6"/>
        <v/>
      </c>
      <c r="F186" s="211" t="str">
        <f t="shared" si="7"/>
        <v>是</v>
      </c>
      <c r="G186" s="198" t="str">
        <f t="shared" si="8"/>
        <v>款</v>
      </c>
    </row>
    <row r="187" s="196" customFormat="1" ht="38.1" customHeight="1" spans="1:7">
      <c r="A187" s="212" t="s">
        <v>3019</v>
      </c>
      <c r="B187" s="213" t="s">
        <v>3020</v>
      </c>
      <c r="C187" s="215"/>
      <c r="D187" s="214"/>
      <c r="E187" s="188" t="str">
        <f t="shared" si="6"/>
        <v/>
      </c>
      <c r="F187" s="211" t="str">
        <f t="shared" si="7"/>
        <v>否</v>
      </c>
      <c r="G187" s="198" t="str">
        <f t="shared" si="8"/>
        <v>项</v>
      </c>
    </row>
    <row r="188" ht="38.1" customHeight="1" spans="1:7">
      <c r="A188" s="212" t="s">
        <v>3021</v>
      </c>
      <c r="B188" s="213" t="s">
        <v>3022</v>
      </c>
      <c r="C188" s="215"/>
      <c r="D188" s="214"/>
      <c r="E188" s="188" t="str">
        <f t="shared" si="6"/>
        <v/>
      </c>
      <c r="F188" s="211" t="str">
        <f t="shared" si="7"/>
        <v>否</v>
      </c>
      <c r="G188" s="198" t="str">
        <f t="shared" si="8"/>
        <v>项</v>
      </c>
    </row>
    <row r="189" ht="38.1" customHeight="1" spans="1:7">
      <c r="A189" s="212" t="s">
        <v>3023</v>
      </c>
      <c r="B189" s="213" t="s">
        <v>3024</v>
      </c>
      <c r="C189" s="215"/>
      <c r="D189" s="214"/>
      <c r="E189" s="188" t="str">
        <f t="shared" si="6"/>
        <v/>
      </c>
      <c r="F189" s="211" t="str">
        <f t="shared" si="7"/>
        <v>否</v>
      </c>
      <c r="G189" s="198" t="str">
        <f t="shared" si="8"/>
        <v>项</v>
      </c>
    </row>
    <row r="190" ht="38.1" customHeight="1" spans="1:7">
      <c r="A190" s="212" t="s">
        <v>3025</v>
      </c>
      <c r="B190" s="213" t="s">
        <v>3026</v>
      </c>
      <c r="C190" s="215"/>
      <c r="D190" s="214"/>
      <c r="E190" s="188" t="str">
        <f t="shared" si="6"/>
        <v/>
      </c>
      <c r="F190" s="211" t="str">
        <f t="shared" si="7"/>
        <v>否</v>
      </c>
      <c r="G190" s="198" t="str">
        <f t="shared" si="8"/>
        <v>项</v>
      </c>
    </row>
    <row r="191" ht="38.1" customHeight="1" spans="1:7">
      <c r="A191" s="212" t="s">
        <v>3027</v>
      </c>
      <c r="B191" s="213" t="s">
        <v>3028</v>
      </c>
      <c r="C191" s="215"/>
      <c r="D191" s="214"/>
      <c r="E191" s="188" t="str">
        <f t="shared" si="6"/>
        <v/>
      </c>
      <c r="F191" s="211" t="str">
        <f t="shared" si="7"/>
        <v>否</v>
      </c>
      <c r="G191" s="198" t="str">
        <f t="shared" si="8"/>
        <v>项</v>
      </c>
    </row>
    <row r="192" ht="38.1" customHeight="1" spans="1:7">
      <c r="A192" s="212" t="s">
        <v>3029</v>
      </c>
      <c r="B192" s="213" t="s">
        <v>3030</v>
      </c>
      <c r="C192" s="214"/>
      <c r="D192" s="214"/>
      <c r="E192" s="188" t="str">
        <f t="shared" si="6"/>
        <v/>
      </c>
      <c r="F192" s="211" t="str">
        <f t="shared" si="7"/>
        <v>否</v>
      </c>
      <c r="G192" s="198" t="str">
        <f t="shared" si="8"/>
        <v>项</v>
      </c>
    </row>
    <row r="193" s="196" customFormat="1" ht="38.1" customHeight="1" spans="1:7">
      <c r="A193" s="212" t="s">
        <v>3031</v>
      </c>
      <c r="B193" s="213" t="s">
        <v>3032</v>
      </c>
      <c r="C193" s="215"/>
      <c r="D193" s="214">
        <v>2</v>
      </c>
      <c r="E193" s="188" t="str">
        <f t="shared" si="6"/>
        <v/>
      </c>
      <c r="F193" s="211" t="str">
        <f t="shared" si="7"/>
        <v>是</v>
      </c>
      <c r="G193" s="198" t="str">
        <f t="shared" si="8"/>
        <v>项</v>
      </c>
    </row>
    <row r="194" ht="38.1" customHeight="1" spans="1:7">
      <c r="A194" s="212" t="s">
        <v>3033</v>
      </c>
      <c r="B194" s="213" t="s">
        <v>3034</v>
      </c>
      <c r="C194" s="215"/>
      <c r="D194" s="214"/>
      <c r="E194" s="188" t="str">
        <f t="shared" si="6"/>
        <v/>
      </c>
      <c r="F194" s="211" t="str">
        <f t="shared" si="7"/>
        <v>否</v>
      </c>
      <c r="G194" s="198" t="str">
        <f t="shared" si="8"/>
        <v>项</v>
      </c>
    </row>
    <row r="195" ht="38.1" customHeight="1" spans="1:7">
      <c r="A195" s="212">
        <v>22909</v>
      </c>
      <c r="B195" s="219" t="s">
        <v>3035</v>
      </c>
      <c r="C195" s="215"/>
      <c r="D195" s="215"/>
      <c r="E195" s="188" t="str">
        <f t="shared" si="6"/>
        <v/>
      </c>
      <c r="F195" s="211" t="str">
        <f t="shared" si="7"/>
        <v>否</v>
      </c>
      <c r="G195" s="198" t="str">
        <f t="shared" si="8"/>
        <v>款</v>
      </c>
    </row>
    <row r="196" ht="38.1" customHeight="1" spans="1:7">
      <c r="A196" s="212" t="s">
        <v>3036</v>
      </c>
      <c r="B196" s="213" t="s">
        <v>3037</v>
      </c>
      <c r="C196" s="214">
        <f>SUM(C197:C207)</f>
        <v>81</v>
      </c>
      <c r="D196" s="214">
        <f>SUM(D197:D207)</f>
        <v>2000</v>
      </c>
      <c r="E196" s="188">
        <f t="shared" ref="E196:E259" si="9">IF(C196&gt;0,D196/C196-1,IF(C196&lt;0,-(D196/C196-1),""))</f>
        <v>23.691</v>
      </c>
      <c r="F196" s="211" t="str">
        <f t="shared" ref="F196:F259" si="10">IF(LEN(A196)=3,"是",IF(B196&lt;&gt;"",IF(SUM(C196:D196)&lt;&gt;0,"是","否"),"是"))</f>
        <v>是</v>
      </c>
      <c r="G196" s="198" t="str">
        <f t="shared" ref="G196:G259" si="11">IF(LEN(A196)=3,"类",IF(LEN(A196)=5,"款","项"))</f>
        <v>款</v>
      </c>
    </row>
    <row r="197" ht="38.1" customHeight="1" spans="1:7">
      <c r="A197" s="220">
        <v>2296001</v>
      </c>
      <c r="B197" s="213" t="s">
        <v>3038</v>
      </c>
      <c r="C197" s="215"/>
      <c r="D197" s="214"/>
      <c r="E197" s="188" t="str">
        <f t="shared" si="9"/>
        <v/>
      </c>
      <c r="F197" s="211" t="str">
        <f t="shared" si="10"/>
        <v>否</v>
      </c>
      <c r="G197" s="198" t="str">
        <f t="shared" si="11"/>
        <v>项</v>
      </c>
    </row>
    <row r="198" s="196" customFormat="1" ht="38.1" customHeight="1" spans="1:7">
      <c r="A198" s="212" t="s">
        <v>3039</v>
      </c>
      <c r="B198" s="213" t="s">
        <v>3040</v>
      </c>
      <c r="C198" s="215">
        <v>7</v>
      </c>
      <c r="D198" s="214">
        <v>300</v>
      </c>
      <c r="E198" s="188">
        <f t="shared" si="9"/>
        <v>41.857</v>
      </c>
      <c r="F198" s="211" t="str">
        <f t="shared" si="10"/>
        <v>是</v>
      </c>
      <c r="G198" s="198" t="str">
        <f t="shared" si="11"/>
        <v>项</v>
      </c>
    </row>
    <row r="199" ht="38.1" customHeight="1" spans="1:7">
      <c r="A199" s="212" t="s">
        <v>3041</v>
      </c>
      <c r="B199" s="213" t="s">
        <v>3042</v>
      </c>
      <c r="C199" s="215">
        <v>50</v>
      </c>
      <c r="D199" s="214">
        <v>200</v>
      </c>
      <c r="E199" s="188">
        <f t="shared" si="9"/>
        <v>3</v>
      </c>
      <c r="F199" s="211" t="str">
        <f t="shared" si="10"/>
        <v>是</v>
      </c>
      <c r="G199" s="198" t="str">
        <f t="shared" si="11"/>
        <v>项</v>
      </c>
    </row>
    <row r="200" ht="38.1" customHeight="1" spans="1:7">
      <c r="A200" s="212" t="s">
        <v>3043</v>
      </c>
      <c r="B200" s="213" t="s">
        <v>3044</v>
      </c>
      <c r="C200" s="215">
        <v>0</v>
      </c>
      <c r="D200" s="214"/>
      <c r="E200" s="188" t="str">
        <f t="shared" si="9"/>
        <v/>
      </c>
      <c r="F200" s="211" t="str">
        <f t="shared" si="10"/>
        <v>否</v>
      </c>
      <c r="G200" s="198" t="str">
        <f t="shared" si="11"/>
        <v>项</v>
      </c>
    </row>
    <row r="201" ht="38.1" customHeight="1" spans="1:7">
      <c r="A201" s="212" t="s">
        <v>3045</v>
      </c>
      <c r="B201" s="213" t="s">
        <v>3046</v>
      </c>
      <c r="C201" s="215">
        <v>0</v>
      </c>
      <c r="D201" s="214"/>
      <c r="E201" s="188" t="str">
        <f t="shared" si="9"/>
        <v/>
      </c>
      <c r="F201" s="211" t="str">
        <f t="shared" si="10"/>
        <v>否</v>
      </c>
      <c r="G201" s="198" t="str">
        <f t="shared" si="11"/>
        <v>项</v>
      </c>
    </row>
    <row r="202" ht="38.1" customHeight="1" spans="1:7">
      <c r="A202" s="212" t="s">
        <v>3047</v>
      </c>
      <c r="B202" s="213" t="s">
        <v>3048</v>
      </c>
      <c r="C202" s="215">
        <v>21</v>
      </c>
      <c r="D202" s="214"/>
      <c r="E202" s="188">
        <f t="shared" si="9"/>
        <v>-1</v>
      </c>
      <c r="F202" s="211" t="str">
        <f t="shared" si="10"/>
        <v>是</v>
      </c>
      <c r="G202" s="198" t="str">
        <f t="shared" si="11"/>
        <v>项</v>
      </c>
    </row>
    <row r="203" s="196" customFormat="1" ht="38.1" customHeight="1" spans="1:7">
      <c r="A203" s="212" t="s">
        <v>3049</v>
      </c>
      <c r="B203" s="213" t="s">
        <v>3050</v>
      </c>
      <c r="C203" s="215">
        <v>0</v>
      </c>
      <c r="D203" s="214"/>
      <c r="E203" s="188" t="str">
        <f t="shared" si="9"/>
        <v/>
      </c>
      <c r="F203" s="211" t="str">
        <f t="shared" si="10"/>
        <v>否</v>
      </c>
      <c r="G203" s="198" t="str">
        <f t="shared" si="11"/>
        <v>项</v>
      </c>
    </row>
    <row r="204" s="196" customFormat="1" ht="38.1" customHeight="1" spans="1:7">
      <c r="A204" s="212" t="s">
        <v>3051</v>
      </c>
      <c r="B204" s="213" t="s">
        <v>3052</v>
      </c>
      <c r="C204" s="215">
        <v>0</v>
      </c>
      <c r="D204" s="214"/>
      <c r="E204" s="188" t="str">
        <f t="shared" si="9"/>
        <v/>
      </c>
      <c r="F204" s="211" t="str">
        <f t="shared" si="10"/>
        <v>否</v>
      </c>
      <c r="G204" s="198" t="str">
        <f t="shared" si="11"/>
        <v>项</v>
      </c>
    </row>
    <row r="205" s="196" customFormat="1" ht="38.1" customHeight="1" spans="1:7">
      <c r="A205" s="212" t="s">
        <v>3053</v>
      </c>
      <c r="B205" s="213" t="s">
        <v>3054</v>
      </c>
      <c r="C205" s="215">
        <v>0</v>
      </c>
      <c r="D205" s="214"/>
      <c r="E205" s="188" t="str">
        <f t="shared" si="9"/>
        <v/>
      </c>
      <c r="F205" s="211" t="str">
        <f t="shared" si="10"/>
        <v>否</v>
      </c>
      <c r="G205" s="198" t="str">
        <f t="shared" si="11"/>
        <v>项</v>
      </c>
    </row>
    <row r="206" ht="38.1" customHeight="1" spans="1:7">
      <c r="A206" s="212" t="s">
        <v>3055</v>
      </c>
      <c r="B206" s="213" t="s">
        <v>3056</v>
      </c>
      <c r="C206" s="215">
        <v>0</v>
      </c>
      <c r="D206" s="214"/>
      <c r="E206" s="188" t="str">
        <f t="shared" si="9"/>
        <v/>
      </c>
      <c r="F206" s="211" t="str">
        <f t="shared" si="10"/>
        <v>否</v>
      </c>
      <c r="G206" s="198" t="str">
        <f t="shared" si="11"/>
        <v>项</v>
      </c>
    </row>
    <row r="207" s="196" customFormat="1" ht="38.1" customHeight="1" spans="1:7">
      <c r="A207" s="212" t="s">
        <v>3057</v>
      </c>
      <c r="B207" s="213" t="s">
        <v>3058</v>
      </c>
      <c r="C207" s="215">
        <v>3</v>
      </c>
      <c r="D207" s="214">
        <v>1500</v>
      </c>
      <c r="E207" s="188">
        <f t="shared" si="9"/>
        <v>499</v>
      </c>
      <c r="F207" s="211" t="str">
        <f t="shared" si="10"/>
        <v>是</v>
      </c>
      <c r="G207" s="198" t="str">
        <f t="shared" si="11"/>
        <v>项</v>
      </c>
    </row>
    <row r="208" s="196" customFormat="1" ht="38.1" customHeight="1" spans="1:7">
      <c r="A208" s="208" t="s">
        <v>154</v>
      </c>
      <c r="B208" s="209" t="s">
        <v>3059</v>
      </c>
      <c r="C208" s="215">
        <f>SUM(C210:C225)</f>
        <v>1342</v>
      </c>
      <c r="D208" s="215">
        <f>SUM(D210:D225)</f>
        <v>6598</v>
      </c>
      <c r="E208" s="188">
        <f t="shared" si="9"/>
        <v>3.917</v>
      </c>
      <c r="F208" s="211" t="str">
        <f t="shared" si="10"/>
        <v>是</v>
      </c>
      <c r="G208" s="198" t="str">
        <f t="shared" si="11"/>
        <v>类</v>
      </c>
    </row>
    <row r="209" s="196" customFormat="1" ht="38.1" customHeight="1" spans="1:7">
      <c r="A209" s="212">
        <v>23204</v>
      </c>
      <c r="B209" s="213" t="s">
        <v>3060</v>
      </c>
      <c r="C209" s="215">
        <v>183</v>
      </c>
      <c r="D209" s="215"/>
      <c r="E209" s="188">
        <f t="shared" si="9"/>
        <v>-1</v>
      </c>
      <c r="F209" s="211" t="str">
        <f t="shared" si="10"/>
        <v>是</v>
      </c>
      <c r="G209" s="198" t="str">
        <f t="shared" si="11"/>
        <v>款</v>
      </c>
    </row>
    <row r="210" s="196" customFormat="1" ht="38.1" customHeight="1" spans="1:7">
      <c r="A210" s="212" t="s">
        <v>3061</v>
      </c>
      <c r="B210" s="213" t="s">
        <v>3062</v>
      </c>
      <c r="C210" s="215"/>
      <c r="D210" s="214"/>
      <c r="E210" s="188" t="str">
        <f t="shared" si="9"/>
        <v/>
      </c>
      <c r="F210" s="211" t="str">
        <f t="shared" si="10"/>
        <v>否</v>
      </c>
      <c r="G210" s="198" t="str">
        <f t="shared" si="11"/>
        <v>项</v>
      </c>
    </row>
    <row r="211" s="196" customFormat="1" ht="38.1" customHeight="1" spans="1:7">
      <c r="A211" s="212" t="s">
        <v>3063</v>
      </c>
      <c r="B211" s="213" t="s">
        <v>3064</v>
      </c>
      <c r="C211" s="215"/>
      <c r="D211" s="214"/>
      <c r="E211" s="188" t="str">
        <f t="shared" si="9"/>
        <v/>
      </c>
      <c r="F211" s="211" t="str">
        <f t="shared" si="10"/>
        <v>否</v>
      </c>
      <c r="G211" s="198" t="str">
        <f t="shared" si="11"/>
        <v>项</v>
      </c>
    </row>
    <row r="212" s="196" customFormat="1" ht="38.1" customHeight="1" spans="1:7">
      <c r="A212" s="212" t="s">
        <v>3065</v>
      </c>
      <c r="B212" s="213" t="s">
        <v>3066</v>
      </c>
      <c r="C212" s="215"/>
      <c r="D212" s="214"/>
      <c r="E212" s="188" t="str">
        <f t="shared" si="9"/>
        <v/>
      </c>
      <c r="F212" s="211" t="str">
        <f t="shared" si="10"/>
        <v>否</v>
      </c>
      <c r="G212" s="198" t="str">
        <f t="shared" si="11"/>
        <v>项</v>
      </c>
    </row>
    <row r="213" s="196" customFormat="1" ht="38.1" customHeight="1" spans="1:7">
      <c r="A213" s="212" t="s">
        <v>3067</v>
      </c>
      <c r="B213" s="213" t="s">
        <v>3068</v>
      </c>
      <c r="C213" s="215">
        <v>183</v>
      </c>
      <c r="D213" s="214">
        <v>159</v>
      </c>
      <c r="E213" s="188">
        <f t="shared" si="9"/>
        <v>-0.131</v>
      </c>
      <c r="F213" s="211" t="str">
        <f t="shared" si="10"/>
        <v>是</v>
      </c>
      <c r="G213" s="198" t="str">
        <f t="shared" si="11"/>
        <v>项</v>
      </c>
    </row>
    <row r="214" s="196" customFormat="1" ht="38.1" customHeight="1" spans="1:7">
      <c r="A214" s="212" t="s">
        <v>3069</v>
      </c>
      <c r="B214" s="213" t="s">
        <v>3070</v>
      </c>
      <c r="C214" s="215"/>
      <c r="D214" s="214"/>
      <c r="E214" s="188" t="str">
        <f t="shared" si="9"/>
        <v/>
      </c>
      <c r="F214" s="211" t="str">
        <f t="shared" si="10"/>
        <v>否</v>
      </c>
      <c r="G214" s="198" t="str">
        <f t="shared" si="11"/>
        <v>项</v>
      </c>
    </row>
    <row r="215" ht="38.1" customHeight="1" spans="1:7">
      <c r="A215" s="212" t="s">
        <v>3071</v>
      </c>
      <c r="B215" s="213" t="s">
        <v>3072</v>
      </c>
      <c r="C215" s="215"/>
      <c r="D215" s="214"/>
      <c r="E215" s="188" t="str">
        <f t="shared" si="9"/>
        <v/>
      </c>
      <c r="F215" s="211" t="str">
        <f t="shared" si="10"/>
        <v>否</v>
      </c>
      <c r="G215" s="198" t="str">
        <f t="shared" si="11"/>
        <v>项</v>
      </c>
    </row>
    <row r="216" ht="38.1" customHeight="1" spans="1:7">
      <c r="A216" s="212" t="s">
        <v>3073</v>
      </c>
      <c r="B216" s="213" t="s">
        <v>3074</v>
      </c>
      <c r="C216" s="215"/>
      <c r="D216" s="214"/>
      <c r="E216" s="188" t="str">
        <f t="shared" si="9"/>
        <v/>
      </c>
      <c r="F216" s="211" t="str">
        <f t="shared" si="10"/>
        <v>否</v>
      </c>
      <c r="G216" s="198" t="str">
        <f t="shared" si="11"/>
        <v>项</v>
      </c>
    </row>
    <row r="217" ht="38.1" customHeight="1" spans="1:7">
      <c r="A217" s="212" t="s">
        <v>3075</v>
      </c>
      <c r="B217" s="213" t="s">
        <v>3076</v>
      </c>
      <c r="C217" s="215"/>
      <c r="D217" s="214"/>
      <c r="E217" s="188" t="str">
        <f t="shared" si="9"/>
        <v/>
      </c>
      <c r="F217" s="211" t="str">
        <f t="shared" si="10"/>
        <v>否</v>
      </c>
      <c r="G217" s="198" t="str">
        <f t="shared" si="11"/>
        <v>项</v>
      </c>
    </row>
    <row r="218" ht="38.1" customHeight="1" spans="1:7">
      <c r="A218" s="212" t="s">
        <v>3077</v>
      </c>
      <c r="B218" s="213" t="s">
        <v>3078</v>
      </c>
      <c r="C218" s="215"/>
      <c r="D218" s="214"/>
      <c r="E218" s="188" t="str">
        <f t="shared" si="9"/>
        <v/>
      </c>
      <c r="F218" s="211" t="str">
        <f t="shared" si="10"/>
        <v>否</v>
      </c>
      <c r="G218" s="198" t="str">
        <f t="shared" si="11"/>
        <v>项</v>
      </c>
    </row>
    <row r="219" ht="38.1" customHeight="1" spans="1:7">
      <c r="A219" s="212" t="s">
        <v>3079</v>
      </c>
      <c r="B219" s="213" t="s">
        <v>3080</v>
      </c>
      <c r="C219" s="215"/>
      <c r="D219" s="214"/>
      <c r="E219" s="188" t="str">
        <f t="shared" si="9"/>
        <v/>
      </c>
      <c r="F219" s="211" t="str">
        <f t="shared" si="10"/>
        <v>否</v>
      </c>
      <c r="G219" s="198" t="str">
        <f t="shared" si="11"/>
        <v>项</v>
      </c>
    </row>
    <row r="220" ht="38.1" customHeight="1" spans="1:7">
      <c r="A220" s="212" t="s">
        <v>3081</v>
      </c>
      <c r="B220" s="213" t="s">
        <v>3082</v>
      </c>
      <c r="C220" s="215"/>
      <c r="D220" s="214"/>
      <c r="E220" s="188" t="str">
        <f t="shared" si="9"/>
        <v/>
      </c>
      <c r="F220" s="211" t="str">
        <f t="shared" si="10"/>
        <v>否</v>
      </c>
      <c r="G220" s="198" t="str">
        <f t="shared" si="11"/>
        <v>项</v>
      </c>
    </row>
    <row r="221" ht="38.1" customHeight="1" spans="1:7">
      <c r="A221" s="212" t="s">
        <v>3083</v>
      </c>
      <c r="B221" s="213" t="s">
        <v>3084</v>
      </c>
      <c r="C221" s="215"/>
      <c r="D221" s="214"/>
      <c r="E221" s="188" t="str">
        <f t="shared" si="9"/>
        <v/>
      </c>
      <c r="F221" s="211" t="str">
        <f t="shared" si="10"/>
        <v>否</v>
      </c>
      <c r="G221" s="198" t="str">
        <f t="shared" si="11"/>
        <v>项</v>
      </c>
    </row>
    <row r="222" s="196" customFormat="1" ht="38.1" customHeight="1" spans="1:7">
      <c r="A222" s="212" t="s">
        <v>3085</v>
      </c>
      <c r="B222" s="213" t="s">
        <v>3086</v>
      </c>
      <c r="C222" s="215"/>
      <c r="D222" s="214">
        <v>4367</v>
      </c>
      <c r="E222" s="188" t="str">
        <f t="shared" si="9"/>
        <v/>
      </c>
      <c r="F222" s="211" t="str">
        <f t="shared" si="10"/>
        <v>是</v>
      </c>
      <c r="G222" s="198" t="str">
        <f t="shared" si="11"/>
        <v>项</v>
      </c>
    </row>
    <row r="223" s="196" customFormat="1" ht="38.1" customHeight="1" spans="1:7">
      <c r="A223" s="212" t="s">
        <v>3087</v>
      </c>
      <c r="B223" s="213" t="s">
        <v>3088</v>
      </c>
      <c r="C223" s="215">
        <v>1053</v>
      </c>
      <c r="D223" s="214">
        <v>1053</v>
      </c>
      <c r="E223" s="188">
        <f t="shared" si="9"/>
        <v>0</v>
      </c>
      <c r="F223" s="211" t="str">
        <f t="shared" si="10"/>
        <v>是</v>
      </c>
      <c r="G223" s="198" t="str">
        <f t="shared" si="11"/>
        <v>项</v>
      </c>
    </row>
    <row r="224" s="196" customFormat="1" ht="38.1" customHeight="1" spans="1:7">
      <c r="A224" s="212" t="s">
        <v>3089</v>
      </c>
      <c r="B224" s="213" t="s">
        <v>3090</v>
      </c>
      <c r="C224" s="215">
        <v>106</v>
      </c>
      <c r="D224" s="214">
        <v>1019</v>
      </c>
      <c r="E224" s="188">
        <f t="shared" si="9"/>
        <v>8.613</v>
      </c>
      <c r="F224" s="211" t="str">
        <f t="shared" si="10"/>
        <v>是</v>
      </c>
      <c r="G224" s="198" t="str">
        <f t="shared" si="11"/>
        <v>项</v>
      </c>
    </row>
    <row r="225" ht="38.1" customHeight="1" spans="1:7">
      <c r="A225" s="212" t="s">
        <v>3091</v>
      </c>
      <c r="B225" s="213" t="s">
        <v>3092</v>
      </c>
      <c r="C225" s="215"/>
      <c r="D225" s="214"/>
      <c r="E225" s="188" t="str">
        <f t="shared" si="9"/>
        <v/>
      </c>
      <c r="F225" s="211" t="str">
        <f t="shared" si="10"/>
        <v>否</v>
      </c>
      <c r="G225" s="198" t="str">
        <f t="shared" si="11"/>
        <v>项</v>
      </c>
    </row>
    <row r="226" s="196" customFormat="1" ht="38.1" customHeight="1" spans="1:7">
      <c r="A226" s="208" t="s">
        <v>156</v>
      </c>
      <c r="B226" s="209" t="s">
        <v>3093</v>
      </c>
      <c r="C226" s="215">
        <v>79</v>
      </c>
      <c r="D226" s="215">
        <v>79</v>
      </c>
      <c r="E226" s="188">
        <f t="shared" si="9"/>
        <v>0</v>
      </c>
      <c r="F226" s="211" t="str">
        <f t="shared" si="10"/>
        <v>是</v>
      </c>
      <c r="G226" s="198" t="str">
        <f t="shared" si="11"/>
        <v>类</v>
      </c>
    </row>
    <row r="227" s="196" customFormat="1" ht="38.1" customHeight="1" spans="1:7">
      <c r="A227" s="220">
        <v>23304</v>
      </c>
      <c r="B227" s="213" t="s">
        <v>3094</v>
      </c>
      <c r="C227" s="215"/>
      <c r="D227" s="215"/>
      <c r="E227" s="188" t="str">
        <f t="shared" si="9"/>
        <v/>
      </c>
      <c r="F227" s="211" t="str">
        <f t="shared" si="10"/>
        <v>否</v>
      </c>
      <c r="G227" s="198" t="str">
        <f t="shared" si="11"/>
        <v>款</v>
      </c>
    </row>
    <row r="228" ht="38.1" customHeight="1" spans="1:7">
      <c r="A228" s="212" t="s">
        <v>3095</v>
      </c>
      <c r="B228" s="213" t="s">
        <v>3096</v>
      </c>
      <c r="C228" s="215"/>
      <c r="D228" s="214"/>
      <c r="E228" s="188" t="str">
        <f t="shared" si="9"/>
        <v/>
      </c>
      <c r="F228" s="211" t="str">
        <f t="shared" si="10"/>
        <v>否</v>
      </c>
      <c r="G228" s="198" t="str">
        <f t="shared" si="11"/>
        <v>项</v>
      </c>
    </row>
    <row r="229" s="196" customFormat="1" ht="38.1" customHeight="1" spans="1:7">
      <c r="A229" s="212" t="s">
        <v>3097</v>
      </c>
      <c r="B229" s="221" t="s">
        <v>3098</v>
      </c>
      <c r="C229" s="215"/>
      <c r="D229" s="214"/>
      <c r="E229" s="188" t="str">
        <f t="shared" si="9"/>
        <v/>
      </c>
      <c r="F229" s="211" t="str">
        <f t="shared" si="10"/>
        <v>否</v>
      </c>
      <c r="G229" s="198" t="str">
        <f t="shared" si="11"/>
        <v>项</v>
      </c>
    </row>
    <row r="230" ht="38.1" customHeight="1" spans="1:7">
      <c r="A230" s="212" t="s">
        <v>3099</v>
      </c>
      <c r="B230" s="213" t="s">
        <v>3100</v>
      </c>
      <c r="C230" s="215"/>
      <c r="D230" s="214"/>
      <c r="E230" s="188" t="str">
        <f t="shared" si="9"/>
        <v/>
      </c>
      <c r="F230" s="211" t="str">
        <f t="shared" si="10"/>
        <v>否</v>
      </c>
      <c r="G230" s="198" t="str">
        <f t="shared" si="11"/>
        <v>项</v>
      </c>
    </row>
    <row r="231" s="196" customFormat="1" ht="38.1" customHeight="1" spans="1:7">
      <c r="A231" s="212" t="s">
        <v>3101</v>
      </c>
      <c r="B231" s="213" t="s">
        <v>3102</v>
      </c>
      <c r="C231" s="215"/>
      <c r="D231" s="214"/>
      <c r="E231" s="188" t="str">
        <f t="shared" si="9"/>
        <v/>
      </c>
      <c r="F231" s="211" t="str">
        <f t="shared" si="10"/>
        <v>否</v>
      </c>
      <c r="G231" s="198" t="str">
        <f t="shared" si="11"/>
        <v>项</v>
      </c>
    </row>
    <row r="232" s="196" customFormat="1" ht="38.1" customHeight="1" spans="1:7">
      <c r="A232" s="212" t="s">
        <v>3103</v>
      </c>
      <c r="B232" s="213" t="s">
        <v>3104</v>
      </c>
      <c r="C232" s="215"/>
      <c r="D232" s="214"/>
      <c r="E232" s="188" t="str">
        <f t="shared" si="9"/>
        <v/>
      </c>
      <c r="F232" s="211" t="str">
        <f t="shared" si="10"/>
        <v>否</v>
      </c>
      <c r="G232" s="198" t="str">
        <f t="shared" si="11"/>
        <v>项</v>
      </c>
    </row>
    <row r="233" ht="38.1" customHeight="1" spans="1:7">
      <c r="A233" s="212" t="s">
        <v>3105</v>
      </c>
      <c r="B233" s="213" t="s">
        <v>3106</v>
      </c>
      <c r="C233" s="215"/>
      <c r="D233" s="214"/>
      <c r="E233" s="188" t="str">
        <f t="shared" si="9"/>
        <v/>
      </c>
      <c r="F233" s="211" t="str">
        <f t="shared" si="10"/>
        <v>否</v>
      </c>
      <c r="G233" s="198" t="str">
        <f t="shared" si="11"/>
        <v>项</v>
      </c>
    </row>
    <row r="234" ht="38.1" customHeight="1" spans="1:7">
      <c r="A234" s="212" t="s">
        <v>3107</v>
      </c>
      <c r="B234" s="213" t="s">
        <v>3108</v>
      </c>
      <c r="C234" s="215"/>
      <c r="D234" s="214"/>
      <c r="E234" s="188" t="str">
        <f t="shared" si="9"/>
        <v/>
      </c>
      <c r="F234" s="211" t="str">
        <f t="shared" si="10"/>
        <v>否</v>
      </c>
      <c r="G234" s="198" t="str">
        <f t="shared" si="11"/>
        <v>项</v>
      </c>
    </row>
    <row r="235" ht="38.1" customHeight="1" spans="1:7">
      <c r="A235" s="212" t="s">
        <v>3109</v>
      </c>
      <c r="B235" s="213" t="s">
        <v>3110</v>
      </c>
      <c r="C235" s="215"/>
      <c r="D235" s="214"/>
      <c r="E235" s="188" t="str">
        <f t="shared" si="9"/>
        <v/>
      </c>
      <c r="F235" s="211" t="str">
        <f t="shared" si="10"/>
        <v>否</v>
      </c>
      <c r="G235" s="198" t="str">
        <f t="shared" si="11"/>
        <v>项</v>
      </c>
    </row>
    <row r="236" ht="38.1" customHeight="1" spans="1:7">
      <c r="A236" s="212" t="s">
        <v>3111</v>
      </c>
      <c r="B236" s="213" t="s">
        <v>3112</v>
      </c>
      <c r="C236" s="215"/>
      <c r="D236" s="214"/>
      <c r="E236" s="188" t="str">
        <f t="shared" si="9"/>
        <v/>
      </c>
      <c r="F236" s="211" t="str">
        <f t="shared" si="10"/>
        <v>否</v>
      </c>
      <c r="G236" s="198" t="str">
        <f t="shared" si="11"/>
        <v>项</v>
      </c>
    </row>
    <row r="237" ht="38.1" customHeight="1" spans="1:7">
      <c r="A237" s="212" t="s">
        <v>3113</v>
      </c>
      <c r="B237" s="213" t="s">
        <v>3114</v>
      </c>
      <c r="C237" s="215"/>
      <c r="D237" s="214"/>
      <c r="E237" s="188" t="str">
        <f t="shared" si="9"/>
        <v/>
      </c>
      <c r="F237" s="211" t="str">
        <f t="shared" si="10"/>
        <v>否</v>
      </c>
      <c r="G237" s="198" t="str">
        <f t="shared" si="11"/>
        <v>项</v>
      </c>
    </row>
    <row r="238" ht="38.1" customHeight="1" spans="1:7">
      <c r="A238" s="212" t="s">
        <v>3115</v>
      </c>
      <c r="B238" s="213" t="s">
        <v>3116</v>
      </c>
      <c r="C238" s="215"/>
      <c r="D238" s="214"/>
      <c r="E238" s="188" t="str">
        <f t="shared" si="9"/>
        <v/>
      </c>
      <c r="F238" s="211" t="str">
        <f t="shared" si="10"/>
        <v>否</v>
      </c>
      <c r="G238" s="198" t="str">
        <f t="shared" si="11"/>
        <v>项</v>
      </c>
    </row>
    <row r="239" ht="38.1" customHeight="1" spans="1:7">
      <c r="A239" s="212" t="s">
        <v>3117</v>
      </c>
      <c r="B239" s="213" t="s">
        <v>3118</v>
      </c>
      <c r="C239" s="215"/>
      <c r="D239" s="214"/>
      <c r="E239" s="188" t="str">
        <f t="shared" si="9"/>
        <v/>
      </c>
      <c r="F239" s="211" t="str">
        <f t="shared" si="10"/>
        <v>否</v>
      </c>
      <c r="G239" s="198" t="str">
        <f t="shared" si="11"/>
        <v>项</v>
      </c>
    </row>
    <row r="240" ht="38.1" customHeight="1" spans="1:7">
      <c r="A240" s="212" t="s">
        <v>3119</v>
      </c>
      <c r="B240" s="213" t="s">
        <v>3120</v>
      </c>
      <c r="C240" s="215">
        <v>45</v>
      </c>
      <c r="D240" s="214"/>
      <c r="E240" s="188">
        <f t="shared" si="9"/>
        <v>-1</v>
      </c>
      <c r="F240" s="211" t="str">
        <f t="shared" si="10"/>
        <v>是</v>
      </c>
      <c r="G240" s="198" t="str">
        <f t="shared" si="11"/>
        <v>项</v>
      </c>
    </row>
    <row r="241" s="196" customFormat="1" ht="38.1" customHeight="1" spans="1:7">
      <c r="A241" s="212" t="s">
        <v>3121</v>
      </c>
      <c r="B241" s="213" t="s">
        <v>3122</v>
      </c>
      <c r="C241" s="215"/>
      <c r="D241" s="214"/>
      <c r="E241" s="188" t="str">
        <f t="shared" si="9"/>
        <v/>
      </c>
      <c r="F241" s="211" t="str">
        <f t="shared" si="10"/>
        <v>否</v>
      </c>
      <c r="G241" s="198" t="str">
        <f t="shared" si="11"/>
        <v>项</v>
      </c>
    </row>
    <row r="242" ht="38.1" customHeight="1" spans="1:7">
      <c r="A242" s="212" t="s">
        <v>3123</v>
      </c>
      <c r="B242" s="213" t="s">
        <v>3124</v>
      </c>
      <c r="C242" s="215">
        <v>34</v>
      </c>
      <c r="D242" s="214"/>
      <c r="E242" s="188">
        <f t="shared" si="9"/>
        <v>-1</v>
      </c>
      <c r="F242" s="211" t="str">
        <f t="shared" si="10"/>
        <v>是</v>
      </c>
      <c r="G242" s="198" t="str">
        <f t="shared" si="11"/>
        <v>项</v>
      </c>
    </row>
    <row r="243" ht="38.1" customHeight="1" spans="1:7">
      <c r="A243" s="212" t="s">
        <v>3125</v>
      </c>
      <c r="B243" s="213" t="s">
        <v>3126</v>
      </c>
      <c r="C243" s="215"/>
      <c r="D243" s="214"/>
      <c r="E243" s="188" t="str">
        <f t="shared" si="9"/>
        <v/>
      </c>
      <c r="F243" s="211" t="str">
        <f t="shared" si="10"/>
        <v>否</v>
      </c>
      <c r="G243" s="198" t="str">
        <f t="shared" si="11"/>
        <v>项</v>
      </c>
    </row>
    <row r="244" ht="38.1" customHeight="1" spans="1:7">
      <c r="A244" s="222" t="s">
        <v>3127</v>
      </c>
      <c r="B244" s="209" t="s">
        <v>3128</v>
      </c>
      <c r="C244" s="215">
        <v>1394</v>
      </c>
      <c r="D244" s="215">
        <v>1394</v>
      </c>
      <c r="E244" s="188">
        <f t="shared" si="9"/>
        <v>0</v>
      </c>
      <c r="F244" s="211" t="str">
        <f t="shared" si="10"/>
        <v>是</v>
      </c>
      <c r="G244" s="198" t="str">
        <f t="shared" si="11"/>
        <v>类</v>
      </c>
    </row>
    <row r="245" ht="38.1" customHeight="1" spans="1:7">
      <c r="A245" s="223" t="s">
        <v>3129</v>
      </c>
      <c r="B245" s="213" t="s">
        <v>3130</v>
      </c>
      <c r="C245" s="215">
        <v>1394</v>
      </c>
      <c r="D245" s="215">
        <v>1394</v>
      </c>
      <c r="E245" s="188">
        <f t="shared" si="9"/>
        <v>0</v>
      </c>
      <c r="F245" s="211" t="str">
        <f t="shared" si="10"/>
        <v>是</v>
      </c>
      <c r="G245" s="198" t="str">
        <f t="shared" si="11"/>
        <v>款</v>
      </c>
    </row>
    <row r="246" ht="38.1" customHeight="1" spans="1:7">
      <c r="A246" s="223" t="s">
        <v>3131</v>
      </c>
      <c r="B246" s="213" t="s">
        <v>3132</v>
      </c>
      <c r="C246" s="215">
        <v>1394</v>
      </c>
      <c r="D246" s="214"/>
      <c r="E246" s="188">
        <f t="shared" si="9"/>
        <v>-1</v>
      </c>
      <c r="F246" s="211" t="str">
        <f t="shared" si="10"/>
        <v>是</v>
      </c>
      <c r="G246" s="198" t="str">
        <f t="shared" si="11"/>
        <v>项</v>
      </c>
    </row>
    <row r="247" ht="38.1" customHeight="1" spans="1:7">
      <c r="A247" s="223" t="s">
        <v>3133</v>
      </c>
      <c r="B247" s="213" t="s">
        <v>3134</v>
      </c>
      <c r="C247" s="215"/>
      <c r="D247" s="214"/>
      <c r="E247" s="188" t="str">
        <f t="shared" si="9"/>
        <v/>
      </c>
      <c r="F247" s="211" t="str">
        <f t="shared" si="10"/>
        <v>否</v>
      </c>
      <c r="G247" s="198" t="str">
        <f t="shared" si="11"/>
        <v>项</v>
      </c>
    </row>
    <row r="248" ht="38.1" customHeight="1" spans="1:7">
      <c r="A248" s="223" t="s">
        <v>3135</v>
      </c>
      <c r="B248" s="213" t="s">
        <v>3136</v>
      </c>
      <c r="C248" s="215"/>
      <c r="D248" s="214"/>
      <c r="E248" s="188" t="str">
        <f t="shared" si="9"/>
        <v/>
      </c>
      <c r="F248" s="211" t="str">
        <f t="shared" si="10"/>
        <v>否</v>
      </c>
      <c r="G248" s="198" t="str">
        <f t="shared" si="11"/>
        <v>项</v>
      </c>
    </row>
    <row r="249" ht="38.1" customHeight="1" spans="1:7">
      <c r="A249" s="223" t="s">
        <v>3137</v>
      </c>
      <c r="B249" s="213" t="s">
        <v>3138</v>
      </c>
      <c r="C249" s="215"/>
      <c r="D249" s="214"/>
      <c r="E249" s="188" t="str">
        <f t="shared" si="9"/>
        <v/>
      </c>
      <c r="F249" s="211" t="str">
        <f t="shared" si="10"/>
        <v>否</v>
      </c>
      <c r="G249" s="198" t="str">
        <f t="shared" si="11"/>
        <v>项</v>
      </c>
    </row>
    <row r="250" ht="38.1" customHeight="1" spans="1:7">
      <c r="A250" s="223" t="s">
        <v>3139</v>
      </c>
      <c r="B250" s="213" t="s">
        <v>3140</v>
      </c>
      <c r="C250" s="215"/>
      <c r="D250" s="214"/>
      <c r="E250" s="188" t="str">
        <f t="shared" si="9"/>
        <v/>
      </c>
      <c r="F250" s="211" t="str">
        <f t="shared" si="10"/>
        <v>否</v>
      </c>
      <c r="G250" s="198" t="str">
        <f t="shared" si="11"/>
        <v>项</v>
      </c>
    </row>
    <row r="251" ht="38.1" customHeight="1" spans="1:7">
      <c r="A251" s="223" t="s">
        <v>3141</v>
      </c>
      <c r="B251" s="213" t="s">
        <v>3142</v>
      </c>
      <c r="C251" s="215"/>
      <c r="D251" s="214"/>
      <c r="E251" s="188" t="str">
        <f t="shared" si="9"/>
        <v/>
      </c>
      <c r="F251" s="211" t="str">
        <f t="shared" si="10"/>
        <v>否</v>
      </c>
      <c r="G251" s="198" t="str">
        <f t="shared" si="11"/>
        <v>项</v>
      </c>
    </row>
    <row r="252" ht="38.1" customHeight="1" spans="1:7">
      <c r="A252" s="223" t="s">
        <v>3143</v>
      </c>
      <c r="B252" s="213" t="s">
        <v>3144</v>
      </c>
      <c r="C252" s="215"/>
      <c r="D252" s="214"/>
      <c r="E252" s="188" t="str">
        <f t="shared" si="9"/>
        <v/>
      </c>
      <c r="F252" s="211" t="str">
        <f t="shared" si="10"/>
        <v>否</v>
      </c>
      <c r="G252" s="198" t="str">
        <f t="shared" si="11"/>
        <v>项</v>
      </c>
    </row>
    <row r="253" ht="38.1" customHeight="1" spans="1:7">
      <c r="A253" s="223" t="s">
        <v>3145</v>
      </c>
      <c r="B253" s="213" t="s">
        <v>3146</v>
      </c>
      <c r="C253" s="215"/>
      <c r="D253" s="214"/>
      <c r="E253" s="188" t="str">
        <f t="shared" si="9"/>
        <v/>
      </c>
      <c r="F253" s="211" t="str">
        <f t="shared" si="10"/>
        <v>否</v>
      </c>
      <c r="G253" s="198" t="str">
        <f t="shared" si="11"/>
        <v>项</v>
      </c>
    </row>
    <row r="254" ht="38.1" customHeight="1" spans="1:7">
      <c r="A254" s="223" t="s">
        <v>3147</v>
      </c>
      <c r="B254" s="213" t="s">
        <v>3148</v>
      </c>
      <c r="C254" s="215"/>
      <c r="D254" s="214"/>
      <c r="E254" s="188" t="str">
        <f t="shared" si="9"/>
        <v/>
      </c>
      <c r="F254" s="211" t="str">
        <f t="shared" si="10"/>
        <v>否</v>
      </c>
      <c r="G254" s="198" t="str">
        <f t="shared" si="11"/>
        <v>项</v>
      </c>
    </row>
    <row r="255" ht="38.1" customHeight="1" spans="1:7">
      <c r="A255" s="223" t="s">
        <v>3149</v>
      </c>
      <c r="B255" s="213" t="s">
        <v>3150</v>
      </c>
      <c r="C255" s="215"/>
      <c r="D255" s="214"/>
      <c r="E255" s="188" t="str">
        <f t="shared" si="9"/>
        <v/>
      </c>
      <c r="F255" s="211" t="str">
        <f t="shared" si="10"/>
        <v>否</v>
      </c>
      <c r="G255" s="198" t="str">
        <f t="shared" si="11"/>
        <v>项</v>
      </c>
    </row>
    <row r="256" ht="38.1" customHeight="1" spans="1:7">
      <c r="A256" s="223" t="s">
        <v>3151</v>
      </c>
      <c r="B256" s="213" t="s">
        <v>3152</v>
      </c>
      <c r="C256" s="215"/>
      <c r="D256" s="214"/>
      <c r="E256" s="188" t="str">
        <f t="shared" si="9"/>
        <v/>
      </c>
      <c r="F256" s="211" t="str">
        <f t="shared" si="10"/>
        <v>否</v>
      </c>
      <c r="G256" s="198" t="str">
        <f t="shared" si="11"/>
        <v>项</v>
      </c>
    </row>
    <row r="257" ht="38.1" customHeight="1" spans="1:7">
      <c r="A257" s="223" t="s">
        <v>3153</v>
      </c>
      <c r="B257" s="213" t="s">
        <v>3154</v>
      </c>
      <c r="C257" s="215"/>
      <c r="D257" s="214"/>
      <c r="E257" s="188" t="str">
        <f t="shared" si="9"/>
        <v/>
      </c>
      <c r="F257" s="211" t="str">
        <f t="shared" si="10"/>
        <v>否</v>
      </c>
      <c r="G257" s="198" t="str">
        <f t="shared" si="11"/>
        <v>项</v>
      </c>
    </row>
    <row r="258" ht="38.1" customHeight="1" spans="1:7">
      <c r="A258" s="223" t="s">
        <v>3155</v>
      </c>
      <c r="B258" s="213" t="s">
        <v>3156</v>
      </c>
      <c r="C258" s="215"/>
      <c r="D258" s="215"/>
      <c r="E258" s="188" t="str">
        <f t="shared" si="9"/>
        <v/>
      </c>
      <c r="F258" s="211" t="str">
        <f t="shared" si="10"/>
        <v>否</v>
      </c>
      <c r="G258" s="198" t="str">
        <f t="shared" si="11"/>
        <v>款</v>
      </c>
    </row>
    <row r="259" ht="38.1" customHeight="1" spans="1:7">
      <c r="A259" s="223" t="s">
        <v>3157</v>
      </c>
      <c r="B259" s="213" t="s">
        <v>3158</v>
      </c>
      <c r="C259" s="215"/>
      <c r="D259" s="214"/>
      <c r="E259" s="188" t="str">
        <f t="shared" si="9"/>
        <v/>
      </c>
      <c r="F259" s="211" t="str">
        <f t="shared" si="10"/>
        <v>否</v>
      </c>
      <c r="G259" s="198" t="str">
        <f t="shared" si="11"/>
        <v>项</v>
      </c>
    </row>
    <row r="260" ht="38.1" customHeight="1" spans="1:7">
      <c r="A260" s="223" t="s">
        <v>3159</v>
      </c>
      <c r="B260" s="213" t="s">
        <v>3160</v>
      </c>
      <c r="C260" s="215"/>
      <c r="D260" s="214"/>
      <c r="E260" s="188" t="str">
        <f t="shared" ref="E260:E275" si="12">IF(C260&gt;0,D260/C260-1,IF(C260&lt;0,-(D260/C260-1),""))</f>
        <v/>
      </c>
      <c r="F260" s="211" t="str">
        <f t="shared" ref="F260:F275" si="13">IF(LEN(A260)=3,"是",IF(B260&lt;&gt;"",IF(SUM(C260:D260)&lt;&gt;0,"是","否"),"是"))</f>
        <v>否</v>
      </c>
      <c r="G260" s="198" t="str">
        <f t="shared" ref="G260:G264" si="14">IF(LEN(A260)=3,"类",IF(LEN(A260)=5,"款","项"))</f>
        <v>项</v>
      </c>
    </row>
    <row r="261" ht="38.1" customHeight="1" spans="1:7">
      <c r="A261" s="223" t="s">
        <v>3161</v>
      </c>
      <c r="B261" s="213" t="s">
        <v>3162</v>
      </c>
      <c r="C261" s="215"/>
      <c r="D261" s="214"/>
      <c r="E261" s="188" t="str">
        <f t="shared" si="12"/>
        <v/>
      </c>
      <c r="F261" s="211" t="str">
        <f t="shared" si="13"/>
        <v>否</v>
      </c>
      <c r="G261" s="198" t="str">
        <f t="shared" si="14"/>
        <v>项</v>
      </c>
    </row>
    <row r="262" ht="38.1" customHeight="1" spans="1:7">
      <c r="A262" s="223" t="s">
        <v>3163</v>
      </c>
      <c r="B262" s="213" t="s">
        <v>3164</v>
      </c>
      <c r="C262" s="214"/>
      <c r="D262" s="214"/>
      <c r="E262" s="188" t="str">
        <f t="shared" si="12"/>
        <v/>
      </c>
      <c r="F262" s="211" t="str">
        <f t="shared" si="13"/>
        <v>否</v>
      </c>
      <c r="G262" s="198" t="str">
        <f t="shared" si="14"/>
        <v>项</v>
      </c>
    </row>
    <row r="263" ht="38.1" customHeight="1" spans="1:7">
      <c r="A263" s="223" t="s">
        <v>3165</v>
      </c>
      <c r="B263" s="213" t="s">
        <v>3166</v>
      </c>
      <c r="C263" s="214"/>
      <c r="D263" s="214"/>
      <c r="E263" s="188" t="str">
        <f t="shared" si="12"/>
        <v/>
      </c>
      <c r="F263" s="211" t="str">
        <f t="shared" si="13"/>
        <v>否</v>
      </c>
      <c r="G263" s="198" t="str">
        <f t="shared" si="14"/>
        <v>项</v>
      </c>
    </row>
    <row r="264" ht="38.1" customHeight="1" spans="1:7">
      <c r="A264" s="223" t="s">
        <v>3167</v>
      </c>
      <c r="B264" s="213" t="s">
        <v>3168</v>
      </c>
      <c r="C264" s="214"/>
      <c r="D264" s="214"/>
      <c r="E264" s="188" t="str">
        <f t="shared" si="12"/>
        <v/>
      </c>
      <c r="F264" s="211" t="str">
        <f t="shared" si="13"/>
        <v>否</v>
      </c>
      <c r="G264" s="198" t="str">
        <f t="shared" si="14"/>
        <v>项</v>
      </c>
    </row>
    <row r="265" ht="38.1" customHeight="1" spans="1:6">
      <c r="A265" s="208"/>
      <c r="B265" s="209"/>
      <c r="C265" s="214"/>
      <c r="D265" s="214"/>
      <c r="E265" s="188" t="str">
        <f t="shared" si="12"/>
        <v/>
      </c>
      <c r="F265" s="211" t="str">
        <f t="shared" si="13"/>
        <v>是</v>
      </c>
    </row>
    <row r="266" ht="38.1" customHeight="1" spans="1:6">
      <c r="A266" s="224"/>
      <c r="B266" s="225" t="s">
        <v>3169</v>
      </c>
      <c r="C266" s="214">
        <f>C4+C20+C32+C43+C101+C125+C177+C181+C208+C226+C244</f>
        <v>71526</v>
      </c>
      <c r="D266" s="214">
        <f>D4+D20+D32+D43+D101+D125+D177+D181+D208+D226+D244</f>
        <v>60216</v>
      </c>
      <c r="E266" s="188">
        <f t="shared" si="12"/>
        <v>-0.158</v>
      </c>
      <c r="F266" s="211" t="str">
        <f t="shared" si="13"/>
        <v>是</v>
      </c>
    </row>
    <row r="267" ht="38.1" customHeight="1" spans="1:6">
      <c r="A267" s="226" t="s">
        <v>3170</v>
      </c>
      <c r="B267" s="227" t="s">
        <v>161</v>
      </c>
      <c r="C267" s="214"/>
      <c r="D267" s="214"/>
      <c r="E267" s="188" t="str">
        <f t="shared" si="12"/>
        <v/>
      </c>
      <c r="F267" s="211" t="str">
        <f t="shared" si="13"/>
        <v>是</v>
      </c>
    </row>
    <row r="268" ht="38.1" customHeight="1" spans="1:6">
      <c r="A268" s="226" t="s">
        <v>3171</v>
      </c>
      <c r="B268" s="228" t="s">
        <v>3172</v>
      </c>
      <c r="C268" s="214"/>
      <c r="D268" s="214"/>
      <c r="E268" s="188" t="str">
        <f t="shared" si="12"/>
        <v/>
      </c>
      <c r="F268" s="211" t="str">
        <f t="shared" si="13"/>
        <v>否</v>
      </c>
    </row>
    <row r="269" ht="38.1" customHeight="1" spans="1:7">
      <c r="A269" s="229" t="s">
        <v>3173</v>
      </c>
      <c r="B269" s="230" t="s">
        <v>3174</v>
      </c>
      <c r="C269" s="214"/>
      <c r="D269" s="214"/>
      <c r="E269" s="188" t="str">
        <f t="shared" si="12"/>
        <v/>
      </c>
      <c r="F269" s="211" t="str">
        <f t="shared" si="13"/>
        <v>否</v>
      </c>
      <c r="G269" s="196"/>
    </row>
    <row r="270" ht="38.1" customHeight="1" spans="1:7">
      <c r="A270" s="229" t="s">
        <v>3175</v>
      </c>
      <c r="B270" s="231" t="s">
        <v>3176</v>
      </c>
      <c r="C270" s="214"/>
      <c r="D270" s="214"/>
      <c r="E270" s="188" t="str">
        <f t="shared" si="12"/>
        <v/>
      </c>
      <c r="F270" s="211" t="str">
        <f t="shared" si="13"/>
        <v>否</v>
      </c>
      <c r="G270" s="196"/>
    </row>
    <row r="271" ht="38.1" customHeight="1" spans="1:7">
      <c r="A271" s="229" t="s">
        <v>3177</v>
      </c>
      <c r="B271" s="231" t="s">
        <v>3178</v>
      </c>
      <c r="C271" s="214"/>
      <c r="D271" s="214"/>
      <c r="E271" s="188" t="str">
        <f t="shared" si="12"/>
        <v/>
      </c>
      <c r="F271" s="211" t="str">
        <f t="shared" si="13"/>
        <v>否</v>
      </c>
      <c r="G271" s="196"/>
    </row>
    <row r="272" ht="38.1" customHeight="1" spans="1:6">
      <c r="A272" s="232" t="s">
        <v>3179</v>
      </c>
      <c r="B272" s="230" t="s">
        <v>3180</v>
      </c>
      <c r="C272" s="215">
        <v>28009</v>
      </c>
      <c r="D272" s="214">
        <v>10847</v>
      </c>
      <c r="E272" s="188">
        <f t="shared" si="12"/>
        <v>-0.613</v>
      </c>
      <c r="F272" s="211" t="str">
        <f t="shared" si="13"/>
        <v>是</v>
      </c>
    </row>
    <row r="273" ht="38.1" customHeight="1" spans="1:6">
      <c r="A273" s="232" t="s">
        <v>3181</v>
      </c>
      <c r="B273" s="230" t="s">
        <v>3182</v>
      </c>
      <c r="C273" s="215">
        <v>9128</v>
      </c>
      <c r="D273" s="214"/>
      <c r="E273" s="188">
        <f t="shared" si="12"/>
        <v>-1</v>
      </c>
      <c r="F273" s="211" t="str">
        <f t="shared" si="13"/>
        <v>是</v>
      </c>
    </row>
    <row r="274" ht="38.1" customHeight="1" spans="1:6">
      <c r="A274" s="232" t="s">
        <v>3183</v>
      </c>
      <c r="B274" s="233" t="s">
        <v>3184</v>
      </c>
      <c r="C274" s="215">
        <v>900</v>
      </c>
      <c r="D274" s="214">
        <v>77243</v>
      </c>
      <c r="E274" s="188">
        <f t="shared" si="12"/>
        <v>84.826</v>
      </c>
      <c r="F274" s="211" t="str">
        <f t="shared" si="13"/>
        <v>是</v>
      </c>
    </row>
    <row r="275" ht="38.1" customHeight="1" spans="1:6">
      <c r="A275" s="234"/>
      <c r="B275" s="235" t="s">
        <v>180</v>
      </c>
      <c r="C275" s="236">
        <f>C266+C272+C273+C274</f>
        <v>109563</v>
      </c>
      <c r="D275" s="236">
        <f>D266+D267+D271+D272+D273+D274</f>
        <v>148306</v>
      </c>
      <c r="E275" s="188">
        <f t="shared" si="12"/>
        <v>0.354</v>
      </c>
      <c r="F275" s="211" t="str">
        <f t="shared" si="13"/>
        <v>是</v>
      </c>
    </row>
    <row r="276" ht="36" customHeight="1" spans="2:5">
      <c r="B276" s="202" t="s">
        <v>3185</v>
      </c>
      <c r="C276" s="202"/>
      <c r="D276" s="202"/>
      <c r="E276" s="188"/>
    </row>
    <row r="278" spans="3:3">
      <c r="C278" s="237"/>
    </row>
    <row r="280" spans="3:3">
      <c r="C280" s="237"/>
    </row>
    <row r="281" spans="3:3">
      <c r="C281" s="237"/>
    </row>
    <row r="283" spans="3:3">
      <c r="C283" s="237"/>
    </row>
    <row r="284" spans="3:3">
      <c r="C284" s="237"/>
    </row>
    <row r="285" spans="3:3">
      <c r="C285" s="237"/>
    </row>
    <row r="286" spans="3:3">
      <c r="C286" s="237"/>
    </row>
    <row r="288" spans="3:3">
      <c r="C288" s="237"/>
    </row>
  </sheetData>
  <mergeCells count="1">
    <mergeCell ref="B1:E1"/>
  </mergeCells>
  <conditionalFormatting sqref="B274">
    <cfRule type="expression" dxfId="0" priority="1" stopIfTrue="1">
      <formula>"len($A:$A)=3"</formula>
    </cfRule>
  </conditionalFormatting>
  <dataValidations count="1">
    <dataValidation type="custom" allowBlank="1" showInputMessage="1" showErrorMessage="1" sqref="C269">
      <formula1>"ISBLANK(C269)"</formula1>
    </dataValidation>
  </dataValidation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E15"/>
  <sheetViews>
    <sheetView showGridLines="0" showZeros="0" view="pageBreakPreview" zoomScale="85" zoomScaleNormal="100" workbookViewId="0">
      <selection activeCell="E1" sqref="E$1:E$1048576"/>
    </sheetView>
  </sheetViews>
  <sheetFormatPr defaultColWidth="9" defaultRowHeight="13.5" outlineLevelCol="4"/>
  <cols>
    <col min="1" max="1" width="52.1333333333333" style="177" customWidth="1"/>
    <col min="2" max="4" width="20.6333333333333" customWidth="1"/>
    <col min="5" max="5" width="9" hidden="1" customWidth="1"/>
  </cols>
  <sheetData>
    <row r="1" s="176" customFormat="1" ht="45" customHeight="1" spans="1:5">
      <c r="A1" s="178" t="s">
        <v>13</v>
      </c>
      <c r="B1" s="178"/>
      <c r="C1" s="178"/>
      <c r="D1" s="178"/>
      <c r="E1" s="179"/>
    </row>
    <row r="2" ht="20.1" customHeight="1" spans="1:5">
      <c r="A2" s="180"/>
      <c r="B2" s="181"/>
      <c r="C2" s="182"/>
      <c r="D2" s="182" t="s">
        <v>36</v>
      </c>
      <c r="E2" s="177"/>
    </row>
    <row r="3" ht="45" customHeight="1" spans="1:5">
      <c r="A3" s="127" t="s">
        <v>3186</v>
      </c>
      <c r="B3" s="183" t="s">
        <v>39</v>
      </c>
      <c r="C3" s="183" t="s">
        <v>40</v>
      </c>
      <c r="D3" s="184" t="s">
        <v>3187</v>
      </c>
      <c r="E3" s="185" t="s">
        <v>42</v>
      </c>
    </row>
    <row r="4" ht="36" customHeight="1" spans="1:5">
      <c r="A4" s="186" t="s">
        <v>2710</v>
      </c>
      <c r="B4" s="187">
        <v>60</v>
      </c>
      <c r="C4" s="187">
        <v>40</v>
      </c>
      <c r="D4" s="188">
        <f>IF(B4&gt;0,C4/B4-1,IF(B4&lt;0,-(C4/B4-1),""))</f>
        <v>-0.333</v>
      </c>
      <c r="E4" s="189" t="str">
        <f>IF(A4&lt;&gt;"",IF(SUM(B4:C4)&lt;&gt;0,"是","否"),"是")</f>
        <v>是</v>
      </c>
    </row>
    <row r="5" ht="36" customHeight="1" spans="1:5">
      <c r="A5" s="186" t="s">
        <v>2741</v>
      </c>
      <c r="B5" s="187">
        <v>124</v>
      </c>
      <c r="C5" s="187">
        <v>124</v>
      </c>
      <c r="D5" s="188">
        <f t="shared" ref="D5:D15" si="0">IF(B5&gt;0,C5/B5-1,IF(B5&lt;0,-(C5/B5-1),""))</f>
        <v>0</v>
      </c>
      <c r="E5" s="189" t="str">
        <f t="shared" ref="E5:E15" si="1">IF(A5&lt;&gt;"",IF(SUM(B5:C5)&lt;&gt;0,"是","否"),"是")</f>
        <v>是</v>
      </c>
    </row>
    <row r="6" ht="36" customHeight="1" spans="1:5">
      <c r="A6" s="186" t="s">
        <v>2761</v>
      </c>
      <c r="B6" s="187"/>
      <c r="C6" s="187"/>
      <c r="D6" s="188" t="str">
        <f t="shared" si="0"/>
        <v/>
      </c>
      <c r="E6" s="189" t="str">
        <f t="shared" si="1"/>
        <v>否</v>
      </c>
    </row>
    <row r="7" ht="36" customHeight="1" spans="1:5">
      <c r="A7" s="190" t="s">
        <v>2773</v>
      </c>
      <c r="B7" s="187">
        <v>5111</v>
      </c>
      <c r="C7" s="187">
        <v>5180</v>
      </c>
      <c r="D7" s="188">
        <f t="shared" si="0"/>
        <v>0.014</v>
      </c>
      <c r="E7" s="191" t="str">
        <f t="shared" si="1"/>
        <v>是</v>
      </c>
    </row>
    <row r="8" ht="36" customHeight="1" spans="1:5">
      <c r="A8" s="186" t="s">
        <v>2870</v>
      </c>
      <c r="B8" s="187">
        <v>185</v>
      </c>
      <c r="C8" s="187">
        <v>185</v>
      </c>
      <c r="D8" s="188">
        <f t="shared" si="0"/>
        <v>0</v>
      </c>
      <c r="E8" s="189" t="str">
        <f t="shared" si="1"/>
        <v>是</v>
      </c>
    </row>
    <row r="9" ht="36" customHeight="1" spans="1:5">
      <c r="A9" s="186" t="s">
        <v>2903</v>
      </c>
      <c r="B9" s="187"/>
      <c r="C9" s="187"/>
      <c r="D9" s="188" t="str">
        <f t="shared" si="0"/>
        <v/>
      </c>
      <c r="E9" s="189" t="str">
        <f t="shared" si="1"/>
        <v>否</v>
      </c>
    </row>
    <row r="10" ht="36" customHeight="1" spans="1:5">
      <c r="A10" s="190" t="s">
        <v>3001</v>
      </c>
      <c r="B10" s="187"/>
      <c r="C10" s="187"/>
      <c r="D10" s="188" t="str">
        <f t="shared" si="0"/>
        <v/>
      </c>
      <c r="E10" s="191" t="str">
        <f t="shared" si="1"/>
        <v>否</v>
      </c>
    </row>
    <row r="11" ht="36" customHeight="1" spans="1:5">
      <c r="A11" s="186" t="s">
        <v>3008</v>
      </c>
      <c r="B11" s="187">
        <v>451</v>
      </c>
      <c r="C11" s="187">
        <v>471</v>
      </c>
      <c r="D11" s="188">
        <f t="shared" si="0"/>
        <v>0.044</v>
      </c>
      <c r="E11" s="189" t="str">
        <f t="shared" si="1"/>
        <v>是</v>
      </c>
    </row>
    <row r="12" ht="36" customHeight="1" spans="1:5">
      <c r="A12" s="190" t="s">
        <v>3059</v>
      </c>
      <c r="B12" s="187"/>
      <c r="C12" s="187"/>
      <c r="D12" s="188" t="str">
        <f t="shared" si="0"/>
        <v/>
      </c>
      <c r="E12" s="191" t="str">
        <f t="shared" si="1"/>
        <v>否</v>
      </c>
    </row>
    <row r="13" ht="36" customHeight="1" spans="1:5">
      <c r="A13" s="190" t="s">
        <v>3093</v>
      </c>
      <c r="B13" s="187"/>
      <c r="C13" s="187"/>
      <c r="D13" s="188" t="str">
        <f t="shared" si="0"/>
        <v/>
      </c>
      <c r="E13" s="191" t="str">
        <f t="shared" si="1"/>
        <v>否</v>
      </c>
    </row>
    <row r="14" ht="36" customHeight="1" spans="1:5">
      <c r="A14" s="190" t="s">
        <v>3128</v>
      </c>
      <c r="B14" s="187"/>
      <c r="C14" s="187"/>
      <c r="D14" s="188" t="str">
        <f t="shared" si="0"/>
        <v/>
      </c>
      <c r="E14" s="191" t="str">
        <f t="shared" si="1"/>
        <v>否</v>
      </c>
    </row>
    <row r="15" ht="36" customHeight="1" spans="1:5">
      <c r="A15" s="192" t="s">
        <v>3188</v>
      </c>
      <c r="B15" s="193">
        <f>SUM(B4:B14)</f>
        <v>5931</v>
      </c>
      <c r="C15" s="193">
        <f>SUM(C4:C14)</f>
        <v>6000</v>
      </c>
      <c r="D15" s="188">
        <f t="shared" si="0"/>
        <v>0.012</v>
      </c>
      <c r="E15" s="189" t="str">
        <f t="shared" si="1"/>
        <v>是</v>
      </c>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54"/>
  <sheetViews>
    <sheetView showGridLines="0" showZeros="0" view="pageBreakPreview" zoomScale="70" zoomScaleNormal="100" workbookViewId="0">
      <selection activeCell="E1" sqref="E$1:E$1048576"/>
    </sheetView>
  </sheetViews>
  <sheetFormatPr defaultColWidth="9" defaultRowHeight="14.25" outlineLevelCol="4"/>
  <cols>
    <col min="1" max="1" width="50.75" style="131" customWidth="1"/>
    <col min="2" max="4" width="20.6333333333333" style="131" customWidth="1"/>
    <col min="5" max="5" width="4.25" style="131" hidden="1" customWidth="1"/>
    <col min="6" max="6" width="13.75" style="131"/>
    <col min="7" max="16384" width="9" style="131"/>
  </cols>
  <sheetData>
    <row r="1" ht="45" customHeight="1" spans="1:4">
      <c r="A1" s="157" t="s">
        <v>14</v>
      </c>
      <c r="B1" s="157"/>
      <c r="C1" s="157"/>
      <c r="D1" s="157"/>
    </row>
    <row r="2" ht="20.1" customHeight="1" spans="1:4">
      <c r="A2" s="158"/>
      <c r="B2" s="159"/>
      <c r="C2" s="160"/>
      <c r="D2" s="161" t="s">
        <v>3189</v>
      </c>
    </row>
    <row r="3" ht="45" customHeight="1" spans="1:5">
      <c r="A3" s="162" t="s">
        <v>3190</v>
      </c>
      <c r="B3" s="75" t="s">
        <v>39</v>
      </c>
      <c r="C3" s="75" t="s">
        <v>40</v>
      </c>
      <c r="D3" s="75" t="s">
        <v>41</v>
      </c>
      <c r="E3" s="131" t="s">
        <v>42</v>
      </c>
    </row>
    <row r="4" ht="36" customHeight="1" spans="1:5">
      <c r="A4" s="122" t="s">
        <v>3191</v>
      </c>
      <c r="B4" s="163"/>
      <c r="C4" s="163"/>
      <c r="D4" s="141" t="str">
        <f>IF(B4&gt;0,C4/B4-1,IF(B4&lt;0,-(C4/B4-1),""))</f>
        <v/>
      </c>
      <c r="E4" s="164" t="str">
        <f t="shared" ref="E4:E41" si="0">IF(A4&lt;&gt;"",IF(SUM(B4:C4)&lt;&gt;0,"是","否"),"是")</f>
        <v>否</v>
      </c>
    </row>
    <row r="5" ht="36" customHeight="1" spans="1:5">
      <c r="A5" s="145" t="s">
        <v>3192</v>
      </c>
      <c r="B5" s="165"/>
      <c r="C5" s="166"/>
      <c r="D5" s="141" t="str">
        <f t="shared" ref="D5:D41" si="1">IF(B5&gt;0,C5/B5-1,IF(B5&lt;0,-(C5/B5-1),""))</f>
        <v/>
      </c>
      <c r="E5" s="164" t="str">
        <f t="shared" si="0"/>
        <v>否</v>
      </c>
    </row>
    <row r="6" ht="36" customHeight="1" spans="1:5">
      <c r="A6" s="145" t="s">
        <v>3193</v>
      </c>
      <c r="B6" s="165"/>
      <c r="C6" s="165"/>
      <c r="D6" s="141" t="str">
        <f t="shared" si="1"/>
        <v/>
      </c>
      <c r="E6" s="164" t="str">
        <f t="shared" si="0"/>
        <v>否</v>
      </c>
    </row>
    <row r="7" ht="36" customHeight="1" spans="1:5">
      <c r="A7" s="145" t="s">
        <v>3194</v>
      </c>
      <c r="B7" s="167"/>
      <c r="C7" s="166"/>
      <c r="D7" s="141" t="str">
        <f t="shared" si="1"/>
        <v/>
      </c>
      <c r="E7" s="164" t="str">
        <f t="shared" si="0"/>
        <v>否</v>
      </c>
    </row>
    <row r="8" ht="36" customHeight="1" spans="1:5">
      <c r="A8" s="145" t="s">
        <v>3195</v>
      </c>
      <c r="B8" s="165"/>
      <c r="C8" s="166"/>
      <c r="D8" s="141" t="str">
        <f t="shared" si="1"/>
        <v/>
      </c>
      <c r="E8" s="164" t="str">
        <f t="shared" si="0"/>
        <v>否</v>
      </c>
    </row>
    <row r="9" ht="36" customHeight="1" spans="1:5">
      <c r="A9" s="145" t="s">
        <v>3196</v>
      </c>
      <c r="B9" s="167"/>
      <c r="C9" s="166"/>
      <c r="D9" s="141" t="str">
        <f t="shared" si="1"/>
        <v/>
      </c>
      <c r="E9" s="164" t="str">
        <f t="shared" si="0"/>
        <v>否</v>
      </c>
    </row>
    <row r="10" ht="36" customHeight="1" spans="1:5">
      <c r="A10" s="145" t="s">
        <v>3197</v>
      </c>
      <c r="B10" s="165"/>
      <c r="C10" s="166"/>
      <c r="D10" s="141" t="str">
        <f t="shared" si="1"/>
        <v/>
      </c>
      <c r="E10" s="164" t="str">
        <f t="shared" si="0"/>
        <v>否</v>
      </c>
    </row>
    <row r="11" ht="36" customHeight="1" spans="1:5">
      <c r="A11" s="145" t="s">
        <v>3198</v>
      </c>
      <c r="B11" s="165"/>
      <c r="C11" s="166"/>
      <c r="D11" s="141" t="str">
        <f t="shared" si="1"/>
        <v/>
      </c>
      <c r="E11" s="164" t="str">
        <f t="shared" si="0"/>
        <v>否</v>
      </c>
    </row>
    <row r="12" ht="36" customHeight="1" spans="1:5">
      <c r="A12" s="145" t="s">
        <v>3199</v>
      </c>
      <c r="B12" s="165"/>
      <c r="C12" s="166"/>
      <c r="D12" s="141" t="str">
        <f t="shared" si="1"/>
        <v/>
      </c>
      <c r="E12" s="164" t="str">
        <f t="shared" si="0"/>
        <v>否</v>
      </c>
    </row>
    <row r="13" ht="36" customHeight="1" spans="1:5">
      <c r="A13" s="145" t="s">
        <v>3200</v>
      </c>
      <c r="B13" s="168"/>
      <c r="C13" s="165"/>
      <c r="D13" s="141" t="str">
        <f t="shared" si="1"/>
        <v/>
      </c>
      <c r="E13" s="164" t="str">
        <f t="shared" si="0"/>
        <v>否</v>
      </c>
    </row>
    <row r="14" ht="36" customHeight="1" spans="1:5">
      <c r="A14" s="145" t="s">
        <v>3201</v>
      </c>
      <c r="B14" s="168"/>
      <c r="C14" s="166"/>
      <c r="D14" s="141" t="str">
        <f t="shared" si="1"/>
        <v/>
      </c>
      <c r="E14" s="164" t="str">
        <f t="shared" si="0"/>
        <v>否</v>
      </c>
    </row>
    <row r="15" ht="36" customHeight="1" spans="1:5">
      <c r="A15" s="145" t="s">
        <v>3202</v>
      </c>
      <c r="B15" s="168"/>
      <c r="C15" s="169"/>
      <c r="D15" s="141" t="str">
        <f t="shared" si="1"/>
        <v/>
      </c>
      <c r="E15" s="164" t="str">
        <f t="shared" si="0"/>
        <v>否</v>
      </c>
    </row>
    <row r="16" ht="36" customHeight="1" spans="1:5">
      <c r="A16" s="145" t="s">
        <v>3203</v>
      </c>
      <c r="B16" s="168"/>
      <c r="C16" s="169"/>
      <c r="D16" s="141" t="str">
        <f t="shared" si="1"/>
        <v/>
      </c>
      <c r="E16" s="164" t="str">
        <f t="shared" si="0"/>
        <v>否</v>
      </c>
    </row>
    <row r="17" ht="36" customHeight="1" spans="1:5">
      <c r="A17" s="145" t="s">
        <v>3204</v>
      </c>
      <c r="B17" s="165"/>
      <c r="C17" s="166"/>
      <c r="D17" s="141" t="str">
        <f t="shared" si="1"/>
        <v/>
      </c>
      <c r="E17" s="164" t="str">
        <f t="shared" si="0"/>
        <v>否</v>
      </c>
    </row>
    <row r="18" ht="36" customHeight="1" spans="1:5">
      <c r="A18" s="145" t="s">
        <v>3205</v>
      </c>
      <c r="B18" s="168"/>
      <c r="C18" s="169"/>
      <c r="D18" s="141" t="str">
        <f t="shared" si="1"/>
        <v/>
      </c>
      <c r="E18" s="164" t="str">
        <f t="shared" si="0"/>
        <v>否</v>
      </c>
    </row>
    <row r="19" ht="36" customHeight="1" spans="1:5">
      <c r="A19" s="145" t="s">
        <v>3206</v>
      </c>
      <c r="B19" s="168"/>
      <c r="C19" s="169"/>
      <c r="D19" s="141" t="str">
        <f t="shared" si="1"/>
        <v/>
      </c>
      <c r="E19" s="164" t="str">
        <f t="shared" si="0"/>
        <v>否</v>
      </c>
    </row>
    <row r="20" ht="36" customHeight="1" spans="1:5">
      <c r="A20" s="145" t="s">
        <v>3207</v>
      </c>
      <c r="B20" s="165"/>
      <c r="C20" s="169"/>
      <c r="D20" s="141" t="str">
        <f t="shared" si="1"/>
        <v/>
      </c>
      <c r="E20" s="164" t="str">
        <f t="shared" si="0"/>
        <v>否</v>
      </c>
    </row>
    <row r="21" ht="36" customHeight="1" spans="1:5">
      <c r="A21" s="145" t="s">
        <v>3208</v>
      </c>
      <c r="B21" s="168"/>
      <c r="C21" s="166"/>
      <c r="D21" s="141" t="str">
        <f t="shared" si="1"/>
        <v/>
      </c>
      <c r="E21" s="164" t="str">
        <f t="shared" si="0"/>
        <v>否</v>
      </c>
    </row>
    <row r="22" ht="36" customHeight="1" spans="1:5">
      <c r="A22" s="145" t="s">
        <v>3209</v>
      </c>
      <c r="B22" s="168"/>
      <c r="C22" s="166"/>
      <c r="D22" s="141" t="str">
        <f t="shared" si="1"/>
        <v/>
      </c>
      <c r="E22" s="164" t="str">
        <f t="shared" si="0"/>
        <v>否</v>
      </c>
    </row>
    <row r="23" ht="36" customHeight="1" spans="1:5">
      <c r="A23" s="122" t="s">
        <v>3210</v>
      </c>
      <c r="B23" s="163">
        <v>23</v>
      </c>
      <c r="C23" s="163"/>
      <c r="D23" s="141">
        <f t="shared" si="1"/>
        <v>-1</v>
      </c>
      <c r="E23" s="164" t="str">
        <f t="shared" si="0"/>
        <v>是</v>
      </c>
    </row>
    <row r="24" ht="36" customHeight="1" spans="1:5">
      <c r="A24" s="170" t="s">
        <v>3211</v>
      </c>
      <c r="B24" s="168"/>
      <c r="C24" s="166"/>
      <c r="D24" s="141" t="str">
        <f t="shared" si="1"/>
        <v/>
      </c>
      <c r="E24" s="164" t="str">
        <f t="shared" si="0"/>
        <v>否</v>
      </c>
    </row>
    <row r="25" ht="36" customHeight="1" spans="1:5">
      <c r="A25" s="170" t="s">
        <v>3212</v>
      </c>
      <c r="B25" s="168"/>
      <c r="C25" s="166"/>
      <c r="D25" s="141" t="str">
        <f t="shared" si="1"/>
        <v/>
      </c>
      <c r="E25" s="164" t="str">
        <f t="shared" si="0"/>
        <v>否</v>
      </c>
    </row>
    <row r="26" ht="36" customHeight="1" spans="1:5">
      <c r="A26" s="170" t="s">
        <v>3213</v>
      </c>
      <c r="B26" s="168"/>
      <c r="C26" s="166"/>
      <c r="D26" s="141" t="str">
        <f t="shared" si="1"/>
        <v/>
      </c>
      <c r="E26" s="164" t="str">
        <f t="shared" si="0"/>
        <v>否</v>
      </c>
    </row>
    <row r="27" ht="36" customHeight="1" spans="1:5">
      <c r="A27" s="170" t="s">
        <v>3214</v>
      </c>
      <c r="B27" s="168">
        <v>23</v>
      </c>
      <c r="C27" s="166"/>
      <c r="D27" s="141">
        <f t="shared" si="1"/>
        <v>-1</v>
      </c>
      <c r="E27" s="164" t="str">
        <f t="shared" si="0"/>
        <v>是</v>
      </c>
    </row>
    <row r="28" ht="36" customHeight="1" spans="1:5">
      <c r="A28" s="122" t="s">
        <v>3215</v>
      </c>
      <c r="B28" s="163">
        <v>4739</v>
      </c>
      <c r="C28" s="163">
        <v>6000</v>
      </c>
      <c r="D28" s="141">
        <f t="shared" si="1"/>
        <v>0.266</v>
      </c>
      <c r="E28" s="164" t="str">
        <f t="shared" si="0"/>
        <v>是</v>
      </c>
    </row>
    <row r="29" ht="36" customHeight="1" spans="1:5">
      <c r="A29" s="170" t="s">
        <v>3216</v>
      </c>
      <c r="B29" s="168"/>
      <c r="C29" s="166"/>
      <c r="D29" s="141" t="str">
        <f t="shared" si="1"/>
        <v/>
      </c>
      <c r="E29" s="164" t="str">
        <f t="shared" si="0"/>
        <v>否</v>
      </c>
    </row>
    <row r="30" ht="36" customHeight="1" spans="1:5">
      <c r="A30" s="170" t="s">
        <v>3217</v>
      </c>
      <c r="B30" s="165">
        <v>4739</v>
      </c>
      <c r="C30" s="166">
        <v>6000</v>
      </c>
      <c r="D30" s="141">
        <f t="shared" si="1"/>
        <v>0.266</v>
      </c>
      <c r="E30" s="164" t="str">
        <f t="shared" si="0"/>
        <v>是</v>
      </c>
    </row>
    <row r="31" ht="36" customHeight="1" spans="1:5">
      <c r="A31" s="170" t="s">
        <v>3218</v>
      </c>
      <c r="B31" s="168"/>
      <c r="C31" s="166"/>
      <c r="D31" s="141" t="str">
        <f t="shared" si="1"/>
        <v/>
      </c>
      <c r="E31" s="164" t="str">
        <f t="shared" si="0"/>
        <v>否</v>
      </c>
    </row>
    <row r="32" ht="36" customHeight="1" spans="1:5">
      <c r="A32" s="122" t="s">
        <v>3219</v>
      </c>
      <c r="B32" s="163"/>
      <c r="C32" s="163"/>
      <c r="D32" s="141" t="str">
        <f t="shared" si="1"/>
        <v/>
      </c>
      <c r="E32" s="164" t="str">
        <f t="shared" si="0"/>
        <v>否</v>
      </c>
    </row>
    <row r="33" ht="36" customHeight="1" spans="1:5">
      <c r="A33" s="170" t="s">
        <v>3220</v>
      </c>
      <c r="B33" s="165"/>
      <c r="C33" s="171"/>
      <c r="D33" s="141" t="str">
        <f t="shared" si="1"/>
        <v/>
      </c>
      <c r="E33" s="164" t="str">
        <f t="shared" si="0"/>
        <v>否</v>
      </c>
    </row>
    <row r="34" ht="36" customHeight="1" spans="1:5">
      <c r="A34" s="170" t="s">
        <v>3221</v>
      </c>
      <c r="B34" s="168"/>
      <c r="C34" s="171"/>
      <c r="D34" s="141" t="str">
        <f t="shared" si="1"/>
        <v/>
      </c>
      <c r="E34" s="164" t="str">
        <f t="shared" si="0"/>
        <v>否</v>
      </c>
    </row>
    <row r="35" ht="36" customHeight="1" spans="1:5">
      <c r="A35" s="170" t="s">
        <v>3222</v>
      </c>
      <c r="B35" s="168"/>
      <c r="C35" s="169"/>
      <c r="D35" s="141" t="str">
        <f t="shared" si="1"/>
        <v/>
      </c>
      <c r="E35" s="164" t="str">
        <f t="shared" si="0"/>
        <v>否</v>
      </c>
    </row>
    <row r="36" ht="36" customHeight="1" spans="1:5">
      <c r="A36" s="122" t="s">
        <v>3223</v>
      </c>
      <c r="B36" s="172">
        <v>15600</v>
      </c>
      <c r="C36" s="173">
        <v>4000</v>
      </c>
      <c r="D36" s="141">
        <f t="shared" si="1"/>
        <v>-0.744</v>
      </c>
      <c r="E36" s="164" t="str">
        <f t="shared" si="0"/>
        <v>是</v>
      </c>
    </row>
    <row r="37" ht="36" customHeight="1" spans="1:5">
      <c r="A37" s="146" t="s">
        <v>3224</v>
      </c>
      <c r="B37" s="163">
        <f>B4+B23+B28+B32+B36</f>
        <v>20362</v>
      </c>
      <c r="C37" s="163">
        <f>C4+C23+C28+C32+C36</f>
        <v>10000</v>
      </c>
      <c r="D37" s="141">
        <f t="shared" si="1"/>
        <v>-0.509</v>
      </c>
      <c r="E37" s="164" t="str">
        <f t="shared" si="0"/>
        <v>是</v>
      </c>
    </row>
    <row r="38" ht="36" customHeight="1" spans="1:5">
      <c r="A38" s="174" t="s">
        <v>97</v>
      </c>
      <c r="B38" s="165">
        <v>22</v>
      </c>
      <c r="C38" s="171">
        <v>12</v>
      </c>
      <c r="D38" s="141">
        <f t="shared" si="1"/>
        <v>-0.455</v>
      </c>
      <c r="E38" s="164" t="str">
        <f t="shared" si="0"/>
        <v>是</v>
      </c>
    </row>
    <row r="39" ht="36" customHeight="1" spans="1:5">
      <c r="A39" s="175" t="s">
        <v>3225</v>
      </c>
      <c r="B39" s="163"/>
      <c r="C39" s="173"/>
      <c r="D39" s="141" t="str">
        <f t="shared" si="1"/>
        <v/>
      </c>
      <c r="E39" s="164" t="str">
        <f t="shared" si="0"/>
        <v>否</v>
      </c>
    </row>
    <row r="40" ht="36" customHeight="1" spans="1:5">
      <c r="A40" s="174" t="s">
        <v>3226</v>
      </c>
      <c r="B40" s="165"/>
      <c r="C40" s="171"/>
      <c r="D40" s="141" t="str">
        <f t="shared" si="1"/>
        <v/>
      </c>
      <c r="E40" s="164" t="str">
        <f t="shared" si="0"/>
        <v>否</v>
      </c>
    </row>
    <row r="41" ht="36" customHeight="1" spans="1:5">
      <c r="A41" s="146" t="s">
        <v>109</v>
      </c>
      <c r="B41" s="163">
        <f>B37+B38+B39+B40</f>
        <v>20384</v>
      </c>
      <c r="C41" s="163">
        <f>C37+C38+C39+C40</f>
        <v>10012</v>
      </c>
      <c r="D41" s="141">
        <f t="shared" si="1"/>
        <v>-0.509</v>
      </c>
      <c r="E41" s="164" t="str">
        <f t="shared" si="0"/>
        <v>是</v>
      </c>
    </row>
    <row r="42" spans="2:2">
      <c r="B42" s="156"/>
    </row>
    <row r="43" spans="2:3">
      <c r="B43" s="156"/>
      <c r="C43" s="156"/>
    </row>
    <row r="44" spans="2:2">
      <c r="B44" s="156"/>
    </row>
    <row r="45" spans="2:3">
      <c r="B45" s="156"/>
      <c r="C45" s="156"/>
    </row>
    <row r="46" spans="2:2">
      <c r="B46" s="156"/>
    </row>
    <row r="47" spans="2:2">
      <c r="B47" s="156"/>
    </row>
    <row r="48" spans="2:3">
      <c r="B48" s="156"/>
      <c r="C48" s="156"/>
    </row>
    <row r="49" spans="2:2">
      <c r="B49" s="156"/>
    </row>
    <row r="50" spans="2:2">
      <c r="B50" s="156"/>
    </row>
    <row r="51" spans="2:2">
      <c r="B51" s="156"/>
    </row>
    <row r="52" spans="2:2">
      <c r="B52" s="156"/>
    </row>
    <row r="53" spans="2:3">
      <c r="B53" s="156"/>
      <c r="C53" s="156"/>
    </row>
    <row r="54" spans="2:2">
      <c r="B54" s="156"/>
    </row>
  </sheetData>
  <mergeCells count="1">
    <mergeCell ref="A1:D1"/>
  </mergeCells>
  <conditionalFormatting sqref="D4:D41">
    <cfRule type="cellIs" dxfId="1" priority="3" stopIfTrue="1" operator="lessThanOrEqual">
      <formula>-1</formula>
    </cfRule>
    <cfRule type="expression" dxfId="0" priority="2" stopIfTrue="1">
      <formula>"len($A:$A)=3"</formula>
    </cfRule>
    <cfRule type="expression" dxfId="0" priority="1" stopIfTrue="1">
      <formula>"len($A:$A)=3"</formula>
    </cfRule>
  </conditionalFormatting>
  <conditionalFormatting sqref="E3:F4 F5:F39 E5:E41">
    <cfRule type="cellIs" dxfId="3" priority="5" stopIfTrue="1" operator="lessThanOrEqual">
      <formula>-1</formula>
    </cfRule>
  </conditionalFormatting>
  <conditionalFormatting sqref="E4:F4 F5:F7 E5:E41">
    <cfRule type="cellIs" dxfId="3" priority="4"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41"/>
  <sheetViews>
    <sheetView showGridLines="0" showZeros="0" view="pageBreakPreview" zoomScaleNormal="100" workbookViewId="0">
      <selection activeCell="E1" sqref="E$1:E$1048576"/>
    </sheetView>
  </sheetViews>
  <sheetFormatPr defaultColWidth="9" defaultRowHeight="14.25" outlineLevelCol="4"/>
  <cols>
    <col min="1" max="1" width="50.75" style="130" customWidth="1"/>
    <col min="2" max="2" width="20.6333333333333" style="130" customWidth="1"/>
    <col min="3" max="3" width="20.6333333333333" style="131" customWidth="1"/>
    <col min="4" max="4" width="20.6333333333333" style="130" customWidth="1"/>
    <col min="5" max="5" width="4.75" style="130" hidden="1" customWidth="1"/>
    <col min="6" max="16384" width="9" style="130"/>
  </cols>
  <sheetData>
    <row r="1" ht="45" customHeight="1" spans="1:5">
      <c r="A1" s="133" t="s">
        <v>15</v>
      </c>
      <c r="B1" s="133"/>
      <c r="C1" s="133"/>
      <c r="D1" s="133"/>
      <c r="E1" s="134"/>
    </row>
    <row r="2" ht="20.1" customHeight="1" spans="1:5">
      <c r="A2" s="135"/>
      <c r="B2" s="135"/>
      <c r="C2" s="135"/>
      <c r="D2" s="136" t="s">
        <v>36</v>
      </c>
      <c r="E2" s="137"/>
    </row>
    <row r="3" ht="45" customHeight="1" spans="1:5">
      <c r="A3" s="138" t="s">
        <v>38</v>
      </c>
      <c r="B3" s="75" t="s">
        <v>39</v>
      </c>
      <c r="C3" s="75" t="s">
        <v>40</v>
      </c>
      <c r="D3" s="75" t="s">
        <v>41</v>
      </c>
      <c r="E3" s="139" t="s">
        <v>42</v>
      </c>
    </row>
    <row r="4" ht="35.1" customHeight="1" spans="1:5">
      <c r="A4" s="122" t="s">
        <v>3227</v>
      </c>
      <c r="B4" s="140"/>
      <c r="C4" s="140">
        <v>34</v>
      </c>
      <c r="D4" s="141" t="str">
        <f>IF(B4&gt;0,C4/B4-1,IF(B4&lt;0,-(C4/B4-1),""))</f>
        <v/>
      </c>
      <c r="E4" s="142" t="str">
        <f t="shared" ref="E4:E28" si="0">IF(A4&lt;&gt;"",IF(SUM(B4:C4)&lt;&gt;0,"是","否"),"是")</f>
        <v>是</v>
      </c>
    </row>
    <row r="5" ht="35.1" customHeight="1" spans="1:5">
      <c r="A5" s="124" t="s">
        <v>3228</v>
      </c>
      <c r="B5" s="143"/>
      <c r="C5" s="143"/>
      <c r="D5" s="141" t="str">
        <f t="shared" ref="D5:D28" si="1">IF(B5&gt;0,C5/B5-1,IF(B5&lt;0,-(C5/B5-1),""))</f>
        <v/>
      </c>
      <c r="E5" s="142" t="str">
        <f t="shared" si="0"/>
        <v>否</v>
      </c>
    </row>
    <row r="6" ht="35.1" customHeight="1" spans="1:5">
      <c r="A6" s="124" t="s">
        <v>3229</v>
      </c>
      <c r="B6" s="143"/>
      <c r="C6" s="143"/>
      <c r="D6" s="141" t="str">
        <f t="shared" si="1"/>
        <v/>
      </c>
      <c r="E6" s="142" t="str">
        <f t="shared" si="0"/>
        <v>否</v>
      </c>
    </row>
    <row r="7" ht="35.1" customHeight="1" spans="1:5">
      <c r="A7" s="124" t="s">
        <v>3230</v>
      </c>
      <c r="B7" s="143"/>
      <c r="C7" s="143">
        <v>34</v>
      </c>
      <c r="D7" s="141" t="str">
        <f t="shared" si="1"/>
        <v/>
      </c>
      <c r="E7" s="142" t="str">
        <f t="shared" si="0"/>
        <v>是</v>
      </c>
    </row>
    <row r="8" ht="35.1" customHeight="1" spans="1:5">
      <c r="A8" s="124" t="s">
        <v>3231</v>
      </c>
      <c r="B8" s="143"/>
      <c r="C8" s="143"/>
      <c r="D8" s="141" t="str">
        <f t="shared" si="1"/>
        <v/>
      </c>
      <c r="E8" s="142" t="str">
        <f t="shared" si="0"/>
        <v>否</v>
      </c>
    </row>
    <row r="9" ht="35.1" customHeight="1" spans="1:5">
      <c r="A9" s="124" t="s">
        <v>3232</v>
      </c>
      <c r="B9" s="143"/>
      <c r="C9" s="143"/>
      <c r="D9" s="141" t="str">
        <f t="shared" si="1"/>
        <v/>
      </c>
      <c r="E9" s="142" t="str">
        <f t="shared" si="0"/>
        <v>否</v>
      </c>
    </row>
    <row r="10" ht="35.1" customHeight="1" spans="1:5">
      <c r="A10" s="124" t="s">
        <v>3233</v>
      </c>
      <c r="B10" s="143"/>
      <c r="C10" s="143"/>
      <c r="D10" s="141" t="str">
        <f t="shared" si="1"/>
        <v/>
      </c>
      <c r="E10" s="142" t="str">
        <f t="shared" si="0"/>
        <v>否</v>
      </c>
    </row>
    <row r="11" ht="35.1" customHeight="1" spans="1:5">
      <c r="A11" s="122" t="s">
        <v>3234</v>
      </c>
      <c r="B11" s="144">
        <v>2800</v>
      </c>
      <c r="C11" s="144"/>
      <c r="D11" s="141">
        <f t="shared" si="1"/>
        <v>-1</v>
      </c>
      <c r="E11" s="142" t="str">
        <f t="shared" si="0"/>
        <v>是</v>
      </c>
    </row>
    <row r="12" ht="35.1" customHeight="1" spans="1:5">
      <c r="A12" s="124" t="s">
        <v>3235</v>
      </c>
      <c r="B12" s="143"/>
      <c r="C12" s="143"/>
      <c r="D12" s="141" t="str">
        <f t="shared" si="1"/>
        <v/>
      </c>
      <c r="E12" s="142" t="str">
        <f t="shared" si="0"/>
        <v>否</v>
      </c>
    </row>
    <row r="13" ht="35.1" customHeight="1" spans="1:5">
      <c r="A13" s="124" t="s">
        <v>3236</v>
      </c>
      <c r="B13" s="143"/>
      <c r="C13" s="143"/>
      <c r="D13" s="141" t="str">
        <f t="shared" si="1"/>
        <v/>
      </c>
      <c r="E13" s="142" t="str">
        <f t="shared" si="0"/>
        <v>否</v>
      </c>
    </row>
    <row r="14" ht="35.1" customHeight="1" spans="1:5">
      <c r="A14" s="124" t="s">
        <v>3237</v>
      </c>
      <c r="B14" s="143"/>
      <c r="C14" s="143"/>
      <c r="D14" s="141" t="str">
        <f t="shared" si="1"/>
        <v/>
      </c>
      <c r="E14" s="142" t="str">
        <f t="shared" si="0"/>
        <v>否</v>
      </c>
    </row>
    <row r="15" ht="35.1" customHeight="1" spans="1:5">
      <c r="A15" s="124" t="s">
        <v>3238</v>
      </c>
      <c r="B15" s="143"/>
      <c r="C15" s="143"/>
      <c r="D15" s="141" t="str">
        <f t="shared" si="1"/>
        <v/>
      </c>
      <c r="E15" s="142" t="str">
        <f t="shared" si="0"/>
        <v>否</v>
      </c>
    </row>
    <row r="16" ht="35.1" customHeight="1" spans="1:5">
      <c r="A16" s="124" t="s">
        <v>3239</v>
      </c>
      <c r="B16" s="143">
        <v>2800</v>
      </c>
      <c r="C16" s="143"/>
      <c r="D16" s="141">
        <f t="shared" si="1"/>
        <v>-1</v>
      </c>
      <c r="E16" s="142" t="str">
        <f t="shared" si="0"/>
        <v>是</v>
      </c>
    </row>
    <row r="17" s="129" customFormat="1" ht="35.1" customHeight="1" spans="1:5">
      <c r="A17" s="122" t="s">
        <v>3240</v>
      </c>
      <c r="B17" s="144"/>
      <c r="C17" s="144"/>
      <c r="D17" s="141" t="str">
        <f t="shared" si="1"/>
        <v/>
      </c>
      <c r="E17" s="142" t="str">
        <f t="shared" si="0"/>
        <v>否</v>
      </c>
    </row>
    <row r="18" ht="35.1" customHeight="1" spans="1:5">
      <c r="A18" s="124" t="s">
        <v>3241</v>
      </c>
      <c r="B18" s="143"/>
      <c r="C18" s="143"/>
      <c r="D18" s="141" t="str">
        <f t="shared" si="1"/>
        <v/>
      </c>
      <c r="E18" s="142" t="str">
        <f t="shared" si="0"/>
        <v>否</v>
      </c>
    </row>
    <row r="19" ht="35.1" customHeight="1" spans="1:5">
      <c r="A19" s="122" t="s">
        <v>3242</v>
      </c>
      <c r="B19" s="144"/>
      <c r="C19" s="144"/>
      <c r="D19" s="141" t="str">
        <f t="shared" si="1"/>
        <v/>
      </c>
      <c r="E19" s="142" t="str">
        <f t="shared" si="0"/>
        <v>否</v>
      </c>
    </row>
    <row r="20" ht="35.1" customHeight="1" spans="1:5">
      <c r="A20" s="145" t="s">
        <v>3243</v>
      </c>
      <c r="B20" s="143"/>
      <c r="C20" s="143"/>
      <c r="D20" s="141" t="str">
        <f t="shared" si="1"/>
        <v/>
      </c>
      <c r="E20" s="142" t="str">
        <f t="shared" si="0"/>
        <v>否</v>
      </c>
    </row>
    <row r="21" ht="35.1" customHeight="1" spans="1:5">
      <c r="A21" s="122" t="s">
        <v>3244</v>
      </c>
      <c r="B21" s="144">
        <v>20</v>
      </c>
      <c r="C21" s="144">
        <v>1478</v>
      </c>
      <c r="D21" s="141">
        <f t="shared" si="1"/>
        <v>72.9</v>
      </c>
      <c r="E21" s="142" t="str">
        <f t="shared" si="0"/>
        <v>是</v>
      </c>
    </row>
    <row r="22" ht="35.1" customHeight="1" spans="1:5">
      <c r="A22" s="124" t="s">
        <v>3245</v>
      </c>
      <c r="B22" s="143">
        <v>20</v>
      </c>
      <c r="C22" s="143">
        <v>1478</v>
      </c>
      <c r="D22" s="141">
        <f t="shared" si="1"/>
        <v>72.9</v>
      </c>
      <c r="E22" s="142" t="str">
        <f t="shared" si="0"/>
        <v>是</v>
      </c>
    </row>
    <row r="23" ht="35.1" customHeight="1" spans="1:5">
      <c r="A23" s="146" t="s">
        <v>3246</v>
      </c>
      <c r="B23" s="144">
        <f>B4+B11+B17+B19+B21</f>
        <v>2820</v>
      </c>
      <c r="C23" s="144">
        <f>C4+C11+C17+C19+C21</f>
        <v>1512</v>
      </c>
      <c r="D23" s="141">
        <f t="shared" si="1"/>
        <v>-0.464</v>
      </c>
      <c r="E23" s="142" t="str">
        <f t="shared" si="0"/>
        <v>是</v>
      </c>
    </row>
    <row r="24" ht="35.1" customHeight="1" spans="1:5">
      <c r="A24" s="147" t="s">
        <v>161</v>
      </c>
      <c r="B24" s="144">
        <v>17564</v>
      </c>
      <c r="C24" s="144">
        <v>8500</v>
      </c>
      <c r="D24" s="141">
        <f t="shared" si="1"/>
        <v>-0.516</v>
      </c>
      <c r="E24" s="142" t="str">
        <f t="shared" si="0"/>
        <v>是</v>
      </c>
    </row>
    <row r="25" ht="35.1" customHeight="1" spans="1:5">
      <c r="A25" s="148" t="s">
        <v>3247</v>
      </c>
      <c r="B25" s="143"/>
      <c r="C25" s="143"/>
      <c r="D25" s="141" t="str">
        <f t="shared" si="1"/>
        <v/>
      </c>
      <c r="E25" s="142" t="str">
        <f t="shared" si="0"/>
        <v>否</v>
      </c>
    </row>
    <row r="26" ht="35.1" customHeight="1" spans="1:5">
      <c r="A26" s="149" t="s">
        <v>169</v>
      </c>
      <c r="B26" s="150">
        <v>17564</v>
      </c>
      <c r="C26" s="150">
        <v>8500</v>
      </c>
      <c r="D26" s="141">
        <f t="shared" si="1"/>
        <v>-0.516</v>
      </c>
      <c r="E26" s="142" t="str">
        <f t="shared" si="0"/>
        <v>是</v>
      </c>
    </row>
    <row r="27" ht="35.1" customHeight="1" spans="1:5">
      <c r="A27" s="151" t="s">
        <v>3248</v>
      </c>
      <c r="B27" s="152"/>
      <c r="C27" s="152"/>
      <c r="D27" s="141" t="str">
        <f t="shared" si="1"/>
        <v/>
      </c>
      <c r="E27" s="142" t="str">
        <f t="shared" si="0"/>
        <v>否</v>
      </c>
    </row>
    <row r="28" ht="35.1" customHeight="1" spans="1:5">
      <c r="A28" s="153" t="s">
        <v>180</v>
      </c>
      <c r="B28" s="154">
        <f>B23+B24+B27</f>
        <v>20384</v>
      </c>
      <c r="C28" s="154">
        <f>C23+C24+C27</f>
        <v>10012</v>
      </c>
      <c r="D28" s="141">
        <f t="shared" si="1"/>
        <v>-0.509</v>
      </c>
      <c r="E28" s="142" t="str">
        <f t="shared" si="0"/>
        <v>是</v>
      </c>
    </row>
    <row r="29" spans="2:2">
      <c r="B29" s="155"/>
    </row>
    <row r="30" spans="2:3">
      <c r="B30" s="155"/>
      <c r="C30" s="156"/>
    </row>
    <row r="31" spans="2:2">
      <c r="B31" s="155"/>
    </row>
    <row r="32" spans="2:3">
      <c r="B32" s="155"/>
      <c r="C32" s="156"/>
    </row>
    <row r="33" spans="2:2">
      <c r="B33" s="155"/>
    </row>
    <row r="34" spans="2:2">
      <c r="B34" s="155"/>
    </row>
    <row r="35" spans="2:3">
      <c r="B35" s="155"/>
      <c r="C35" s="156"/>
    </row>
    <row r="36" spans="2:2">
      <c r="B36" s="155"/>
    </row>
    <row r="37" spans="2:2">
      <c r="B37" s="155"/>
    </row>
    <row r="38" spans="2:2">
      <c r="B38" s="155"/>
    </row>
    <row r="39" spans="2:2">
      <c r="B39" s="155"/>
    </row>
    <row r="40" spans="2:3">
      <c r="B40" s="155"/>
      <c r="C40" s="156"/>
    </row>
    <row r="41" spans="2:2">
      <c r="B41" s="155"/>
    </row>
  </sheetData>
  <autoFilter ref="A3:E28">
    <extLst/>
  </autoFilter>
  <mergeCells count="1">
    <mergeCell ref="A1:D1"/>
  </mergeCells>
  <conditionalFormatting sqref="E29">
    <cfRule type="cellIs" dxfId="3" priority="4" stopIfTrue="1" operator="lessThanOrEqual">
      <formula>-1</formula>
    </cfRule>
  </conditionalFormatting>
  <conditionalFormatting sqref="D4:D28">
    <cfRule type="cellIs" dxfId="1" priority="3" stopIfTrue="1" operator="lessThanOrEqual">
      <formula>-1</formula>
    </cfRule>
    <cfRule type="expression" dxfId="0" priority="2" stopIfTrue="1">
      <formula>"len($A:$A)=3"</formula>
    </cfRule>
    <cfRule type="expression" dxfId="0" priority="1" stopIfTrue="1">
      <formula>"len($A:$A)=3"</formula>
    </cfRule>
  </conditionalFormatting>
  <conditionalFormatting sqref="E3:E29">
    <cfRule type="cellIs" dxfId="3" priority="5"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54"/>
  <sheetViews>
    <sheetView showGridLines="0" showZeros="0" view="pageBreakPreview" zoomScale="70" zoomScaleNormal="100" workbookViewId="0">
      <selection activeCell="S24" sqref="S24"/>
    </sheetView>
  </sheetViews>
  <sheetFormatPr defaultColWidth="9" defaultRowHeight="14.25" outlineLevelCol="4"/>
  <cols>
    <col min="1" max="1" width="50.75" style="131" customWidth="1"/>
    <col min="2" max="4" width="20.6333333333333" style="131" customWidth="1"/>
    <col min="5" max="5" width="4.25" style="131" hidden="1" customWidth="1"/>
    <col min="6" max="6" width="13.75" style="131"/>
    <col min="7" max="16384" width="9" style="131"/>
  </cols>
  <sheetData>
    <row r="1" ht="45" customHeight="1" spans="1:4">
      <c r="A1" s="157" t="s">
        <v>16</v>
      </c>
      <c r="B1" s="157"/>
      <c r="C1" s="157"/>
      <c r="D1" s="157"/>
    </row>
    <row r="2" ht="20.1" customHeight="1" spans="1:4">
      <c r="A2" s="158"/>
      <c r="B2" s="159"/>
      <c r="C2" s="160"/>
      <c r="D2" s="161" t="s">
        <v>3189</v>
      </c>
    </row>
    <row r="3" ht="45" customHeight="1" spans="1:5">
      <c r="A3" s="162" t="s">
        <v>3190</v>
      </c>
      <c r="B3" s="75" t="s">
        <v>39</v>
      </c>
      <c r="C3" s="75" t="s">
        <v>40</v>
      </c>
      <c r="D3" s="75" t="s">
        <v>41</v>
      </c>
      <c r="E3" s="131" t="s">
        <v>42</v>
      </c>
    </row>
    <row r="4" ht="36" customHeight="1" spans="1:5">
      <c r="A4" s="122" t="s">
        <v>3191</v>
      </c>
      <c r="B4" s="163"/>
      <c r="C4" s="163"/>
      <c r="D4" s="141" t="str">
        <f t="shared" ref="D4:D41" si="0">IF(B4&gt;0,C4/B4-1,IF(B4&lt;0,-(C4/B4-1),""))</f>
        <v/>
      </c>
      <c r="E4" s="164" t="str">
        <f t="shared" ref="E4:E41" si="1">IF(A4&lt;&gt;"",IF(SUM(B4:C4)&lt;&gt;0,"是","否"),"是")</f>
        <v>否</v>
      </c>
    </row>
    <row r="5" ht="36" customHeight="1" spans="1:5">
      <c r="A5" s="145" t="s">
        <v>3192</v>
      </c>
      <c r="B5" s="165"/>
      <c r="C5" s="166"/>
      <c r="D5" s="141" t="str">
        <f t="shared" si="0"/>
        <v/>
      </c>
      <c r="E5" s="164" t="str">
        <f t="shared" si="1"/>
        <v>否</v>
      </c>
    </row>
    <row r="6" ht="36" customHeight="1" spans="1:5">
      <c r="A6" s="145" t="s">
        <v>3193</v>
      </c>
      <c r="B6" s="165"/>
      <c r="C6" s="165"/>
      <c r="D6" s="141" t="str">
        <f t="shared" si="0"/>
        <v/>
      </c>
      <c r="E6" s="164" t="str">
        <f t="shared" si="1"/>
        <v>否</v>
      </c>
    </row>
    <row r="7" ht="36" customHeight="1" spans="1:5">
      <c r="A7" s="145" t="s">
        <v>3194</v>
      </c>
      <c r="B7" s="167"/>
      <c r="C7" s="166"/>
      <c r="D7" s="141" t="str">
        <f t="shared" si="0"/>
        <v/>
      </c>
      <c r="E7" s="164" t="str">
        <f t="shared" si="1"/>
        <v>否</v>
      </c>
    </row>
    <row r="8" ht="36" customHeight="1" spans="1:5">
      <c r="A8" s="145" t="s">
        <v>3195</v>
      </c>
      <c r="B8" s="165"/>
      <c r="C8" s="166"/>
      <c r="D8" s="141" t="str">
        <f t="shared" si="0"/>
        <v/>
      </c>
      <c r="E8" s="164" t="str">
        <f t="shared" si="1"/>
        <v>否</v>
      </c>
    </row>
    <row r="9" ht="36" customHeight="1" spans="1:5">
      <c r="A9" s="145" t="s">
        <v>3196</v>
      </c>
      <c r="B9" s="167"/>
      <c r="C9" s="166"/>
      <c r="D9" s="141" t="str">
        <f t="shared" si="0"/>
        <v/>
      </c>
      <c r="E9" s="164" t="str">
        <f t="shared" si="1"/>
        <v>否</v>
      </c>
    </row>
    <row r="10" ht="36" customHeight="1" spans="1:5">
      <c r="A10" s="145" t="s">
        <v>3197</v>
      </c>
      <c r="B10" s="165"/>
      <c r="C10" s="166"/>
      <c r="D10" s="141" t="str">
        <f t="shared" si="0"/>
        <v/>
      </c>
      <c r="E10" s="164" t="str">
        <f t="shared" si="1"/>
        <v>否</v>
      </c>
    </row>
    <row r="11" ht="36" customHeight="1" spans="1:5">
      <c r="A11" s="145" t="s">
        <v>3198</v>
      </c>
      <c r="B11" s="165"/>
      <c r="C11" s="166"/>
      <c r="D11" s="141" t="str">
        <f t="shared" si="0"/>
        <v/>
      </c>
      <c r="E11" s="164" t="str">
        <f t="shared" si="1"/>
        <v>否</v>
      </c>
    </row>
    <row r="12" ht="36" customHeight="1" spans="1:5">
      <c r="A12" s="145" t="s">
        <v>3199</v>
      </c>
      <c r="B12" s="165"/>
      <c r="C12" s="166"/>
      <c r="D12" s="141" t="str">
        <f t="shared" si="0"/>
        <v/>
      </c>
      <c r="E12" s="164" t="str">
        <f t="shared" si="1"/>
        <v>否</v>
      </c>
    </row>
    <row r="13" ht="36" customHeight="1" spans="1:5">
      <c r="A13" s="145" t="s">
        <v>3200</v>
      </c>
      <c r="B13" s="168"/>
      <c r="C13" s="165"/>
      <c r="D13" s="141" t="str">
        <f t="shared" si="0"/>
        <v/>
      </c>
      <c r="E13" s="164" t="str">
        <f t="shared" si="1"/>
        <v>否</v>
      </c>
    </row>
    <row r="14" ht="36" customHeight="1" spans="1:5">
      <c r="A14" s="145" t="s">
        <v>3201</v>
      </c>
      <c r="B14" s="168"/>
      <c r="C14" s="166"/>
      <c r="D14" s="141" t="str">
        <f t="shared" si="0"/>
        <v/>
      </c>
      <c r="E14" s="164" t="str">
        <f t="shared" si="1"/>
        <v>否</v>
      </c>
    </row>
    <row r="15" ht="36" customHeight="1" spans="1:5">
      <c r="A15" s="145" t="s">
        <v>3202</v>
      </c>
      <c r="B15" s="168"/>
      <c r="C15" s="169"/>
      <c r="D15" s="141" t="str">
        <f t="shared" si="0"/>
        <v/>
      </c>
      <c r="E15" s="164" t="str">
        <f t="shared" si="1"/>
        <v>否</v>
      </c>
    </row>
    <row r="16" ht="36" customHeight="1" spans="1:5">
      <c r="A16" s="145" t="s">
        <v>3203</v>
      </c>
      <c r="B16" s="168"/>
      <c r="C16" s="169"/>
      <c r="D16" s="141" t="str">
        <f t="shared" si="0"/>
        <v/>
      </c>
      <c r="E16" s="164" t="str">
        <f t="shared" si="1"/>
        <v>否</v>
      </c>
    </row>
    <row r="17" ht="36" customHeight="1" spans="1:5">
      <c r="A17" s="145" t="s">
        <v>3204</v>
      </c>
      <c r="B17" s="165"/>
      <c r="C17" s="166"/>
      <c r="D17" s="141" t="str">
        <f t="shared" si="0"/>
        <v/>
      </c>
      <c r="E17" s="164" t="str">
        <f t="shared" si="1"/>
        <v>否</v>
      </c>
    </row>
    <row r="18" ht="36" customHeight="1" spans="1:5">
      <c r="A18" s="145" t="s">
        <v>3205</v>
      </c>
      <c r="B18" s="168"/>
      <c r="C18" s="169"/>
      <c r="D18" s="141" t="str">
        <f t="shared" si="0"/>
        <v/>
      </c>
      <c r="E18" s="164" t="str">
        <f t="shared" si="1"/>
        <v>否</v>
      </c>
    </row>
    <row r="19" ht="36" customHeight="1" spans="1:5">
      <c r="A19" s="145" t="s">
        <v>3206</v>
      </c>
      <c r="B19" s="168"/>
      <c r="C19" s="169"/>
      <c r="D19" s="141" t="str">
        <f t="shared" si="0"/>
        <v/>
      </c>
      <c r="E19" s="164" t="str">
        <f t="shared" si="1"/>
        <v>否</v>
      </c>
    </row>
    <row r="20" ht="36" customHeight="1" spans="1:5">
      <c r="A20" s="145" t="s">
        <v>3207</v>
      </c>
      <c r="B20" s="165"/>
      <c r="C20" s="169"/>
      <c r="D20" s="141" t="str">
        <f t="shared" si="0"/>
        <v/>
      </c>
      <c r="E20" s="164" t="str">
        <f t="shared" si="1"/>
        <v>否</v>
      </c>
    </row>
    <row r="21" ht="36" customHeight="1" spans="1:5">
      <c r="A21" s="145" t="s">
        <v>3208</v>
      </c>
      <c r="B21" s="168"/>
      <c r="C21" s="166"/>
      <c r="D21" s="141" t="str">
        <f t="shared" si="0"/>
        <v/>
      </c>
      <c r="E21" s="164" t="str">
        <f t="shared" si="1"/>
        <v>否</v>
      </c>
    </row>
    <row r="22" ht="36" customHeight="1" spans="1:5">
      <c r="A22" s="145" t="s">
        <v>3209</v>
      </c>
      <c r="B22" s="168"/>
      <c r="C22" s="166"/>
      <c r="D22" s="141" t="str">
        <f t="shared" si="0"/>
        <v/>
      </c>
      <c r="E22" s="164" t="str">
        <f t="shared" si="1"/>
        <v>否</v>
      </c>
    </row>
    <row r="23" ht="36" customHeight="1" spans="1:5">
      <c r="A23" s="122" t="s">
        <v>3210</v>
      </c>
      <c r="B23" s="163">
        <v>23</v>
      </c>
      <c r="C23" s="163"/>
      <c r="D23" s="141">
        <f t="shared" si="0"/>
        <v>-1</v>
      </c>
      <c r="E23" s="164" t="str">
        <f t="shared" si="1"/>
        <v>是</v>
      </c>
    </row>
    <row r="24" ht="36" customHeight="1" spans="1:5">
      <c r="A24" s="170" t="s">
        <v>3211</v>
      </c>
      <c r="B24" s="168"/>
      <c r="C24" s="166"/>
      <c r="D24" s="141" t="str">
        <f t="shared" si="0"/>
        <v/>
      </c>
      <c r="E24" s="164" t="str">
        <f t="shared" si="1"/>
        <v>否</v>
      </c>
    </row>
    <row r="25" ht="36" customHeight="1" spans="1:5">
      <c r="A25" s="170" t="s">
        <v>3212</v>
      </c>
      <c r="B25" s="168"/>
      <c r="C25" s="166"/>
      <c r="D25" s="141" t="str">
        <f t="shared" si="0"/>
        <v/>
      </c>
      <c r="E25" s="164" t="str">
        <f t="shared" si="1"/>
        <v>否</v>
      </c>
    </row>
    <row r="26" ht="36" customHeight="1" spans="1:5">
      <c r="A26" s="170" t="s">
        <v>3213</v>
      </c>
      <c r="B26" s="168"/>
      <c r="C26" s="166"/>
      <c r="D26" s="141" t="str">
        <f t="shared" si="0"/>
        <v/>
      </c>
      <c r="E26" s="164" t="str">
        <f t="shared" si="1"/>
        <v>否</v>
      </c>
    </row>
    <row r="27" ht="36" customHeight="1" spans="1:5">
      <c r="A27" s="170" t="s">
        <v>3214</v>
      </c>
      <c r="B27" s="168">
        <v>23</v>
      </c>
      <c r="C27" s="166"/>
      <c r="D27" s="141">
        <f t="shared" si="0"/>
        <v>-1</v>
      </c>
      <c r="E27" s="164" t="str">
        <f t="shared" si="1"/>
        <v>是</v>
      </c>
    </row>
    <row r="28" ht="36" customHeight="1" spans="1:5">
      <c r="A28" s="122" t="s">
        <v>3215</v>
      </c>
      <c r="B28" s="163">
        <v>4739</v>
      </c>
      <c r="C28" s="163">
        <v>6000</v>
      </c>
      <c r="D28" s="141">
        <f t="shared" si="0"/>
        <v>0.266</v>
      </c>
      <c r="E28" s="164" t="str">
        <f t="shared" si="1"/>
        <v>是</v>
      </c>
    </row>
    <row r="29" ht="36" customHeight="1" spans="1:5">
      <c r="A29" s="170" t="s">
        <v>3216</v>
      </c>
      <c r="B29" s="168"/>
      <c r="C29" s="166"/>
      <c r="D29" s="141" t="str">
        <f t="shared" si="0"/>
        <v/>
      </c>
      <c r="E29" s="164" t="str">
        <f t="shared" si="1"/>
        <v>否</v>
      </c>
    </row>
    <row r="30" ht="36" customHeight="1" spans="1:5">
      <c r="A30" s="170" t="s">
        <v>3217</v>
      </c>
      <c r="B30" s="165">
        <v>4739</v>
      </c>
      <c r="C30" s="166">
        <v>6000</v>
      </c>
      <c r="D30" s="141">
        <f t="shared" si="0"/>
        <v>0.266</v>
      </c>
      <c r="E30" s="164" t="str">
        <f t="shared" si="1"/>
        <v>是</v>
      </c>
    </row>
    <row r="31" ht="36" customHeight="1" spans="1:5">
      <c r="A31" s="170" t="s">
        <v>3218</v>
      </c>
      <c r="B31" s="168"/>
      <c r="C31" s="166"/>
      <c r="D31" s="141" t="str">
        <f t="shared" si="0"/>
        <v/>
      </c>
      <c r="E31" s="164" t="str">
        <f t="shared" si="1"/>
        <v>否</v>
      </c>
    </row>
    <row r="32" ht="36" customHeight="1" spans="1:5">
      <c r="A32" s="122" t="s">
        <v>3219</v>
      </c>
      <c r="B32" s="163"/>
      <c r="C32" s="163"/>
      <c r="D32" s="141" t="str">
        <f t="shared" si="0"/>
        <v/>
      </c>
      <c r="E32" s="164" t="str">
        <f t="shared" si="1"/>
        <v>否</v>
      </c>
    </row>
    <row r="33" ht="36" customHeight="1" spans="1:5">
      <c r="A33" s="170" t="s">
        <v>3220</v>
      </c>
      <c r="B33" s="165"/>
      <c r="C33" s="171"/>
      <c r="D33" s="141" t="str">
        <f t="shared" si="0"/>
        <v/>
      </c>
      <c r="E33" s="164" t="str">
        <f t="shared" si="1"/>
        <v>否</v>
      </c>
    </row>
    <row r="34" ht="36" customHeight="1" spans="1:5">
      <c r="A34" s="170" t="s">
        <v>3221</v>
      </c>
      <c r="B34" s="168"/>
      <c r="C34" s="171"/>
      <c r="D34" s="141" t="str">
        <f t="shared" si="0"/>
        <v/>
      </c>
      <c r="E34" s="164" t="str">
        <f t="shared" si="1"/>
        <v>否</v>
      </c>
    </row>
    <row r="35" ht="36" customHeight="1" spans="1:5">
      <c r="A35" s="170" t="s">
        <v>3222</v>
      </c>
      <c r="B35" s="168"/>
      <c r="C35" s="169"/>
      <c r="D35" s="141" t="str">
        <f t="shared" si="0"/>
        <v/>
      </c>
      <c r="E35" s="164" t="str">
        <f t="shared" si="1"/>
        <v>否</v>
      </c>
    </row>
    <row r="36" ht="36" customHeight="1" spans="1:5">
      <c r="A36" s="122" t="s">
        <v>3223</v>
      </c>
      <c r="B36" s="172">
        <v>15600</v>
      </c>
      <c r="C36" s="173">
        <v>4000</v>
      </c>
      <c r="D36" s="141">
        <f t="shared" si="0"/>
        <v>-0.744</v>
      </c>
      <c r="E36" s="164" t="str">
        <f t="shared" si="1"/>
        <v>是</v>
      </c>
    </row>
    <row r="37" ht="36" customHeight="1" spans="1:5">
      <c r="A37" s="146" t="s">
        <v>3224</v>
      </c>
      <c r="B37" s="163">
        <f>B4+B23+B28+B32+B36</f>
        <v>20362</v>
      </c>
      <c r="C37" s="163">
        <f>C4+C23+C28+C32+C36</f>
        <v>10000</v>
      </c>
      <c r="D37" s="141">
        <f t="shared" si="0"/>
        <v>-0.509</v>
      </c>
      <c r="E37" s="164" t="str">
        <f t="shared" si="1"/>
        <v>是</v>
      </c>
    </row>
    <row r="38" ht="36" customHeight="1" spans="1:5">
      <c r="A38" s="174" t="s">
        <v>97</v>
      </c>
      <c r="B38" s="165">
        <v>22</v>
      </c>
      <c r="C38" s="171">
        <v>12</v>
      </c>
      <c r="D38" s="141">
        <f t="shared" si="0"/>
        <v>-0.455</v>
      </c>
      <c r="E38" s="164" t="str">
        <f t="shared" si="1"/>
        <v>是</v>
      </c>
    </row>
    <row r="39" ht="36" customHeight="1" spans="1:5">
      <c r="A39" s="175" t="s">
        <v>3225</v>
      </c>
      <c r="B39" s="163"/>
      <c r="C39" s="173"/>
      <c r="D39" s="141" t="str">
        <f t="shared" si="0"/>
        <v/>
      </c>
      <c r="E39" s="164" t="str">
        <f t="shared" si="1"/>
        <v>否</v>
      </c>
    </row>
    <row r="40" ht="36" customHeight="1" spans="1:5">
      <c r="A40" s="174" t="s">
        <v>3226</v>
      </c>
      <c r="B40" s="165"/>
      <c r="C40" s="171"/>
      <c r="D40" s="141" t="str">
        <f t="shared" si="0"/>
        <v/>
      </c>
      <c r="E40" s="164" t="str">
        <f t="shared" si="1"/>
        <v>否</v>
      </c>
    </row>
    <row r="41" ht="36" customHeight="1" spans="1:5">
      <c r="A41" s="146" t="s">
        <v>109</v>
      </c>
      <c r="B41" s="163">
        <f>B37+B38+B39+B40</f>
        <v>20384</v>
      </c>
      <c r="C41" s="163">
        <f>C37+C38+C39+C40</f>
        <v>10012</v>
      </c>
      <c r="D41" s="141">
        <f t="shared" si="0"/>
        <v>-0.509</v>
      </c>
      <c r="E41" s="164" t="str">
        <f t="shared" si="1"/>
        <v>是</v>
      </c>
    </row>
    <row r="42" spans="2:2">
      <c r="B42" s="156"/>
    </row>
    <row r="43" spans="2:3">
      <c r="B43" s="156"/>
      <c r="C43" s="156"/>
    </row>
    <row r="44" spans="2:2">
      <c r="B44" s="156"/>
    </row>
    <row r="45" spans="2:3">
      <c r="B45" s="156"/>
      <c r="C45" s="156"/>
    </row>
    <row r="46" spans="2:2">
      <c r="B46" s="156"/>
    </row>
    <row r="47" spans="2:2">
      <c r="B47" s="156"/>
    </row>
    <row r="48" spans="2:3">
      <c r="B48" s="156"/>
      <c r="C48" s="156"/>
    </row>
    <row r="49" spans="2:2">
      <c r="B49" s="156"/>
    </row>
    <row r="50" spans="2:2">
      <c r="B50" s="156"/>
    </row>
    <row r="51" spans="2:2">
      <c r="B51" s="156"/>
    </row>
    <row r="52" spans="2:2">
      <c r="B52" s="156"/>
    </row>
    <row r="53" spans="2:3">
      <c r="B53" s="156"/>
      <c r="C53" s="156"/>
    </row>
    <row r="54" spans="2:2">
      <c r="B54" s="156"/>
    </row>
  </sheetData>
  <mergeCells count="1">
    <mergeCell ref="A1:D1"/>
  </mergeCells>
  <conditionalFormatting sqref="D4:D41">
    <cfRule type="cellIs" dxfId="1" priority="3" stopIfTrue="1" operator="lessThanOrEqual">
      <formula>-1</formula>
    </cfRule>
    <cfRule type="expression" dxfId="0" priority="2" stopIfTrue="1">
      <formula>"len($A:$A)=3"</formula>
    </cfRule>
    <cfRule type="expression" dxfId="0" priority="1" stopIfTrue="1">
      <formula>"len($A:$A)=3"</formula>
    </cfRule>
  </conditionalFormatting>
  <conditionalFormatting sqref="E3:F4 F5:F39 E5:E41">
    <cfRule type="cellIs" dxfId="3" priority="5" stopIfTrue="1" operator="lessThanOrEqual">
      <formula>-1</formula>
    </cfRule>
  </conditionalFormatting>
  <conditionalFormatting sqref="E4:F4 F5:F7 E5:E41">
    <cfRule type="cellIs" dxfId="3" priority="4"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41"/>
  <sheetViews>
    <sheetView showGridLines="0" showZeros="0" view="pageBreakPreview" zoomScaleNormal="100" workbookViewId="0">
      <selection activeCell="E1" sqref="E$1:E$1048576"/>
    </sheetView>
  </sheetViews>
  <sheetFormatPr defaultColWidth="9" defaultRowHeight="14.25" outlineLevelCol="4"/>
  <cols>
    <col min="1" max="1" width="50.75" style="130" customWidth="1"/>
    <col min="2" max="2" width="20.6333333333333" style="130" customWidth="1"/>
    <col min="3" max="3" width="20.6333333333333" style="131" customWidth="1"/>
    <col min="4" max="4" width="20.6333333333333" style="130" customWidth="1"/>
    <col min="5" max="5" width="4.75" style="130" hidden="1" customWidth="1"/>
    <col min="6" max="16384" width="9" style="130"/>
  </cols>
  <sheetData>
    <row r="1" ht="45" customHeight="1" spans="1:5">
      <c r="A1" s="132" t="s">
        <v>17</v>
      </c>
      <c r="B1" s="133"/>
      <c r="C1" s="133"/>
      <c r="D1" s="133"/>
      <c r="E1" s="134"/>
    </row>
    <row r="2" ht="20.1" customHeight="1" spans="1:5">
      <c r="A2" s="135"/>
      <c r="B2" s="135"/>
      <c r="C2" s="135"/>
      <c r="D2" s="136" t="s">
        <v>36</v>
      </c>
      <c r="E2" s="137"/>
    </row>
    <row r="3" ht="45" customHeight="1" spans="1:5">
      <c r="A3" s="138" t="s">
        <v>38</v>
      </c>
      <c r="B3" s="75" t="s">
        <v>39</v>
      </c>
      <c r="C3" s="75" t="s">
        <v>40</v>
      </c>
      <c r="D3" s="75" t="s">
        <v>41</v>
      </c>
      <c r="E3" s="139" t="s">
        <v>42</v>
      </c>
    </row>
    <row r="4" ht="35.1" customHeight="1" spans="1:5">
      <c r="A4" s="122" t="s">
        <v>3227</v>
      </c>
      <c r="B4" s="140"/>
      <c r="C4" s="140">
        <v>34</v>
      </c>
      <c r="D4" s="141" t="str">
        <f t="shared" ref="D4:D28" si="0">IF(B4&gt;0,C4/B4-1,IF(B4&lt;0,-(C4/B4-1),""))</f>
        <v/>
      </c>
      <c r="E4" s="142" t="str">
        <f t="shared" ref="E4:E28" si="1">IF(A4&lt;&gt;"",IF(SUM(B4:C4)&lt;&gt;0,"是","否"),"是")</f>
        <v>是</v>
      </c>
    </row>
    <row r="5" ht="35.1" customHeight="1" spans="1:5">
      <c r="A5" s="124" t="s">
        <v>3228</v>
      </c>
      <c r="B5" s="143"/>
      <c r="C5" s="143"/>
      <c r="D5" s="141" t="str">
        <f t="shared" si="0"/>
        <v/>
      </c>
      <c r="E5" s="142" t="str">
        <f t="shared" si="1"/>
        <v>否</v>
      </c>
    </row>
    <row r="6" ht="35.1" customHeight="1" spans="1:5">
      <c r="A6" s="124" t="s">
        <v>3229</v>
      </c>
      <c r="B6" s="143"/>
      <c r="C6" s="143"/>
      <c r="D6" s="141" t="str">
        <f t="shared" si="0"/>
        <v/>
      </c>
      <c r="E6" s="142" t="str">
        <f t="shared" si="1"/>
        <v>否</v>
      </c>
    </row>
    <row r="7" ht="35.1" customHeight="1" spans="1:5">
      <c r="A7" s="124" t="s">
        <v>3230</v>
      </c>
      <c r="B7" s="143"/>
      <c r="C7" s="143">
        <v>34</v>
      </c>
      <c r="D7" s="141" t="str">
        <f t="shared" si="0"/>
        <v/>
      </c>
      <c r="E7" s="142" t="str">
        <f t="shared" si="1"/>
        <v>是</v>
      </c>
    </row>
    <row r="8" ht="35.1" customHeight="1" spans="1:5">
      <c r="A8" s="124" t="s">
        <v>3231</v>
      </c>
      <c r="B8" s="143"/>
      <c r="C8" s="143"/>
      <c r="D8" s="141" t="str">
        <f t="shared" si="0"/>
        <v/>
      </c>
      <c r="E8" s="142" t="str">
        <f t="shared" si="1"/>
        <v>否</v>
      </c>
    </row>
    <row r="9" ht="35.1" customHeight="1" spans="1:5">
      <c r="A9" s="124" t="s">
        <v>3232</v>
      </c>
      <c r="B9" s="143"/>
      <c r="C9" s="143"/>
      <c r="D9" s="141" t="str">
        <f t="shared" si="0"/>
        <v/>
      </c>
      <c r="E9" s="142" t="str">
        <f t="shared" si="1"/>
        <v>否</v>
      </c>
    </row>
    <row r="10" ht="35.1" customHeight="1" spans="1:5">
      <c r="A10" s="124" t="s">
        <v>3233</v>
      </c>
      <c r="B10" s="143"/>
      <c r="C10" s="143"/>
      <c r="D10" s="141" t="str">
        <f t="shared" si="0"/>
        <v/>
      </c>
      <c r="E10" s="142" t="str">
        <f t="shared" si="1"/>
        <v>否</v>
      </c>
    </row>
    <row r="11" ht="35.1" customHeight="1" spans="1:5">
      <c r="A11" s="122" t="s">
        <v>3234</v>
      </c>
      <c r="B11" s="144">
        <v>2800</v>
      </c>
      <c r="C11" s="144"/>
      <c r="D11" s="141">
        <f t="shared" si="0"/>
        <v>-1</v>
      </c>
      <c r="E11" s="142" t="str">
        <f t="shared" si="1"/>
        <v>是</v>
      </c>
    </row>
    <row r="12" ht="35.1" customHeight="1" spans="1:5">
      <c r="A12" s="124" t="s">
        <v>3235</v>
      </c>
      <c r="B12" s="143"/>
      <c r="C12" s="143"/>
      <c r="D12" s="141" t="str">
        <f t="shared" si="0"/>
        <v/>
      </c>
      <c r="E12" s="142" t="str">
        <f t="shared" si="1"/>
        <v>否</v>
      </c>
    </row>
    <row r="13" ht="35.1" customHeight="1" spans="1:5">
      <c r="A13" s="124" t="s">
        <v>3236</v>
      </c>
      <c r="B13" s="143"/>
      <c r="C13" s="143"/>
      <c r="D13" s="141" t="str">
        <f t="shared" si="0"/>
        <v/>
      </c>
      <c r="E13" s="142" t="str">
        <f t="shared" si="1"/>
        <v>否</v>
      </c>
    </row>
    <row r="14" ht="35.1" customHeight="1" spans="1:5">
      <c r="A14" s="124" t="s">
        <v>3237</v>
      </c>
      <c r="B14" s="143"/>
      <c r="C14" s="143"/>
      <c r="D14" s="141" t="str">
        <f t="shared" si="0"/>
        <v/>
      </c>
      <c r="E14" s="142" t="str">
        <f t="shared" si="1"/>
        <v>否</v>
      </c>
    </row>
    <row r="15" ht="35.1" customHeight="1" spans="1:5">
      <c r="A15" s="124" t="s">
        <v>3238</v>
      </c>
      <c r="B15" s="143"/>
      <c r="C15" s="143"/>
      <c r="D15" s="141" t="str">
        <f t="shared" si="0"/>
        <v/>
      </c>
      <c r="E15" s="142" t="str">
        <f t="shared" si="1"/>
        <v>否</v>
      </c>
    </row>
    <row r="16" ht="35.1" customHeight="1" spans="1:5">
      <c r="A16" s="124" t="s">
        <v>3239</v>
      </c>
      <c r="B16" s="143">
        <v>2800</v>
      </c>
      <c r="C16" s="143"/>
      <c r="D16" s="141">
        <f t="shared" si="0"/>
        <v>-1</v>
      </c>
      <c r="E16" s="142" t="str">
        <f t="shared" si="1"/>
        <v>是</v>
      </c>
    </row>
    <row r="17" s="129" customFormat="1" ht="35.1" customHeight="1" spans="1:5">
      <c r="A17" s="122" t="s">
        <v>3240</v>
      </c>
      <c r="B17" s="144"/>
      <c r="C17" s="144"/>
      <c r="D17" s="141" t="str">
        <f t="shared" si="0"/>
        <v/>
      </c>
      <c r="E17" s="142" t="str">
        <f t="shared" si="1"/>
        <v>否</v>
      </c>
    </row>
    <row r="18" ht="35.1" customHeight="1" spans="1:5">
      <c r="A18" s="124" t="s">
        <v>3241</v>
      </c>
      <c r="B18" s="143"/>
      <c r="C18" s="143"/>
      <c r="D18" s="141" t="str">
        <f t="shared" si="0"/>
        <v/>
      </c>
      <c r="E18" s="142" t="str">
        <f t="shared" si="1"/>
        <v>否</v>
      </c>
    </row>
    <row r="19" ht="35.1" customHeight="1" spans="1:5">
      <c r="A19" s="122" t="s">
        <v>3242</v>
      </c>
      <c r="B19" s="144"/>
      <c r="C19" s="144"/>
      <c r="D19" s="141" t="str">
        <f t="shared" si="0"/>
        <v/>
      </c>
      <c r="E19" s="142" t="str">
        <f t="shared" si="1"/>
        <v>否</v>
      </c>
    </row>
    <row r="20" ht="35.1" customHeight="1" spans="1:5">
      <c r="A20" s="145" t="s">
        <v>3243</v>
      </c>
      <c r="B20" s="143"/>
      <c r="C20" s="143"/>
      <c r="D20" s="141" t="str">
        <f t="shared" si="0"/>
        <v/>
      </c>
      <c r="E20" s="142" t="str">
        <f t="shared" si="1"/>
        <v>否</v>
      </c>
    </row>
    <row r="21" ht="35.1" customHeight="1" spans="1:5">
      <c r="A21" s="122" t="s">
        <v>3244</v>
      </c>
      <c r="B21" s="144">
        <v>20</v>
      </c>
      <c r="C21" s="144">
        <v>1478</v>
      </c>
      <c r="D21" s="141">
        <f t="shared" si="0"/>
        <v>72.9</v>
      </c>
      <c r="E21" s="142" t="str">
        <f t="shared" si="1"/>
        <v>是</v>
      </c>
    </row>
    <row r="22" ht="35.1" customHeight="1" spans="1:5">
      <c r="A22" s="124" t="s">
        <v>3245</v>
      </c>
      <c r="B22" s="143">
        <v>20</v>
      </c>
      <c r="C22" s="143">
        <v>1478</v>
      </c>
      <c r="D22" s="141">
        <f t="shared" si="0"/>
        <v>72.9</v>
      </c>
      <c r="E22" s="142" t="str">
        <f t="shared" si="1"/>
        <v>是</v>
      </c>
    </row>
    <row r="23" ht="35.1" customHeight="1" spans="1:5">
      <c r="A23" s="146" t="s">
        <v>3246</v>
      </c>
      <c r="B23" s="144">
        <f>B4+B11+B17+B19+B21</f>
        <v>2820</v>
      </c>
      <c r="C23" s="144">
        <f>C4+C11+C17+C19+C21</f>
        <v>1512</v>
      </c>
      <c r="D23" s="141">
        <f t="shared" si="0"/>
        <v>-0.464</v>
      </c>
      <c r="E23" s="142" t="str">
        <f t="shared" si="1"/>
        <v>是</v>
      </c>
    </row>
    <row r="24" ht="35.1" customHeight="1" spans="1:5">
      <c r="A24" s="147" t="s">
        <v>161</v>
      </c>
      <c r="B24" s="144">
        <v>17564</v>
      </c>
      <c r="C24" s="144">
        <v>8500</v>
      </c>
      <c r="D24" s="141">
        <f t="shared" si="0"/>
        <v>-0.516</v>
      </c>
      <c r="E24" s="142" t="str">
        <f t="shared" si="1"/>
        <v>是</v>
      </c>
    </row>
    <row r="25" ht="35.1" customHeight="1" spans="1:5">
      <c r="A25" s="148" t="s">
        <v>3247</v>
      </c>
      <c r="B25" s="143"/>
      <c r="C25" s="143"/>
      <c r="D25" s="141" t="str">
        <f t="shared" si="0"/>
        <v/>
      </c>
      <c r="E25" s="142" t="str">
        <f t="shared" si="1"/>
        <v>否</v>
      </c>
    </row>
    <row r="26" ht="35.1" customHeight="1" spans="1:5">
      <c r="A26" s="149" t="s">
        <v>169</v>
      </c>
      <c r="B26" s="150">
        <v>17564</v>
      </c>
      <c r="C26" s="150">
        <v>8500</v>
      </c>
      <c r="D26" s="141">
        <f t="shared" si="0"/>
        <v>-0.516</v>
      </c>
      <c r="E26" s="142" t="str">
        <f t="shared" si="1"/>
        <v>是</v>
      </c>
    </row>
    <row r="27" ht="35.1" customHeight="1" spans="1:5">
      <c r="A27" s="151" t="s">
        <v>3248</v>
      </c>
      <c r="B27" s="152"/>
      <c r="C27" s="152"/>
      <c r="D27" s="141" t="str">
        <f t="shared" si="0"/>
        <v/>
      </c>
      <c r="E27" s="142" t="str">
        <f t="shared" si="1"/>
        <v>否</v>
      </c>
    </row>
    <row r="28" ht="35.1" customHeight="1" spans="1:5">
      <c r="A28" s="153" t="s">
        <v>180</v>
      </c>
      <c r="B28" s="154">
        <f>B23+B24+B27</f>
        <v>20384</v>
      </c>
      <c r="C28" s="154">
        <f>C23+C24+C27</f>
        <v>10012</v>
      </c>
      <c r="D28" s="141">
        <f t="shared" si="0"/>
        <v>-0.509</v>
      </c>
      <c r="E28" s="142" t="str">
        <f t="shared" si="1"/>
        <v>是</v>
      </c>
    </row>
    <row r="29" spans="2:2">
      <c r="B29" s="155"/>
    </row>
    <row r="30" spans="2:3">
      <c r="B30" s="155"/>
      <c r="C30" s="156"/>
    </row>
    <row r="31" spans="2:2">
      <c r="B31" s="155"/>
    </row>
    <row r="32" spans="2:3">
      <c r="B32" s="155"/>
      <c r="C32" s="156"/>
    </row>
    <row r="33" spans="2:2">
      <c r="B33" s="155"/>
    </row>
    <row r="34" spans="2:2">
      <c r="B34" s="155"/>
    </row>
    <row r="35" spans="2:3">
      <c r="B35" s="155"/>
      <c r="C35" s="156"/>
    </row>
    <row r="36" spans="2:2">
      <c r="B36" s="155"/>
    </row>
    <row r="37" spans="2:2">
      <c r="B37" s="155"/>
    </row>
    <row r="38" spans="2:2">
      <c r="B38" s="155"/>
    </row>
    <row r="39" spans="2:2">
      <c r="B39" s="155"/>
    </row>
    <row r="40" spans="2:3">
      <c r="B40" s="155"/>
      <c r="C40" s="156"/>
    </row>
    <row r="41" spans="2:2">
      <c r="B41" s="155"/>
    </row>
  </sheetData>
  <autoFilter ref="A3:E28">
    <extLst/>
  </autoFilter>
  <mergeCells count="1">
    <mergeCell ref="A1:D1"/>
  </mergeCells>
  <conditionalFormatting sqref="E29">
    <cfRule type="cellIs" dxfId="3" priority="4" stopIfTrue="1" operator="lessThanOrEqual">
      <formula>-1</formula>
    </cfRule>
  </conditionalFormatting>
  <conditionalFormatting sqref="D4:D28">
    <cfRule type="cellIs" dxfId="1" priority="3" stopIfTrue="1" operator="lessThanOrEqual">
      <formula>-1</formula>
    </cfRule>
    <cfRule type="expression" dxfId="0" priority="2" stopIfTrue="1">
      <formula>"len($A:$A)=3"</formula>
    </cfRule>
    <cfRule type="expression" dxfId="0" priority="1" stopIfTrue="1">
      <formula>"len($A:$A)=3"</formula>
    </cfRule>
  </conditionalFormatting>
  <conditionalFormatting sqref="E3:E29">
    <cfRule type="cellIs" dxfId="3" priority="5"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10"/>
  <sheetViews>
    <sheetView view="pageBreakPreview" zoomScaleNormal="100" workbookViewId="0">
      <selection activeCell="A10" sqref="A10"/>
    </sheetView>
  </sheetViews>
  <sheetFormatPr defaultColWidth="9" defaultRowHeight="14.25" outlineLevelCol="1"/>
  <cols>
    <col min="1" max="1" width="36.25" style="113" customWidth="1"/>
    <col min="2" max="2" width="45.5" style="115" customWidth="1"/>
    <col min="3" max="3" width="12.6333333333333" style="113"/>
    <col min="4" max="16374" width="9" style="113"/>
    <col min="16375" max="16376" width="35.6333333333333" style="113"/>
    <col min="16377" max="16377" width="9" style="113"/>
    <col min="16378" max="16384" width="9" style="116"/>
  </cols>
  <sheetData>
    <row r="1" s="113" customFormat="1" ht="45" customHeight="1" spans="1:2">
      <c r="A1" s="117" t="s">
        <v>3249</v>
      </c>
      <c r="B1" s="118"/>
    </row>
    <row r="2" s="113" customFormat="1" ht="20.1" customHeight="1" spans="1:2">
      <c r="A2" s="119"/>
      <c r="B2" s="120" t="s">
        <v>36</v>
      </c>
    </row>
    <row r="3" s="114" customFormat="1" ht="45" customHeight="1" spans="1:2">
      <c r="A3" s="121" t="s">
        <v>3250</v>
      </c>
      <c r="B3" s="121" t="s">
        <v>3251</v>
      </c>
    </row>
    <row r="4" s="113" customFormat="1" ht="36" customHeight="1" spans="1:2">
      <c r="A4" s="125" t="s">
        <v>2638</v>
      </c>
      <c r="B4" s="123"/>
    </row>
    <row r="5" s="113" customFormat="1" ht="36" customHeight="1" spans="1:2">
      <c r="A5" s="125" t="s">
        <v>2640</v>
      </c>
      <c r="B5" s="123"/>
    </row>
    <row r="6" s="113" customFormat="1" ht="36" customHeight="1" spans="1:2">
      <c r="A6" s="125" t="s">
        <v>2641</v>
      </c>
      <c r="B6" s="123"/>
    </row>
    <row r="7" s="113" customFormat="1" ht="36" customHeight="1" spans="1:2">
      <c r="A7" s="125" t="s">
        <v>2642</v>
      </c>
      <c r="B7" s="123"/>
    </row>
    <row r="8" s="113" customFormat="1" ht="36" customHeight="1" spans="1:2">
      <c r="A8" s="125" t="s">
        <v>2643</v>
      </c>
      <c r="B8" s="123"/>
    </row>
    <row r="9" s="113" customFormat="1" ht="31" customHeight="1" spans="1:2">
      <c r="A9" s="127" t="s">
        <v>3252</v>
      </c>
      <c r="B9" s="128"/>
    </row>
    <row r="10" ht="25" customHeight="1" spans="1:1">
      <c r="A10" s="113" t="s">
        <v>3253</v>
      </c>
    </row>
  </sheetData>
  <mergeCells count="1">
    <mergeCell ref="A1:B1"/>
  </mergeCells>
  <conditionalFormatting sqref="B3:G3">
    <cfRule type="cellIs" dxfId="1" priority="2" stopIfTrue="1" operator="lessThanOrEqual">
      <formula>-1</formula>
    </cfRule>
  </conditionalFormatting>
  <conditionalFormatting sqref="C1:G2">
    <cfRule type="cellIs" dxfId="1" priority="4" stopIfTrue="1" operator="lessThanOrEqual">
      <formula>-1</formula>
    </cfRule>
    <cfRule type="cellIs" dxfId="1" priority="3" stopIfTrue="1" operator="greaterThanOrEqual">
      <formula>10</formula>
    </cfRule>
  </conditionalFormatting>
  <conditionalFormatting sqref="B4:G6">
    <cfRule type="cellIs" dxfId="1"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9"/>
  <sheetViews>
    <sheetView showGridLines="0" showZeros="0" tabSelected="1" view="pageBreakPreview" zoomScale="70" zoomScaleNormal="90" workbookViewId="0">
      <pane ySplit="3" topLeftCell="A4" activePane="bottomLeft" state="frozen"/>
      <selection/>
      <selection pane="bottomLeft" activeCell="F1" sqref="F$1:F$1048576"/>
    </sheetView>
  </sheetViews>
  <sheetFormatPr defaultColWidth="9" defaultRowHeight="14.25" outlineLevelCol="5"/>
  <cols>
    <col min="1" max="1" width="17.6333333333333" style="332" customWidth="1"/>
    <col min="2" max="2" width="50.75" style="332" customWidth="1"/>
    <col min="3" max="4" width="20.6333333333333" style="332" customWidth="1"/>
    <col min="5" max="5" width="20.6333333333333" style="373" customWidth="1"/>
    <col min="6" max="6" width="9" style="374" hidden="1" customWidth="1"/>
    <col min="7" max="16384" width="9" style="374"/>
  </cols>
  <sheetData>
    <row r="1" ht="45" customHeight="1" spans="1:6">
      <c r="A1" s="375"/>
      <c r="B1" s="271" t="s">
        <v>1</v>
      </c>
      <c r="C1" s="271"/>
      <c r="D1" s="271"/>
      <c r="E1" s="271"/>
      <c r="F1" s="376"/>
    </row>
    <row r="2" ht="18.95" customHeight="1" spans="1:6">
      <c r="A2" s="198"/>
      <c r="B2" s="368"/>
      <c r="C2" s="377"/>
      <c r="D2" s="198"/>
      <c r="E2" s="203" t="s">
        <v>36</v>
      </c>
      <c r="F2" s="376"/>
    </row>
    <row r="3" s="370" customFormat="1" ht="45" customHeight="1" spans="1:6">
      <c r="A3" s="205" t="s">
        <v>37</v>
      </c>
      <c r="B3" s="378" t="s">
        <v>38</v>
      </c>
      <c r="C3" s="183" t="s">
        <v>39</v>
      </c>
      <c r="D3" s="183" t="s">
        <v>40</v>
      </c>
      <c r="E3" s="378" t="s">
        <v>41</v>
      </c>
      <c r="F3" s="379" t="s">
        <v>42</v>
      </c>
    </row>
    <row r="4" ht="37.5" customHeight="1" spans="1:6">
      <c r="A4" s="380" t="s">
        <v>43</v>
      </c>
      <c r="B4" s="381" t="s">
        <v>44</v>
      </c>
      <c r="C4" s="382">
        <f>SUM(C5:C19)</f>
        <v>30984</v>
      </c>
      <c r="D4" s="382">
        <f>SUM(D5:D19)</f>
        <v>34980</v>
      </c>
      <c r="E4" s="141">
        <f t="shared" ref="E4:E28" si="0">IF(C4&gt;0,D4/C4-1,IF(C4&lt;0,-(D4/C4-1),""))</f>
        <v>0.129</v>
      </c>
      <c r="F4" s="383" t="str">
        <f t="shared" ref="F4:F39" si="1">IF(LEN(A4)=3,"是",IF(B4&lt;&gt;"",IF(SUM(C4:D4)&lt;&gt;0,"是","否"),"是"))</f>
        <v>是</v>
      </c>
    </row>
    <row r="5" ht="37.5" customHeight="1" spans="1:6">
      <c r="A5" s="262" t="s">
        <v>45</v>
      </c>
      <c r="B5" s="230" t="s">
        <v>46</v>
      </c>
      <c r="C5" s="384">
        <v>12206</v>
      </c>
      <c r="D5" s="384">
        <v>13600</v>
      </c>
      <c r="E5" s="251">
        <f t="shared" si="0"/>
        <v>0.114</v>
      </c>
      <c r="F5" s="383" t="str">
        <f t="shared" si="1"/>
        <v>是</v>
      </c>
    </row>
    <row r="6" ht="37.5" customHeight="1" spans="1:6">
      <c r="A6" s="262" t="s">
        <v>47</v>
      </c>
      <c r="B6" s="230" t="s">
        <v>48</v>
      </c>
      <c r="C6" s="384">
        <v>1599</v>
      </c>
      <c r="D6" s="384">
        <v>1677</v>
      </c>
      <c r="E6" s="251">
        <f t="shared" si="0"/>
        <v>0.049</v>
      </c>
      <c r="F6" s="383" t="str">
        <f t="shared" si="1"/>
        <v>是</v>
      </c>
    </row>
    <row r="7" ht="37.5" customHeight="1" spans="1:6">
      <c r="A7" s="262" t="s">
        <v>49</v>
      </c>
      <c r="B7" s="230" t="s">
        <v>50</v>
      </c>
      <c r="C7" s="384">
        <v>319</v>
      </c>
      <c r="D7" s="384">
        <v>320</v>
      </c>
      <c r="E7" s="251">
        <f t="shared" si="0"/>
        <v>0.003</v>
      </c>
      <c r="F7" s="383" t="str">
        <f t="shared" si="1"/>
        <v>是</v>
      </c>
    </row>
    <row r="8" ht="37.5" customHeight="1" spans="1:6">
      <c r="A8" s="262" t="s">
        <v>51</v>
      </c>
      <c r="B8" s="230" t="s">
        <v>52</v>
      </c>
      <c r="C8" s="384">
        <v>2388</v>
      </c>
      <c r="D8" s="384">
        <v>4310</v>
      </c>
      <c r="E8" s="251">
        <f t="shared" si="0"/>
        <v>0.805</v>
      </c>
      <c r="F8" s="383" t="str">
        <f t="shared" si="1"/>
        <v>是</v>
      </c>
    </row>
    <row r="9" ht="37.5" customHeight="1" spans="1:6">
      <c r="A9" s="262" t="s">
        <v>53</v>
      </c>
      <c r="B9" s="230" t="s">
        <v>54</v>
      </c>
      <c r="C9" s="384">
        <v>1309</v>
      </c>
      <c r="D9" s="384">
        <v>1395</v>
      </c>
      <c r="E9" s="251">
        <f t="shared" si="0"/>
        <v>0.066</v>
      </c>
      <c r="F9" s="383" t="str">
        <f t="shared" si="1"/>
        <v>是</v>
      </c>
    </row>
    <row r="10" ht="37.5" customHeight="1" spans="1:6">
      <c r="A10" s="262" t="s">
        <v>55</v>
      </c>
      <c r="B10" s="230" t="s">
        <v>56</v>
      </c>
      <c r="C10" s="384">
        <v>695</v>
      </c>
      <c r="D10" s="384">
        <v>720</v>
      </c>
      <c r="E10" s="251">
        <f t="shared" si="0"/>
        <v>0.036</v>
      </c>
      <c r="F10" s="383" t="str">
        <f t="shared" si="1"/>
        <v>是</v>
      </c>
    </row>
    <row r="11" ht="37.5" customHeight="1" spans="1:6">
      <c r="A11" s="262" t="s">
        <v>57</v>
      </c>
      <c r="B11" s="230" t="s">
        <v>58</v>
      </c>
      <c r="C11" s="384">
        <v>484</v>
      </c>
      <c r="D11" s="384">
        <v>500</v>
      </c>
      <c r="E11" s="251">
        <f t="shared" si="0"/>
        <v>0.033</v>
      </c>
      <c r="F11" s="383" t="str">
        <f t="shared" si="1"/>
        <v>是</v>
      </c>
    </row>
    <row r="12" ht="37.5" customHeight="1" spans="1:6">
      <c r="A12" s="262" t="s">
        <v>59</v>
      </c>
      <c r="B12" s="230" t="s">
        <v>60</v>
      </c>
      <c r="C12" s="384">
        <v>760</v>
      </c>
      <c r="D12" s="384">
        <v>800</v>
      </c>
      <c r="E12" s="251">
        <f t="shared" si="0"/>
        <v>0.053</v>
      </c>
      <c r="F12" s="383" t="str">
        <f t="shared" si="1"/>
        <v>是</v>
      </c>
    </row>
    <row r="13" ht="37.5" customHeight="1" spans="1:6">
      <c r="A13" s="262" t="s">
        <v>61</v>
      </c>
      <c r="B13" s="230" t="s">
        <v>62</v>
      </c>
      <c r="C13" s="384">
        <v>400</v>
      </c>
      <c r="D13" s="384">
        <v>463</v>
      </c>
      <c r="E13" s="251">
        <f t="shared" si="0"/>
        <v>0.158</v>
      </c>
      <c r="F13" s="383" t="str">
        <f t="shared" si="1"/>
        <v>是</v>
      </c>
    </row>
    <row r="14" ht="37.5" customHeight="1" spans="1:6">
      <c r="A14" s="262" t="s">
        <v>63</v>
      </c>
      <c r="B14" s="230" t="s">
        <v>64</v>
      </c>
      <c r="C14" s="384">
        <v>810</v>
      </c>
      <c r="D14" s="384">
        <v>850</v>
      </c>
      <c r="E14" s="251">
        <f t="shared" si="0"/>
        <v>0.049</v>
      </c>
      <c r="F14" s="383" t="str">
        <f t="shared" si="1"/>
        <v>是</v>
      </c>
    </row>
    <row r="15" ht="37.5" customHeight="1" spans="1:6">
      <c r="A15" s="262" t="s">
        <v>65</v>
      </c>
      <c r="B15" s="230" t="s">
        <v>66</v>
      </c>
      <c r="C15" s="384">
        <v>3</v>
      </c>
      <c r="D15" s="384">
        <v>420</v>
      </c>
      <c r="E15" s="251">
        <f t="shared" si="0"/>
        <v>139</v>
      </c>
      <c r="F15" s="383" t="str">
        <f t="shared" si="1"/>
        <v>是</v>
      </c>
    </row>
    <row r="16" ht="37.5" customHeight="1" spans="1:6">
      <c r="A16" s="262" t="s">
        <v>67</v>
      </c>
      <c r="B16" s="230" t="s">
        <v>68</v>
      </c>
      <c r="C16" s="384">
        <v>1881</v>
      </c>
      <c r="D16" s="384">
        <v>1310</v>
      </c>
      <c r="E16" s="251">
        <f t="shared" si="0"/>
        <v>-0.304</v>
      </c>
      <c r="F16" s="383" t="str">
        <f t="shared" si="1"/>
        <v>是</v>
      </c>
    </row>
    <row r="17" ht="37.5" customHeight="1" spans="1:6">
      <c r="A17" s="262" t="s">
        <v>69</v>
      </c>
      <c r="B17" s="230" t="s">
        <v>70</v>
      </c>
      <c r="C17" s="384">
        <v>7920</v>
      </c>
      <c r="D17" s="384">
        <v>8400</v>
      </c>
      <c r="E17" s="251">
        <f t="shared" si="0"/>
        <v>0.061</v>
      </c>
      <c r="F17" s="383" t="str">
        <f t="shared" si="1"/>
        <v>是</v>
      </c>
    </row>
    <row r="18" ht="37.5" customHeight="1" spans="1:6">
      <c r="A18" s="262" t="s">
        <v>71</v>
      </c>
      <c r="B18" s="230" t="s">
        <v>72</v>
      </c>
      <c r="C18" s="384">
        <v>210</v>
      </c>
      <c r="D18" s="384">
        <v>215</v>
      </c>
      <c r="E18" s="251">
        <f t="shared" si="0"/>
        <v>0.024</v>
      </c>
      <c r="F18" s="383" t="str">
        <f t="shared" si="1"/>
        <v>是</v>
      </c>
    </row>
    <row r="19" ht="37.5" customHeight="1" spans="1:6">
      <c r="A19" s="417" t="s">
        <v>73</v>
      </c>
      <c r="B19" s="230" t="s">
        <v>74</v>
      </c>
      <c r="C19" s="384"/>
      <c r="D19" s="384"/>
      <c r="E19" s="251" t="str">
        <f t="shared" si="0"/>
        <v/>
      </c>
      <c r="F19" s="383" t="str">
        <f t="shared" si="1"/>
        <v>否</v>
      </c>
    </row>
    <row r="20" ht="37.5" customHeight="1" spans="1:6">
      <c r="A20" s="258" t="s">
        <v>75</v>
      </c>
      <c r="B20" s="381" t="s">
        <v>76</v>
      </c>
      <c r="C20" s="382">
        <f>SUM(C21:C28)</f>
        <v>7392</v>
      </c>
      <c r="D20" s="382">
        <f>SUM(D21:D28)</f>
        <v>8000</v>
      </c>
      <c r="E20" s="141">
        <f t="shared" si="0"/>
        <v>0.082</v>
      </c>
      <c r="F20" s="383" t="str">
        <f t="shared" si="1"/>
        <v>是</v>
      </c>
    </row>
    <row r="21" ht="37.5" customHeight="1" spans="1:6">
      <c r="A21" s="385" t="s">
        <v>77</v>
      </c>
      <c r="B21" s="230" t="s">
        <v>78</v>
      </c>
      <c r="C21" s="384">
        <v>948</v>
      </c>
      <c r="D21" s="384">
        <v>988</v>
      </c>
      <c r="E21" s="251">
        <f t="shared" si="0"/>
        <v>0.042</v>
      </c>
      <c r="F21" s="383" t="str">
        <f t="shared" si="1"/>
        <v>是</v>
      </c>
    </row>
    <row r="22" ht="37.5" customHeight="1" spans="1:6">
      <c r="A22" s="262" t="s">
        <v>79</v>
      </c>
      <c r="B22" s="386" t="s">
        <v>80</v>
      </c>
      <c r="C22" s="384">
        <v>2391</v>
      </c>
      <c r="D22" s="384">
        <v>2364</v>
      </c>
      <c r="E22" s="251">
        <f t="shared" si="0"/>
        <v>-0.011</v>
      </c>
      <c r="F22" s="383" t="str">
        <f t="shared" si="1"/>
        <v>是</v>
      </c>
    </row>
    <row r="23" ht="37.5" customHeight="1" spans="1:6">
      <c r="A23" s="262" t="s">
        <v>81</v>
      </c>
      <c r="B23" s="230" t="s">
        <v>82</v>
      </c>
      <c r="C23" s="384">
        <v>2190</v>
      </c>
      <c r="D23" s="384">
        <v>2190</v>
      </c>
      <c r="E23" s="251">
        <f t="shared" si="0"/>
        <v>0</v>
      </c>
      <c r="F23" s="383" t="str">
        <f t="shared" si="1"/>
        <v>是</v>
      </c>
    </row>
    <row r="24" ht="37.5" customHeight="1" spans="1:6">
      <c r="A24" s="262" t="s">
        <v>83</v>
      </c>
      <c r="B24" s="230" t="s">
        <v>84</v>
      </c>
      <c r="C24" s="384"/>
      <c r="D24" s="384"/>
      <c r="E24" s="251" t="str">
        <f t="shared" si="0"/>
        <v/>
      </c>
      <c r="F24" s="383" t="str">
        <f t="shared" si="1"/>
        <v>否</v>
      </c>
    </row>
    <row r="25" ht="37.5" customHeight="1" spans="1:6">
      <c r="A25" s="262" t="s">
        <v>85</v>
      </c>
      <c r="B25" s="230" t="s">
        <v>86</v>
      </c>
      <c r="C25" s="384">
        <v>1534</v>
      </c>
      <c r="D25" s="384">
        <v>2039</v>
      </c>
      <c r="E25" s="251">
        <f t="shared" si="0"/>
        <v>0.329</v>
      </c>
      <c r="F25" s="383" t="str">
        <f t="shared" si="1"/>
        <v>是</v>
      </c>
    </row>
    <row r="26" ht="37.5" customHeight="1" spans="1:6">
      <c r="A26" s="262" t="s">
        <v>87</v>
      </c>
      <c r="B26" s="230" t="s">
        <v>88</v>
      </c>
      <c r="C26" s="384"/>
      <c r="D26" s="384"/>
      <c r="E26" s="251" t="str">
        <f t="shared" si="0"/>
        <v/>
      </c>
      <c r="F26" s="383" t="str">
        <f t="shared" si="1"/>
        <v>否</v>
      </c>
    </row>
    <row r="27" ht="37.5" customHeight="1" spans="1:6">
      <c r="A27" s="262" t="s">
        <v>89</v>
      </c>
      <c r="B27" s="230" t="s">
        <v>90</v>
      </c>
      <c r="C27" s="384">
        <v>99</v>
      </c>
      <c r="D27" s="384">
        <v>100</v>
      </c>
      <c r="E27" s="251">
        <f t="shared" si="0"/>
        <v>0.01</v>
      </c>
      <c r="F27" s="383" t="str">
        <f t="shared" si="1"/>
        <v>是</v>
      </c>
    </row>
    <row r="28" ht="37.5" customHeight="1" spans="1:6">
      <c r="A28" s="262" t="s">
        <v>91</v>
      </c>
      <c r="B28" s="230" t="s">
        <v>92</v>
      </c>
      <c r="C28" s="384">
        <v>230</v>
      </c>
      <c r="D28" s="384">
        <v>319</v>
      </c>
      <c r="E28" s="251">
        <f t="shared" si="0"/>
        <v>0.387</v>
      </c>
      <c r="F28" s="383" t="str">
        <f t="shared" si="1"/>
        <v>是</v>
      </c>
    </row>
    <row r="29" ht="37.5" customHeight="1" spans="1:6">
      <c r="A29" s="262"/>
      <c r="B29" s="230"/>
      <c r="C29" s="384"/>
      <c r="D29" s="384"/>
      <c r="E29" s="141"/>
      <c r="F29" s="383" t="str">
        <f t="shared" si="1"/>
        <v>是</v>
      </c>
    </row>
    <row r="30" s="371" customFormat="1" ht="37.5" customHeight="1" spans="1:6">
      <c r="A30" s="387"/>
      <c r="B30" s="388" t="s">
        <v>93</v>
      </c>
      <c r="C30" s="382">
        <f>SUM(C20,C4)</f>
        <v>38376</v>
      </c>
      <c r="D30" s="382">
        <f>SUM(D20,D4)</f>
        <v>42980</v>
      </c>
      <c r="E30" s="141">
        <f>IF(C30&gt;0,D30/C30-1,IF(C30&lt;0,-(D30/C30-1),""))</f>
        <v>0.12</v>
      </c>
      <c r="F30" s="383" t="str">
        <f t="shared" si="1"/>
        <v>是</v>
      </c>
    </row>
    <row r="31" ht="37.5" customHeight="1" spans="1:6">
      <c r="A31" s="258">
        <v>105</v>
      </c>
      <c r="B31" s="227" t="s">
        <v>94</v>
      </c>
      <c r="C31" s="382">
        <v>20180</v>
      </c>
      <c r="D31" s="382">
        <f>D33</f>
        <v>20400</v>
      </c>
      <c r="E31" s="141">
        <f t="shared" ref="E31:E46" si="2">IF(C31&gt;0,D31/C31-1,IF(C31&lt;0,-(D31/C31-1),""))</f>
        <v>0.011</v>
      </c>
      <c r="F31" s="383" t="str">
        <f t="shared" si="1"/>
        <v>是</v>
      </c>
    </row>
    <row r="32" ht="37.5" customHeight="1" spans="1:6">
      <c r="A32" s="258"/>
      <c r="B32" s="231" t="s">
        <v>95</v>
      </c>
      <c r="C32" s="382"/>
      <c r="D32" s="382"/>
      <c r="E32" s="141" t="str">
        <f t="shared" si="2"/>
        <v/>
      </c>
      <c r="F32" s="383"/>
    </row>
    <row r="33" ht="37.5" customHeight="1" spans="1:6">
      <c r="A33" s="258"/>
      <c r="B33" s="231" t="s">
        <v>96</v>
      </c>
      <c r="C33" s="382">
        <v>20180</v>
      </c>
      <c r="D33" s="382">
        <v>20400</v>
      </c>
      <c r="E33" s="141">
        <f t="shared" si="2"/>
        <v>0.011</v>
      </c>
      <c r="F33" s="383"/>
    </row>
    <row r="34" ht="37.5" customHeight="1" spans="1:6">
      <c r="A34" s="380">
        <v>110</v>
      </c>
      <c r="B34" s="381" t="s">
        <v>97</v>
      </c>
      <c r="C34" s="382">
        <f>C35+C39+C36</f>
        <v>92886</v>
      </c>
      <c r="D34" s="382">
        <f>D35+D36+D39</f>
        <v>97341</v>
      </c>
      <c r="E34" s="141">
        <f t="shared" si="2"/>
        <v>0.048</v>
      </c>
      <c r="F34" s="383" t="str">
        <f t="shared" ref="F34:F39" si="3">IF(LEN(A34)=3,"是",IF(B34&lt;&gt;"",IF(SUM(C34:D34)&lt;&gt;0,"是","否"),"是"))</f>
        <v>是</v>
      </c>
    </row>
    <row r="35" ht="37.5" customHeight="1" spans="1:6">
      <c r="A35" s="262">
        <v>11001</v>
      </c>
      <c r="B35" s="230" t="s">
        <v>98</v>
      </c>
      <c r="C35" s="384">
        <v>2341</v>
      </c>
      <c r="D35" s="384">
        <v>2341</v>
      </c>
      <c r="E35" s="141">
        <f t="shared" si="2"/>
        <v>0</v>
      </c>
      <c r="F35" s="383" t="str">
        <f t="shared" si="3"/>
        <v>是</v>
      </c>
    </row>
    <row r="36" ht="37.5" customHeight="1" spans="1:6">
      <c r="A36" s="262"/>
      <c r="B36" s="230" t="s">
        <v>99</v>
      </c>
      <c r="C36" s="384">
        <v>75268</v>
      </c>
      <c r="D36" s="384">
        <f>D37</f>
        <v>80000</v>
      </c>
      <c r="E36" s="141">
        <f t="shared" si="2"/>
        <v>0.063</v>
      </c>
      <c r="F36" s="383"/>
    </row>
    <row r="37" ht="37.5" customHeight="1" spans="1:6">
      <c r="A37" s="262"/>
      <c r="B37" s="231" t="s">
        <v>100</v>
      </c>
      <c r="C37" s="384">
        <v>75268</v>
      </c>
      <c r="D37" s="384">
        <v>80000</v>
      </c>
      <c r="E37" s="141">
        <f t="shared" si="2"/>
        <v>0.063</v>
      </c>
      <c r="F37" s="383"/>
    </row>
    <row r="38" ht="37.5" customHeight="1" spans="1:6">
      <c r="A38" s="262"/>
      <c r="B38" s="231" t="s">
        <v>101</v>
      </c>
      <c r="C38" s="384"/>
      <c r="D38" s="384"/>
      <c r="E38" s="141" t="str">
        <f t="shared" si="2"/>
        <v/>
      </c>
      <c r="F38" s="383"/>
    </row>
    <row r="39" ht="37.5" customHeight="1" spans="1:6">
      <c r="A39" s="262"/>
      <c r="B39" s="230" t="s">
        <v>102</v>
      </c>
      <c r="C39" s="384">
        <v>15277</v>
      </c>
      <c r="D39" s="384">
        <f>D40</f>
        <v>15000</v>
      </c>
      <c r="E39" s="141">
        <f t="shared" si="2"/>
        <v>-0.018</v>
      </c>
      <c r="F39" s="383" t="str">
        <f t="shared" si="3"/>
        <v>是</v>
      </c>
    </row>
    <row r="40" ht="37.5" customHeight="1" spans="1:6">
      <c r="A40" s="262"/>
      <c r="B40" s="231" t="s">
        <v>103</v>
      </c>
      <c r="C40" s="384">
        <v>15277</v>
      </c>
      <c r="D40" s="384">
        <v>15000</v>
      </c>
      <c r="E40" s="141">
        <f t="shared" si="2"/>
        <v>-0.018</v>
      </c>
      <c r="F40" s="383"/>
    </row>
    <row r="41" ht="37.5" customHeight="1" spans="1:6">
      <c r="A41" s="262"/>
      <c r="B41" s="231" t="s">
        <v>104</v>
      </c>
      <c r="C41" s="384"/>
      <c r="D41" s="384"/>
      <c r="E41" s="141" t="str">
        <f t="shared" si="2"/>
        <v/>
      </c>
      <c r="F41" s="383"/>
    </row>
    <row r="42" ht="37.5" customHeight="1" spans="1:6">
      <c r="A42" s="262">
        <v>11008</v>
      </c>
      <c r="B42" s="230" t="s">
        <v>105</v>
      </c>
      <c r="C42" s="384">
        <v>2000</v>
      </c>
      <c r="D42" s="384"/>
      <c r="E42" s="141">
        <f t="shared" si="2"/>
        <v>-1</v>
      </c>
      <c r="F42" s="383" t="str">
        <f t="shared" ref="F42:F46" si="4">IF(LEN(A42)=3,"是",IF(B42&lt;&gt;"",IF(SUM(C42:D42)&lt;&gt;0,"是","否"),"是"))</f>
        <v>是</v>
      </c>
    </row>
    <row r="43" ht="37.5" customHeight="1" spans="1:6">
      <c r="A43" s="262">
        <v>11009</v>
      </c>
      <c r="B43" s="230" t="s">
        <v>106</v>
      </c>
      <c r="C43" s="384">
        <v>49139</v>
      </c>
      <c r="D43" s="384">
        <v>48088</v>
      </c>
      <c r="E43" s="141">
        <f t="shared" si="2"/>
        <v>-0.021</v>
      </c>
      <c r="F43" s="383" t="str">
        <f t="shared" si="4"/>
        <v>是</v>
      </c>
    </row>
    <row r="44" s="372" customFormat="1" ht="37.5" customHeight="1" spans="1:6">
      <c r="A44" s="389">
        <v>11013</v>
      </c>
      <c r="B44" s="390" t="s">
        <v>107</v>
      </c>
      <c r="C44" s="384"/>
      <c r="D44" s="384"/>
      <c r="E44" s="141" t="str">
        <f t="shared" si="2"/>
        <v/>
      </c>
      <c r="F44" s="383" t="str">
        <f t="shared" si="4"/>
        <v>否</v>
      </c>
    </row>
    <row r="45" s="372" customFormat="1" ht="37.5" customHeight="1" spans="1:6">
      <c r="A45" s="389">
        <v>11015</v>
      </c>
      <c r="B45" s="390" t="s">
        <v>108</v>
      </c>
      <c r="C45" s="384">
        <v>60</v>
      </c>
      <c r="D45" s="384"/>
      <c r="E45" s="141">
        <f t="shared" si="2"/>
        <v>-1</v>
      </c>
      <c r="F45" s="383" t="str">
        <f t="shared" si="4"/>
        <v>是</v>
      </c>
    </row>
    <row r="46" ht="37.5" customHeight="1" spans="1:6">
      <c r="A46" s="391"/>
      <c r="B46" s="392" t="s">
        <v>109</v>
      </c>
      <c r="C46" s="382">
        <f>C30+C31+C34+C43+C42+C45</f>
        <v>202641</v>
      </c>
      <c r="D46" s="382">
        <f>D30+D31+D34+D43+D42</f>
        <v>208809</v>
      </c>
      <c r="E46" s="141">
        <f t="shared" si="2"/>
        <v>0.03</v>
      </c>
      <c r="F46" s="383" t="str">
        <f t="shared" si="4"/>
        <v>是</v>
      </c>
    </row>
    <row r="47" spans="3:4">
      <c r="C47" s="369"/>
      <c r="D47" s="369"/>
    </row>
    <row r="48" spans="4:4">
      <c r="D48" s="369"/>
    </row>
    <row r="49" spans="3:4">
      <c r="C49" s="369"/>
      <c r="D49" s="369"/>
    </row>
    <row r="50" spans="4:4">
      <c r="D50" s="369"/>
    </row>
    <row r="51" spans="3:4">
      <c r="C51" s="369"/>
      <c r="D51" s="369"/>
    </row>
    <row r="52" spans="3:4">
      <c r="C52" s="369"/>
      <c r="D52" s="369"/>
    </row>
    <row r="53" spans="4:4">
      <c r="D53" s="369"/>
    </row>
    <row r="54" spans="3:4">
      <c r="C54" s="369"/>
      <c r="D54" s="369"/>
    </row>
    <row r="55" spans="3:4">
      <c r="C55" s="369"/>
      <c r="D55" s="369"/>
    </row>
    <row r="56" spans="3:4">
      <c r="C56" s="369"/>
      <c r="D56" s="369"/>
    </row>
    <row r="57" spans="3:4">
      <c r="C57" s="369"/>
      <c r="D57" s="369"/>
    </row>
    <row r="58" spans="4:4">
      <c r="D58" s="369"/>
    </row>
    <row r="59" spans="3:4">
      <c r="C59" s="369"/>
      <c r="D59" s="369"/>
    </row>
  </sheetData>
  <mergeCells count="1">
    <mergeCell ref="B1:E1"/>
  </mergeCells>
  <conditionalFormatting sqref="D29:E29">
    <cfRule type="expression" dxfId="0" priority="37" stopIfTrue="1">
      <formula>"len($A:$A)=3"</formula>
    </cfRule>
  </conditionalFormatting>
  <conditionalFormatting sqref="D42">
    <cfRule type="expression" dxfId="0" priority="9" stopIfTrue="1">
      <formula>"len($A:$A)=3"</formula>
    </cfRule>
  </conditionalFormatting>
  <conditionalFormatting sqref="D45">
    <cfRule type="expression" dxfId="0" priority="4" stopIfTrue="1">
      <formula>"len($A:$A)=3"</formula>
    </cfRule>
  </conditionalFormatting>
  <conditionalFormatting sqref="C46:D46">
    <cfRule type="expression" dxfId="0" priority="39" stopIfTrue="1">
      <formula>"len($A:$A)=3"</formula>
    </cfRule>
    <cfRule type="expression" dxfId="0" priority="42" stopIfTrue="1">
      <formula>"len($A:$A)=3"</formula>
    </cfRule>
  </conditionalFormatting>
  <conditionalFormatting sqref="B7:B9">
    <cfRule type="expression" dxfId="0" priority="70" stopIfTrue="1">
      <formula>"len($A:$A)=3"</formula>
    </cfRule>
  </conditionalFormatting>
  <conditionalFormatting sqref="B32:B33">
    <cfRule type="expression" dxfId="0" priority="18" stopIfTrue="1">
      <formula>"len($A:$A)=3"</formula>
    </cfRule>
    <cfRule type="expression" dxfId="0" priority="17" stopIfTrue="1">
      <formula>"len($A:$A)=3"</formula>
    </cfRule>
  </conditionalFormatting>
  <conditionalFormatting sqref="B37:B38">
    <cfRule type="expression" dxfId="0" priority="16" stopIfTrue="1">
      <formula>"len($A:$A)=3"</formula>
    </cfRule>
    <cfRule type="expression" dxfId="0" priority="15" stopIfTrue="1">
      <formula>"len($A:$A)=3"</formula>
    </cfRule>
  </conditionalFormatting>
  <conditionalFormatting sqref="B40:B41">
    <cfRule type="expression" dxfId="0" priority="14" stopIfTrue="1">
      <formula>"len($A:$A)=3"</formula>
    </cfRule>
    <cfRule type="expression" dxfId="0" priority="13" stopIfTrue="1">
      <formula>"len($A:$A)=3"</formula>
    </cfRule>
  </conditionalFormatting>
  <conditionalFormatting sqref="B44:B46">
    <cfRule type="expression" dxfId="0" priority="25" stopIfTrue="1">
      <formula>"len($A:$A)=3"</formula>
    </cfRule>
    <cfRule type="expression" dxfId="0" priority="26" stopIfTrue="1">
      <formula>"len($A:$A)=3"</formula>
    </cfRule>
  </conditionalFormatting>
  <conditionalFormatting sqref="C4:C29">
    <cfRule type="expression" dxfId="0" priority="48" stopIfTrue="1">
      <formula>"len($A:$A)=3"</formula>
    </cfRule>
  </conditionalFormatting>
  <conditionalFormatting sqref="C4:C6">
    <cfRule type="expression" dxfId="0" priority="51" stopIfTrue="1">
      <formula>"len($A:$A)=3"</formula>
    </cfRule>
  </conditionalFormatting>
  <conditionalFormatting sqref="C7:C9">
    <cfRule type="expression" dxfId="0" priority="49" stopIfTrue="1">
      <formula>"len($A:$A)=3"</formula>
    </cfRule>
  </conditionalFormatting>
  <conditionalFormatting sqref="C31:C33">
    <cfRule type="expression" dxfId="0" priority="47" stopIfTrue="1">
      <formula>"len($A:$A)=3"</formula>
    </cfRule>
  </conditionalFormatting>
  <conditionalFormatting sqref="C31:C41">
    <cfRule type="expression" dxfId="0" priority="52" stopIfTrue="1">
      <formula>"len($A:$A)=3"</formula>
    </cfRule>
  </conditionalFormatting>
  <conditionalFormatting sqref="C34:C41">
    <cfRule type="expression" dxfId="0" priority="46" stopIfTrue="1">
      <formula>"len($A:$A)=3"</formula>
    </cfRule>
  </conditionalFormatting>
  <conditionalFormatting sqref="C35:C41">
    <cfRule type="expression" dxfId="0" priority="45" stopIfTrue="1">
      <formula>"len($A:$A)=3"</formula>
    </cfRule>
  </conditionalFormatting>
  <conditionalFormatting sqref="C42:C43">
    <cfRule type="expression" dxfId="0" priority="43" stopIfTrue="1">
      <formula>"len($A:$A)=3"</formula>
    </cfRule>
  </conditionalFormatting>
  <conditionalFormatting sqref="D31:D33">
    <cfRule type="expression" dxfId="0" priority="3" stopIfTrue="1">
      <formula>"len($A:$A)=3"</formula>
    </cfRule>
  </conditionalFormatting>
  <conditionalFormatting sqref="D34:D41">
    <cfRule type="expression" dxfId="0" priority="7" stopIfTrue="1">
      <formula>"len($A:$A)=3"</formula>
    </cfRule>
    <cfRule type="expression" dxfId="0" priority="8" stopIfTrue="1">
      <formula>"len($A:$A)=3"</formula>
    </cfRule>
  </conditionalFormatting>
  <conditionalFormatting sqref="D35:D41">
    <cfRule type="expression" dxfId="0" priority="2" stopIfTrue="1">
      <formula>"len($A:$A)=3"</formula>
    </cfRule>
  </conditionalFormatting>
  <conditionalFormatting sqref="D42:D43">
    <cfRule type="expression" dxfId="0" priority="1" stopIfTrue="1">
      <formula>"len($A:$A)=3"</formula>
    </cfRule>
  </conditionalFormatting>
  <conditionalFormatting sqref="D44:D45">
    <cfRule type="expression" dxfId="0" priority="6" stopIfTrue="1">
      <formula>"len($A:$A)=3"</formula>
    </cfRule>
  </conditionalFormatting>
  <conditionalFormatting sqref="E2:E1412">
    <cfRule type="cellIs" dxfId="1" priority="56" stopIfTrue="1" operator="lessThanOrEqual">
      <formula>-1</formula>
    </cfRule>
  </conditionalFormatting>
  <conditionalFormatting sqref="F4:F46">
    <cfRule type="cellIs" dxfId="2" priority="54" stopIfTrue="1" operator="lessThan">
      <formula>0</formula>
    </cfRule>
    <cfRule type="cellIs" dxfId="2" priority="55" stopIfTrue="1" operator="lessThan">
      <formula>0</formula>
    </cfRule>
  </conditionalFormatting>
  <conditionalFormatting sqref="A4:B29">
    <cfRule type="expression" dxfId="0" priority="67" stopIfTrue="1">
      <formula>"len($A:$A)=3"</formula>
    </cfRule>
  </conditionalFormatting>
  <conditionalFormatting sqref="B4:B6 B31 B46">
    <cfRule type="expression" dxfId="0" priority="76" stopIfTrue="1">
      <formula>"len($A:$A)=3"</formula>
    </cfRule>
  </conditionalFormatting>
  <conditionalFormatting sqref="D4:E6">
    <cfRule type="expression" dxfId="0" priority="12" stopIfTrue="1">
      <formula>"len($A:$A)=3"</formula>
    </cfRule>
  </conditionalFormatting>
  <conditionalFormatting sqref="D4:E28">
    <cfRule type="expression" dxfId="0" priority="10" stopIfTrue="1">
      <formula>"len($A:$A)=3"</formula>
    </cfRule>
  </conditionalFormatting>
  <conditionalFormatting sqref="D7:E9">
    <cfRule type="expression" dxfId="0" priority="11" stopIfTrue="1">
      <formula>"len($A:$A)=3"</formula>
    </cfRule>
  </conditionalFormatting>
  <conditionalFormatting sqref="A31:B31 A32:A33">
    <cfRule type="expression" dxfId="0" priority="62" stopIfTrue="1">
      <formula>"len($A:$A)=3"</formula>
    </cfRule>
  </conditionalFormatting>
  <conditionalFormatting sqref="D31:D33 D35:D41">
    <cfRule type="expression" dxfId="0" priority="5" stopIfTrue="1">
      <formula>"len($A:$A)=3"</formula>
    </cfRule>
  </conditionalFormatting>
  <conditionalFormatting sqref="A34:B36 A37:A38 A39:B39 A40:A41 B45:B46">
    <cfRule type="expression" dxfId="0" priority="30" stopIfTrue="1">
      <formula>"len($A:$A)=3"</formula>
    </cfRule>
  </conditionalFormatting>
  <conditionalFormatting sqref="B34:B36 B39">
    <cfRule type="expression" dxfId="0" priority="31" stopIfTrue="1">
      <formula>"len($A:$A)=3"</formula>
    </cfRule>
  </conditionalFormatting>
  <conditionalFormatting sqref="A35:B36 A37:A38 A39:B39 A40:A41">
    <cfRule type="expression" dxfId="0" priority="29" stopIfTrue="1">
      <formula>"len($A:$A)=3"</formula>
    </cfRule>
  </conditionalFormatting>
  <conditionalFormatting sqref="A42:B43">
    <cfRule type="expression" dxfId="0" priority="27" stopIfTrue="1">
      <formula>"len($A:$A)=3"</formula>
    </cfRule>
  </conditionalFormatting>
  <conditionalFormatting sqref="B46 A42:C42">
    <cfRule type="expression" dxfId="0" priority="74" stopIfTrue="1">
      <formula>"len($A:$A)=3"</formula>
    </cfRule>
  </conditionalFormatting>
  <conditionalFormatting sqref="C44:C46 D46">
    <cfRule type="expression" dxfId="0" priority="53" stopIfTrue="1">
      <formula>"len($A:$A)=3"</formula>
    </cfRule>
  </conditionalFormatting>
  <conditionalFormatting sqref="C45:C46 D46">
    <cfRule type="expression" dxfId="0" priority="50"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XEW21"/>
  <sheetViews>
    <sheetView view="pageBreakPreview" zoomScaleNormal="100" workbookViewId="0">
      <selection activeCell="A20" sqref="A20"/>
    </sheetView>
  </sheetViews>
  <sheetFormatPr defaultColWidth="9" defaultRowHeight="14.25"/>
  <cols>
    <col min="1" max="1" width="46.6333333333333" style="113" customWidth="1"/>
    <col min="2" max="2" width="38" style="115" customWidth="1"/>
    <col min="3" max="16371" width="9" style="113"/>
    <col min="16372" max="16373" width="35.6333333333333" style="113"/>
    <col min="16374" max="16374" width="9" style="113"/>
    <col min="16375" max="16384" width="9" style="116"/>
  </cols>
  <sheetData>
    <row r="1" s="113" customFormat="1" ht="45" customHeight="1" spans="1:2">
      <c r="A1" s="117" t="s">
        <v>19</v>
      </c>
      <c r="B1" s="118"/>
    </row>
    <row r="2" s="113" customFormat="1" ht="20.1" customHeight="1" spans="1:2">
      <c r="A2" s="119"/>
      <c r="B2" s="120" t="s">
        <v>36</v>
      </c>
    </row>
    <row r="3" s="114" customFormat="1" ht="45" customHeight="1" spans="1:2">
      <c r="A3" s="121" t="s">
        <v>3254</v>
      </c>
      <c r="B3" s="121" t="s">
        <v>3251</v>
      </c>
    </row>
    <row r="4" s="113" customFormat="1" ht="36" customHeight="1" spans="1:2">
      <c r="A4" s="122"/>
      <c r="B4" s="123"/>
    </row>
    <row r="5" s="113" customFormat="1" ht="36" customHeight="1" spans="1:2">
      <c r="A5" s="122"/>
      <c r="B5" s="123"/>
    </row>
    <row r="6" s="113" customFormat="1" ht="36" customHeight="1" spans="1:2">
      <c r="A6" s="122"/>
      <c r="B6" s="123"/>
    </row>
    <row r="7" s="113" customFormat="1" ht="36" customHeight="1" spans="1:2">
      <c r="A7" s="122"/>
      <c r="B7" s="123"/>
    </row>
    <row r="8" s="113" customFormat="1" ht="36" customHeight="1" spans="1:2">
      <c r="A8" s="122"/>
      <c r="B8" s="123"/>
    </row>
    <row r="9" s="113" customFormat="1" ht="36" customHeight="1" spans="1:2">
      <c r="A9" s="122"/>
      <c r="B9" s="123"/>
    </row>
    <row r="10" s="113" customFormat="1" ht="36" customHeight="1" spans="1:2">
      <c r="A10" s="124"/>
      <c r="B10" s="123"/>
    </row>
    <row r="11" s="113" customFormat="1" ht="36" customHeight="1" spans="1:2">
      <c r="A11" s="125"/>
      <c r="B11" s="123"/>
    </row>
    <row r="12" s="113" customFormat="1" ht="36" customHeight="1" spans="1:2">
      <c r="A12" s="126"/>
      <c r="B12" s="123"/>
    </row>
    <row r="13" s="113" customFormat="1" ht="36" customHeight="1" spans="1:2">
      <c r="A13" s="126"/>
      <c r="B13" s="123"/>
    </row>
    <row r="14" s="113" customFormat="1" ht="36" customHeight="1" spans="1:2">
      <c r="A14" s="126"/>
      <c r="B14" s="123"/>
    </row>
    <row r="15" s="113" customFormat="1" ht="36" customHeight="1" spans="1:2">
      <c r="A15" s="126"/>
      <c r="B15" s="123"/>
    </row>
    <row r="16" s="113" customFormat="1" ht="36" customHeight="1" spans="1:2">
      <c r="A16" s="126"/>
      <c r="B16" s="123"/>
    </row>
    <row r="17" s="113" customFormat="1" ht="36" customHeight="1" spans="1:2">
      <c r="A17" s="126"/>
      <c r="B17" s="123"/>
    </row>
    <row r="18" s="113" customFormat="1" ht="36" customHeight="1" spans="1:2">
      <c r="A18" s="126"/>
      <c r="B18" s="123"/>
    </row>
    <row r="19" s="113" customFormat="1" ht="31" customHeight="1" spans="1:2">
      <c r="A19" s="127" t="s">
        <v>3252</v>
      </c>
      <c r="B19" s="128"/>
    </row>
    <row r="20" s="113" customFormat="1" ht="27" customHeight="1" spans="1:16377">
      <c r="A20" s="113" t="s">
        <v>3255</v>
      </c>
      <c r="B20" s="115"/>
      <c r="XEU20" s="116"/>
      <c r="XEV20" s="116"/>
      <c r="XEW20" s="116"/>
    </row>
    <row r="21" s="113" customFormat="1" spans="2:16377">
      <c r="B21" s="115"/>
      <c r="XEU21" s="116"/>
      <c r="XEV21" s="116"/>
      <c r="XEW21" s="116"/>
    </row>
  </sheetData>
  <mergeCells count="1">
    <mergeCell ref="A1:B1"/>
  </mergeCells>
  <conditionalFormatting sqref="B3:G3">
    <cfRule type="cellIs" dxfId="1" priority="2" stopIfTrue="1" operator="lessThanOrEqual">
      <formula>-1</formula>
    </cfRule>
  </conditionalFormatting>
  <conditionalFormatting sqref="B4:G9">
    <cfRule type="cellIs" dxfId="1"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E42"/>
  <sheetViews>
    <sheetView showGridLines="0" showZeros="0" view="pageBreakPreview" zoomScaleNormal="115" workbookViewId="0">
      <selection activeCell="E1" sqref="E$1:E$1048576"/>
    </sheetView>
  </sheetViews>
  <sheetFormatPr defaultColWidth="9" defaultRowHeight="14.25" outlineLevelCol="4"/>
  <cols>
    <col min="1" max="1" width="46.5" style="67" customWidth="1"/>
    <col min="2" max="4" width="20.6333333333333" style="67" customWidth="1"/>
    <col min="5" max="5" width="5.38333333333333" style="67" hidden="1" customWidth="1"/>
    <col min="6" max="16384" width="9" style="67"/>
  </cols>
  <sheetData>
    <row r="1" s="67" customFormat="1" ht="45" customHeight="1" spans="1:4">
      <c r="A1" s="93" t="s">
        <v>20</v>
      </c>
      <c r="B1" s="93"/>
      <c r="C1" s="93"/>
      <c r="D1" s="93"/>
    </row>
    <row r="2" s="92" customFormat="1" ht="20.1" customHeight="1" spans="1:4">
      <c r="A2" s="94"/>
      <c r="B2" s="95"/>
      <c r="C2" s="96"/>
      <c r="D2" s="97" t="s">
        <v>36</v>
      </c>
    </row>
    <row r="3" s="67" customFormat="1" ht="45" customHeight="1" spans="1:5">
      <c r="A3" s="98" t="s">
        <v>3256</v>
      </c>
      <c r="B3" s="75" t="s">
        <v>39</v>
      </c>
      <c r="C3" s="75" t="s">
        <v>40</v>
      </c>
      <c r="D3" s="75" t="s">
        <v>41</v>
      </c>
      <c r="E3" s="92" t="s">
        <v>42</v>
      </c>
    </row>
    <row r="4" s="67" customFormat="1" ht="36" customHeight="1" spans="1:5">
      <c r="A4" s="99" t="s">
        <v>3257</v>
      </c>
      <c r="B4" s="100">
        <v>10529</v>
      </c>
      <c r="C4" s="101">
        <v>9845</v>
      </c>
      <c r="D4" s="80">
        <f t="shared" ref="D4:D38" si="0">IF(B4&gt;0,C4/B4-1,IF(B4&lt;0,-(C4/B4-1),""))</f>
        <v>-0.065</v>
      </c>
      <c r="E4" s="102" t="str">
        <f t="shared" ref="E4:E38" si="1">IF(A4&lt;&gt;"",IF(SUM(B4:C4)&lt;&gt;0,"是","否"),"是")</f>
        <v>是</v>
      </c>
    </row>
    <row r="5" s="67" customFormat="1" ht="36" customHeight="1" spans="1:5">
      <c r="A5" s="103" t="s">
        <v>3258</v>
      </c>
      <c r="B5" s="104">
        <v>10192</v>
      </c>
      <c r="C5" s="105">
        <v>9535</v>
      </c>
      <c r="D5" s="106">
        <f t="shared" si="0"/>
        <v>-0.064</v>
      </c>
      <c r="E5" s="102" t="str">
        <f t="shared" si="1"/>
        <v>是</v>
      </c>
    </row>
    <row r="6" s="67" customFormat="1" ht="36" customHeight="1" spans="1:5">
      <c r="A6" s="103" t="s">
        <v>3259</v>
      </c>
      <c r="B6" s="104">
        <v>42</v>
      </c>
      <c r="C6" s="105">
        <v>30</v>
      </c>
      <c r="D6" s="106">
        <f t="shared" si="0"/>
        <v>-0.286</v>
      </c>
      <c r="E6" s="102" t="str">
        <f t="shared" si="1"/>
        <v>是</v>
      </c>
    </row>
    <row r="7" s="68" customFormat="1" ht="36" customHeight="1" spans="1:5">
      <c r="A7" s="103" t="s">
        <v>3260</v>
      </c>
      <c r="B7" s="104"/>
      <c r="C7" s="105">
        <v>0</v>
      </c>
      <c r="D7" s="106" t="str">
        <f t="shared" si="0"/>
        <v/>
      </c>
      <c r="E7" s="102" t="str">
        <f t="shared" si="1"/>
        <v>否</v>
      </c>
    </row>
    <row r="8" s="67" customFormat="1" ht="36" customHeight="1" spans="1:5">
      <c r="A8" s="99" t="s">
        <v>3261</v>
      </c>
      <c r="B8" s="100">
        <v>12689</v>
      </c>
      <c r="C8" s="101">
        <v>14996</v>
      </c>
      <c r="D8" s="107">
        <f t="shared" si="0"/>
        <v>0.182</v>
      </c>
      <c r="E8" s="102" t="str">
        <f t="shared" si="1"/>
        <v>是</v>
      </c>
    </row>
    <row r="9" s="67" customFormat="1" ht="36" customHeight="1" spans="1:5">
      <c r="A9" s="103" t="s">
        <v>3258</v>
      </c>
      <c r="B9" s="104">
        <v>11216</v>
      </c>
      <c r="C9" s="105">
        <v>11506</v>
      </c>
      <c r="D9" s="106">
        <f t="shared" si="0"/>
        <v>0.026</v>
      </c>
      <c r="E9" s="102" t="str">
        <f t="shared" si="1"/>
        <v>是</v>
      </c>
    </row>
    <row r="10" s="67" customFormat="1" ht="36" customHeight="1" spans="1:5">
      <c r="A10" s="103" t="s">
        <v>3259</v>
      </c>
      <c r="B10" s="104">
        <v>48</v>
      </c>
      <c r="C10" s="105">
        <v>23</v>
      </c>
      <c r="D10" s="106">
        <f t="shared" si="0"/>
        <v>-0.521</v>
      </c>
      <c r="E10" s="102" t="str">
        <f t="shared" si="1"/>
        <v>是</v>
      </c>
    </row>
    <row r="11" s="67" customFormat="1" ht="36" customHeight="1" spans="1:5">
      <c r="A11" s="103" t="s">
        <v>3260</v>
      </c>
      <c r="B11" s="104">
        <v>1168</v>
      </c>
      <c r="C11" s="105">
        <v>3318</v>
      </c>
      <c r="D11" s="106">
        <f t="shared" si="0"/>
        <v>1.841</v>
      </c>
      <c r="E11" s="102" t="str">
        <f t="shared" si="1"/>
        <v>是</v>
      </c>
    </row>
    <row r="12" s="67" customFormat="1" ht="36" customHeight="1" spans="1:5">
      <c r="A12" s="99" t="s">
        <v>3262</v>
      </c>
      <c r="B12" s="100">
        <v>642</v>
      </c>
      <c r="C12" s="105">
        <v>650</v>
      </c>
      <c r="D12" s="107">
        <f t="shared" si="0"/>
        <v>0.012</v>
      </c>
      <c r="E12" s="102" t="str">
        <f t="shared" si="1"/>
        <v>是</v>
      </c>
    </row>
    <row r="13" s="67" customFormat="1" ht="36" customHeight="1" spans="1:5">
      <c r="A13" s="103" t="s">
        <v>3258</v>
      </c>
      <c r="B13" s="104">
        <v>624</v>
      </c>
      <c r="C13" s="105">
        <v>644</v>
      </c>
      <c r="D13" s="106">
        <f t="shared" si="0"/>
        <v>0.032</v>
      </c>
      <c r="E13" s="102" t="str">
        <f t="shared" si="1"/>
        <v>是</v>
      </c>
    </row>
    <row r="14" s="67" customFormat="1" ht="36" customHeight="1" spans="1:5">
      <c r="A14" s="103" t="s">
        <v>3259</v>
      </c>
      <c r="B14" s="104">
        <v>11</v>
      </c>
      <c r="C14" s="105">
        <v>7</v>
      </c>
      <c r="D14" s="106">
        <f t="shared" si="0"/>
        <v>-0.364</v>
      </c>
      <c r="E14" s="102" t="str">
        <f t="shared" si="1"/>
        <v>是</v>
      </c>
    </row>
    <row r="15" s="67" customFormat="1" ht="36" customHeight="1" spans="1:5">
      <c r="A15" s="103" t="s">
        <v>3260</v>
      </c>
      <c r="B15" s="104">
        <v>0</v>
      </c>
      <c r="C15" s="105">
        <v>0</v>
      </c>
      <c r="D15" s="106" t="str">
        <f t="shared" si="0"/>
        <v/>
      </c>
      <c r="E15" s="102" t="str">
        <f t="shared" si="1"/>
        <v>否</v>
      </c>
    </row>
    <row r="16" s="67" customFormat="1" ht="36" customHeight="1" spans="1:5">
      <c r="A16" s="99" t="s">
        <v>3263</v>
      </c>
      <c r="B16" s="100">
        <v>9680</v>
      </c>
      <c r="C16" s="105">
        <v>9856</v>
      </c>
      <c r="D16" s="107">
        <f t="shared" si="0"/>
        <v>0.018</v>
      </c>
      <c r="E16" s="102" t="str">
        <f t="shared" si="1"/>
        <v>是</v>
      </c>
    </row>
    <row r="17" s="67" customFormat="1" ht="36" customHeight="1" spans="1:5">
      <c r="A17" s="103" t="s">
        <v>3258</v>
      </c>
      <c r="B17" s="104">
        <v>8580</v>
      </c>
      <c r="C17" s="105">
        <v>9819</v>
      </c>
      <c r="D17" s="106">
        <f t="shared" si="0"/>
        <v>0.144</v>
      </c>
      <c r="E17" s="102" t="str">
        <f t="shared" si="1"/>
        <v>是</v>
      </c>
    </row>
    <row r="18" s="67" customFormat="1" ht="36" customHeight="1" spans="1:5">
      <c r="A18" s="103" t="s">
        <v>3259</v>
      </c>
      <c r="B18" s="104">
        <v>29</v>
      </c>
      <c r="C18" s="105">
        <v>24</v>
      </c>
      <c r="D18" s="106">
        <f t="shared" si="0"/>
        <v>-0.172</v>
      </c>
      <c r="E18" s="102" t="str">
        <f t="shared" si="1"/>
        <v>是</v>
      </c>
    </row>
    <row r="19" s="67" customFormat="1" ht="36" customHeight="1" spans="1:5">
      <c r="A19" s="103" t="s">
        <v>3260</v>
      </c>
      <c r="B19" s="104">
        <v>24</v>
      </c>
      <c r="C19" s="105"/>
      <c r="D19" s="106">
        <f t="shared" si="0"/>
        <v>-1</v>
      </c>
      <c r="E19" s="102" t="str">
        <f t="shared" si="1"/>
        <v>是</v>
      </c>
    </row>
    <row r="20" s="67" customFormat="1" ht="36" customHeight="1" spans="1:5">
      <c r="A20" s="99" t="s">
        <v>3264</v>
      </c>
      <c r="B20" s="100"/>
      <c r="C20" s="105">
        <v>557</v>
      </c>
      <c r="D20" s="107" t="str">
        <f t="shared" si="0"/>
        <v/>
      </c>
      <c r="E20" s="102" t="str">
        <f t="shared" si="1"/>
        <v>是</v>
      </c>
    </row>
    <row r="21" s="67" customFormat="1" ht="36" customHeight="1" spans="1:5">
      <c r="A21" s="103" t="s">
        <v>3258</v>
      </c>
      <c r="B21" s="104"/>
      <c r="C21" s="105">
        <v>555</v>
      </c>
      <c r="D21" s="106" t="str">
        <f t="shared" si="0"/>
        <v/>
      </c>
      <c r="E21" s="102" t="str">
        <f t="shared" si="1"/>
        <v>是</v>
      </c>
    </row>
    <row r="22" s="67" customFormat="1" ht="36" customHeight="1" spans="1:5">
      <c r="A22" s="103" t="s">
        <v>3259</v>
      </c>
      <c r="B22" s="104"/>
      <c r="C22" s="105">
        <v>2</v>
      </c>
      <c r="D22" s="106" t="str">
        <f t="shared" si="0"/>
        <v/>
      </c>
      <c r="E22" s="102" t="str">
        <f t="shared" si="1"/>
        <v>是</v>
      </c>
    </row>
    <row r="23" s="67" customFormat="1" ht="36" customHeight="1" spans="1:5">
      <c r="A23" s="103" t="s">
        <v>3260</v>
      </c>
      <c r="B23" s="104"/>
      <c r="C23" s="105">
        <v>0</v>
      </c>
      <c r="D23" s="108" t="str">
        <f t="shared" si="0"/>
        <v/>
      </c>
      <c r="E23" s="102" t="str">
        <f t="shared" si="1"/>
        <v>否</v>
      </c>
    </row>
    <row r="24" s="67" customFormat="1" ht="36" customHeight="1" spans="1:5">
      <c r="A24" s="99" t="s">
        <v>3265</v>
      </c>
      <c r="B24" s="100">
        <v>9782</v>
      </c>
      <c r="C24" s="105">
        <v>9229</v>
      </c>
      <c r="D24" s="107">
        <f t="shared" si="0"/>
        <v>-0.057</v>
      </c>
      <c r="E24" s="102" t="str">
        <f t="shared" si="1"/>
        <v>是</v>
      </c>
    </row>
    <row r="25" s="67" customFormat="1" ht="36" customHeight="1" spans="1:5">
      <c r="A25" s="103" t="s">
        <v>3258</v>
      </c>
      <c r="B25" s="104">
        <v>1846</v>
      </c>
      <c r="C25" s="105">
        <v>1946</v>
      </c>
      <c r="D25" s="106">
        <f t="shared" si="0"/>
        <v>0.054</v>
      </c>
      <c r="E25" s="102" t="str">
        <f t="shared" si="1"/>
        <v>是</v>
      </c>
    </row>
    <row r="26" s="67" customFormat="1" ht="36" customHeight="1" spans="1:5">
      <c r="A26" s="103" t="s">
        <v>3259</v>
      </c>
      <c r="B26" s="104">
        <v>757</v>
      </c>
      <c r="C26" s="105">
        <v>269</v>
      </c>
      <c r="D26" s="106">
        <f t="shared" si="0"/>
        <v>-0.645</v>
      </c>
      <c r="E26" s="102" t="str">
        <f t="shared" si="1"/>
        <v>是</v>
      </c>
    </row>
    <row r="27" s="67" customFormat="1" ht="36" customHeight="1" spans="1:5">
      <c r="A27" s="103" t="s">
        <v>3260</v>
      </c>
      <c r="B27" s="104">
        <v>3391</v>
      </c>
      <c r="C27" s="105">
        <v>4637</v>
      </c>
      <c r="D27" s="106">
        <f t="shared" si="0"/>
        <v>0.367</v>
      </c>
      <c r="E27" s="102" t="str">
        <f t="shared" si="1"/>
        <v>是</v>
      </c>
    </row>
    <row r="28" s="67" customFormat="1" ht="36" customHeight="1" spans="1:5">
      <c r="A28" s="99" t="s">
        <v>3266</v>
      </c>
      <c r="B28" s="100">
        <v>5713</v>
      </c>
      <c r="C28" s="105">
        <v>6629</v>
      </c>
      <c r="D28" s="107">
        <f t="shared" si="0"/>
        <v>0.16</v>
      </c>
      <c r="E28" s="102" t="str">
        <f t="shared" si="1"/>
        <v>是</v>
      </c>
    </row>
    <row r="29" s="67" customFormat="1" ht="36" customHeight="1" spans="1:5">
      <c r="A29" s="103" t="s">
        <v>3258</v>
      </c>
      <c r="B29" s="104">
        <v>5169</v>
      </c>
      <c r="C29" s="105">
        <v>6276</v>
      </c>
      <c r="D29" s="106">
        <f t="shared" si="0"/>
        <v>0.214</v>
      </c>
      <c r="E29" s="102" t="str">
        <f t="shared" si="1"/>
        <v>是</v>
      </c>
    </row>
    <row r="30" s="67" customFormat="1" ht="36" customHeight="1" spans="1:5">
      <c r="A30" s="103" t="s">
        <v>3259</v>
      </c>
      <c r="B30" s="104">
        <v>14</v>
      </c>
      <c r="C30" s="105">
        <v>17</v>
      </c>
      <c r="D30" s="106">
        <f t="shared" si="0"/>
        <v>0.214</v>
      </c>
      <c r="E30" s="102" t="str">
        <f t="shared" si="1"/>
        <v>是</v>
      </c>
    </row>
    <row r="31" s="67" customFormat="1" ht="36" customHeight="1" spans="1:5">
      <c r="A31" s="103" t="s">
        <v>3260</v>
      </c>
      <c r="B31" s="104">
        <v>253</v>
      </c>
      <c r="C31" s="105">
        <v>327</v>
      </c>
      <c r="D31" s="106">
        <f t="shared" si="0"/>
        <v>0.292</v>
      </c>
      <c r="E31" s="102" t="str">
        <f t="shared" si="1"/>
        <v>是</v>
      </c>
    </row>
    <row r="32" s="67" customFormat="1" ht="36" customHeight="1" spans="1:5">
      <c r="A32" s="87" t="s">
        <v>3267</v>
      </c>
      <c r="B32" s="109">
        <f t="shared" ref="B32:B35" si="2">B4+B8+B12+B16+B20+B24+B28</f>
        <v>49035</v>
      </c>
      <c r="C32" s="109">
        <f t="shared" ref="C32:C35" si="3">C4+C8+C12+C16+C20+C24+C28</f>
        <v>51762</v>
      </c>
      <c r="D32" s="108">
        <f t="shared" si="0"/>
        <v>0.056</v>
      </c>
      <c r="E32" s="102" t="str">
        <f t="shared" si="1"/>
        <v>是</v>
      </c>
    </row>
    <row r="33" s="67" customFormat="1" ht="36" customHeight="1" spans="1:5">
      <c r="A33" s="103" t="s">
        <v>3268</v>
      </c>
      <c r="B33" s="110">
        <f t="shared" si="2"/>
        <v>37627</v>
      </c>
      <c r="C33" s="110">
        <f t="shared" si="3"/>
        <v>40281</v>
      </c>
      <c r="D33" s="108">
        <f t="shared" si="0"/>
        <v>0.071</v>
      </c>
      <c r="E33" s="102" t="str">
        <f t="shared" si="1"/>
        <v>是</v>
      </c>
    </row>
    <row r="34" s="67" customFormat="1" ht="36" customHeight="1" spans="1:5">
      <c r="A34" s="103" t="s">
        <v>3269</v>
      </c>
      <c r="B34" s="110">
        <f t="shared" si="2"/>
        <v>901</v>
      </c>
      <c r="C34" s="110">
        <f t="shared" si="3"/>
        <v>372</v>
      </c>
      <c r="D34" s="108">
        <f t="shared" si="0"/>
        <v>-0.587</v>
      </c>
      <c r="E34" s="102" t="str">
        <f t="shared" si="1"/>
        <v>是</v>
      </c>
    </row>
    <row r="35" s="67" customFormat="1" ht="36" customHeight="1" spans="1:5">
      <c r="A35" s="103" t="s">
        <v>3270</v>
      </c>
      <c r="B35" s="110">
        <f t="shared" si="2"/>
        <v>4836</v>
      </c>
      <c r="C35" s="110">
        <f t="shared" si="3"/>
        <v>8282</v>
      </c>
      <c r="D35" s="108">
        <f t="shared" si="0"/>
        <v>0.713</v>
      </c>
      <c r="E35" s="102" t="str">
        <f t="shared" si="1"/>
        <v>是</v>
      </c>
    </row>
    <row r="36" s="67" customFormat="1" ht="36" customHeight="1" spans="1:5">
      <c r="A36" s="91" t="s">
        <v>3271</v>
      </c>
      <c r="B36" s="100">
        <v>20673</v>
      </c>
      <c r="C36" s="105">
        <v>23646</v>
      </c>
      <c r="D36" s="107">
        <f t="shared" si="0"/>
        <v>0.144</v>
      </c>
      <c r="E36" s="102" t="str">
        <f t="shared" si="1"/>
        <v>是</v>
      </c>
    </row>
    <row r="37" s="67" customFormat="1" ht="36" customHeight="1" spans="1:5">
      <c r="A37" s="111" t="s">
        <v>3272</v>
      </c>
      <c r="B37" s="100"/>
      <c r="C37" s="105"/>
      <c r="D37" s="107" t="str">
        <f t="shared" si="0"/>
        <v/>
      </c>
      <c r="E37" s="102" t="str">
        <f t="shared" si="1"/>
        <v>否</v>
      </c>
    </row>
    <row r="38" s="67" customFormat="1" ht="36" customHeight="1" spans="1:5">
      <c r="A38" s="87" t="s">
        <v>3273</v>
      </c>
      <c r="B38" s="109">
        <f>B32+B36+B37</f>
        <v>69708</v>
      </c>
      <c r="C38" s="109">
        <f>C32+C36+C37</f>
        <v>75408</v>
      </c>
      <c r="D38" s="107">
        <f t="shared" si="0"/>
        <v>0.082</v>
      </c>
      <c r="E38" s="102" t="str">
        <f t="shared" si="1"/>
        <v>是</v>
      </c>
    </row>
    <row r="39" s="67" customFormat="1" spans="2:3">
      <c r="B39" s="112"/>
      <c r="C39" s="112"/>
    </row>
    <row r="40" s="67" customFormat="1" spans="2:3">
      <c r="B40" s="112"/>
      <c r="C40" s="112"/>
    </row>
    <row r="41" s="67" customFormat="1" spans="2:3">
      <c r="B41" s="112"/>
      <c r="C41" s="112"/>
    </row>
    <row r="42" s="67" customFormat="1" spans="2:3">
      <c r="B42" s="112"/>
      <c r="C42" s="112"/>
    </row>
  </sheetData>
  <autoFilter ref="A3:E38">
    <extLst/>
  </autoFilter>
  <mergeCells count="1">
    <mergeCell ref="A1:D1"/>
  </mergeCells>
  <conditionalFormatting sqref="D36">
    <cfRule type="cellIs" dxfId="4" priority="1" stopIfTrue="1" operator="lessThanOrEqual">
      <formula>-1</formula>
    </cfRule>
  </conditionalFormatting>
  <conditionalFormatting sqref="E4:E38">
    <cfRule type="cellIs" dxfId="3" priority="4" stopIfTrue="1" operator="lessThanOrEqual">
      <formula>-1</formula>
    </cfRule>
  </conditionalFormatting>
  <conditionalFormatting sqref="E5:E38">
    <cfRule type="cellIs" dxfId="3" priority="3" stopIfTrue="1" operator="lessThanOrEqual">
      <formula>-1</formula>
    </cfRule>
  </conditionalFormatting>
  <conditionalFormatting sqref="D5:D22 D37:D38 D24:D31">
    <cfRule type="cellIs" dxfId="4"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E22"/>
  <sheetViews>
    <sheetView showGridLines="0" showZeros="0" view="pageBreakPreview" zoomScaleNormal="100" workbookViewId="0">
      <pane ySplit="3" topLeftCell="A4" activePane="bottomLeft" state="frozen"/>
      <selection/>
      <selection pane="bottomLeft" activeCell="E1" sqref="E$1:E$1048576"/>
    </sheetView>
  </sheetViews>
  <sheetFormatPr defaultColWidth="9" defaultRowHeight="14.25" outlineLevelCol="4"/>
  <cols>
    <col min="1" max="1" width="45.6333333333333" style="67" customWidth="1"/>
    <col min="2" max="4" width="20.6333333333333" style="67" customWidth="1"/>
    <col min="5" max="5" width="12.75" style="67" hidden="1" customWidth="1"/>
    <col min="6" max="16384" width="9" style="67"/>
  </cols>
  <sheetData>
    <row r="1" s="67" customFormat="1" ht="45" customHeight="1" spans="1:4">
      <c r="A1" s="93" t="s">
        <v>21</v>
      </c>
      <c r="B1" s="93"/>
      <c r="C1" s="93"/>
      <c r="D1" s="93"/>
    </row>
    <row r="2" s="67" customFormat="1" ht="20.1" customHeight="1" spans="1:4">
      <c r="A2" s="70"/>
      <c r="B2" s="71"/>
      <c r="C2" s="72"/>
      <c r="D2" s="73" t="s">
        <v>3274</v>
      </c>
    </row>
    <row r="3" s="67" customFormat="1" ht="45" customHeight="1" spans="1:5">
      <c r="A3" s="74" t="s">
        <v>3186</v>
      </c>
      <c r="B3" s="75" t="s">
        <v>39</v>
      </c>
      <c r="C3" s="75" t="s">
        <v>40</v>
      </c>
      <c r="D3" s="75" t="s">
        <v>41</v>
      </c>
      <c r="E3" s="76" t="s">
        <v>42</v>
      </c>
    </row>
    <row r="4" s="67" customFormat="1" ht="36" customHeight="1" spans="1:5">
      <c r="A4" s="77" t="s">
        <v>3275</v>
      </c>
      <c r="B4" s="78">
        <v>11215</v>
      </c>
      <c r="C4" s="79">
        <v>11856</v>
      </c>
      <c r="D4" s="80">
        <f t="shared" ref="D4:D22" si="0">IF(B4&gt;0,C4/B4-1,IF(B4&lt;0,-(C4/B4-1),""))</f>
        <v>0.057</v>
      </c>
      <c r="E4" s="81" t="str">
        <f t="shared" ref="E4:E22" si="1">IF(A4&lt;&gt;"",IF(SUM(B4:C4)&lt;&gt;0,"是","否"),"是")</f>
        <v>是</v>
      </c>
    </row>
    <row r="5" s="67" customFormat="1" ht="36" customHeight="1" spans="1:5">
      <c r="A5" s="82" t="s">
        <v>3276</v>
      </c>
      <c r="B5" s="83">
        <v>10654</v>
      </c>
      <c r="C5" s="84">
        <v>11836</v>
      </c>
      <c r="D5" s="85">
        <f t="shared" si="0"/>
        <v>0.111</v>
      </c>
      <c r="E5" s="81" t="str">
        <f t="shared" si="1"/>
        <v>是</v>
      </c>
    </row>
    <row r="6" s="67" customFormat="1" ht="36" customHeight="1" spans="1:5">
      <c r="A6" s="77" t="s">
        <v>3277</v>
      </c>
      <c r="B6" s="78">
        <v>14520</v>
      </c>
      <c r="C6" s="79">
        <v>14995</v>
      </c>
      <c r="D6" s="86">
        <f t="shared" si="0"/>
        <v>0.033</v>
      </c>
      <c r="E6" s="81" t="str">
        <f t="shared" si="1"/>
        <v>是</v>
      </c>
    </row>
    <row r="7" s="67" customFormat="1" ht="36" customHeight="1" spans="1:5">
      <c r="A7" s="82" t="s">
        <v>3276</v>
      </c>
      <c r="B7" s="83">
        <v>14484</v>
      </c>
      <c r="C7" s="84">
        <v>14845</v>
      </c>
      <c r="D7" s="85">
        <f t="shared" si="0"/>
        <v>0.025</v>
      </c>
      <c r="E7" s="81" t="str">
        <f t="shared" si="1"/>
        <v>是</v>
      </c>
    </row>
    <row r="8" s="68" customFormat="1" ht="36" customHeight="1" spans="1:5">
      <c r="A8" s="77" t="s">
        <v>3278</v>
      </c>
      <c r="B8" s="78">
        <v>559</v>
      </c>
      <c r="C8" s="79">
        <v>415</v>
      </c>
      <c r="D8" s="86">
        <f t="shared" si="0"/>
        <v>-0.258</v>
      </c>
      <c r="E8" s="81" t="str">
        <f t="shared" si="1"/>
        <v>是</v>
      </c>
    </row>
    <row r="9" s="68" customFormat="1" ht="36" customHeight="1" spans="1:5">
      <c r="A9" s="82" t="s">
        <v>3276</v>
      </c>
      <c r="B9" s="83">
        <v>239</v>
      </c>
      <c r="C9" s="84">
        <v>271</v>
      </c>
      <c r="D9" s="85">
        <f t="shared" si="0"/>
        <v>0.134</v>
      </c>
      <c r="E9" s="81" t="str">
        <f t="shared" si="1"/>
        <v>是</v>
      </c>
    </row>
    <row r="10" s="68" customFormat="1" ht="36" customHeight="1" spans="1:5">
      <c r="A10" s="77" t="s">
        <v>3279</v>
      </c>
      <c r="B10" s="78">
        <v>4777</v>
      </c>
      <c r="C10" s="79">
        <v>4107</v>
      </c>
      <c r="D10" s="86">
        <f t="shared" si="0"/>
        <v>-0.14</v>
      </c>
      <c r="E10" s="81" t="str">
        <f t="shared" si="1"/>
        <v>是</v>
      </c>
    </row>
    <row r="11" s="68" customFormat="1" ht="36" customHeight="1" spans="1:5">
      <c r="A11" s="82" t="s">
        <v>3276</v>
      </c>
      <c r="B11" s="83">
        <v>4632</v>
      </c>
      <c r="C11" s="84">
        <v>4094</v>
      </c>
      <c r="D11" s="85">
        <f t="shared" si="0"/>
        <v>-0.116</v>
      </c>
      <c r="E11" s="81" t="str">
        <f t="shared" si="1"/>
        <v>是</v>
      </c>
    </row>
    <row r="12" s="68" customFormat="1" ht="36" customHeight="1" spans="1:5">
      <c r="A12" s="77" t="s">
        <v>3280</v>
      </c>
      <c r="B12" s="78">
        <v>516</v>
      </c>
      <c r="C12" s="79">
        <v>642</v>
      </c>
      <c r="D12" s="86">
        <f t="shared" si="0"/>
        <v>0.244</v>
      </c>
      <c r="E12" s="81" t="str">
        <f t="shared" si="1"/>
        <v>是</v>
      </c>
    </row>
    <row r="13" s="68" customFormat="1" ht="36" customHeight="1" spans="1:5">
      <c r="A13" s="82" t="s">
        <v>3276</v>
      </c>
      <c r="B13" s="83">
        <v>516</v>
      </c>
      <c r="C13" s="84">
        <v>642</v>
      </c>
      <c r="D13" s="85">
        <f t="shared" si="0"/>
        <v>0.244</v>
      </c>
      <c r="E13" s="81" t="str">
        <f t="shared" si="1"/>
        <v>是</v>
      </c>
    </row>
    <row r="14" s="68" customFormat="1" ht="36" customHeight="1" spans="1:5">
      <c r="A14" s="77" t="s">
        <v>3281</v>
      </c>
      <c r="B14" s="78">
        <v>4810</v>
      </c>
      <c r="C14" s="79">
        <v>4917</v>
      </c>
      <c r="D14" s="86">
        <f t="shared" si="0"/>
        <v>0.022</v>
      </c>
      <c r="E14" s="81" t="str">
        <f t="shared" si="1"/>
        <v>是</v>
      </c>
    </row>
    <row r="15" s="67" customFormat="1" ht="36" customHeight="1" spans="1:5">
      <c r="A15" s="82" t="s">
        <v>3276</v>
      </c>
      <c r="B15" s="83">
        <v>4794</v>
      </c>
      <c r="C15" s="84">
        <v>4906</v>
      </c>
      <c r="D15" s="85">
        <f t="shared" si="0"/>
        <v>0.023</v>
      </c>
      <c r="E15" s="81" t="str">
        <f t="shared" si="1"/>
        <v>是</v>
      </c>
    </row>
    <row r="16" s="67" customFormat="1" ht="36" customHeight="1" spans="1:5">
      <c r="A16" s="77" t="s">
        <v>3282</v>
      </c>
      <c r="B16" s="78">
        <v>8264</v>
      </c>
      <c r="C16" s="79">
        <v>10731</v>
      </c>
      <c r="D16" s="86">
        <f t="shared" si="0"/>
        <v>0.299</v>
      </c>
      <c r="E16" s="81" t="str">
        <f t="shared" si="1"/>
        <v>是</v>
      </c>
    </row>
    <row r="17" s="67" customFormat="1" ht="36" customHeight="1" spans="1:5">
      <c r="A17" s="82" t="s">
        <v>3276</v>
      </c>
      <c r="B17" s="83">
        <v>8264</v>
      </c>
      <c r="C17" s="84">
        <v>8666</v>
      </c>
      <c r="D17" s="85">
        <f t="shared" si="0"/>
        <v>0.049</v>
      </c>
      <c r="E17" s="81" t="str">
        <f t="shared" si="1"/>
        <v>是</v>
      </c>
    </row>
    <row r="18" s="67" customFormat="1" ht="36" customHeight="1" spans="1:5">
      <c r="A18" s="87" t="s">
        <v>3283</v>
      </c>
      <c r="B18" s="88">
        <f>B4+B6+B8+B10+B12+B14+B16</f>
        <v>44661</v>
      </c>
      <c r="C18" s="88">
        <f>C4+C6+C8+C10+C12+C14+C16</f>
        <v>47663</v>
      </c>
      <c r="D18" s="86">
        <f t="shared" si="0"/>
        <v>0.067</v>
      </c>
      <c r="E18" s="81" t="str">
        <f t="shared" si="1"/>
        <v>是</v>
      </c>
    </row>
    <row r="19" s="67" customFormat="1" ht="36" customHeight="1" spans="1:5">
      <c r="A19" s="82" t="s">
        <v>3284</v>
      </c>
      <c r="B19" s="89">
        <f>B5+B7+B9+B11+B13+B15+B17</f>
        <v>43583</v>
      </c>
      <c r="C19" s="89">
        <f>C5+C7+C9+C11+C13+C15+C17</f>
        <v>45260</v>
      </c>
      <c r="D19" s="85">
        <f t="shared" si="0"/>
        <v>0.038</v>
      </c>
      <c r="E19" s="81" t="str">
        <f t="shared" si="1"/>
        <v>是</v>
      </c>
    </row>
    <row r="20" s="67" customFormat="1" ht="36" customHeight="1" spans="1:5">
      <c r="A20" s="90" t="s">
        <v>3285</v>
      </c>
      <c r="B20" s="78"/>
      <c r="C20" s="84"/>
      <c r="D20" s="86" t="str">
        <f t="shared" si="0"/>
        <v/>
      </c>
      <c r="E20" s="81" t="str">
        <f t="shared" si="1"/>
        <v>否</v>
      </c>
    </row>
    <row r="21" s="67" customFormat="1" ht="36" customHeight="1" spans="1:5">
      <c r="A21" s="91" t="s">
        <v>3286</v>
      </c>
      <c r="B21" s="78">
        <v>21786</v>
      </c>
      <c r="C21" s="84">
        <v>23540</v>
      </c>
      <c r="D21" s="86">
        <f t="shared" si="0"/>
        <v>0.081</v>
      </c>
      <c r="E21" s="81" t="str">
        <f t="shared" si="1"/>
        <v>是</v>
      </c>
    </row>
    <row r="22" s="67" customFormat="1" ht="36" customHeight="1" spans="1:5">
      <c r="A22" s="87" t="s">
        <v>2444</v>
      </c>
      <c r="B22" s="88">
        <f>B18+B20+B21</f>
        <v>66447</v>
      </c>
      <c r="C22" s="88">
        <f>C18+C20+C21</f>
        <v>71203</v>
      </c>
      <c r="D22" s="86">
        <f t="shared" si="0"/>
        <v>0.072</v>
      </c>
      <c r="E22" s="81" t="str">
        <f t="shared" si="1"/>
        <v>是</v>
      </c>
    </row>
  </sheetData>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E42"/>
  <sheetViews>
    <sheetView showGridLines="0" showZeros="0" view="pageBreakPreview" zoomScaleNormal="115" workbookViewId="0">
      <selection activeCell="E1" sqref="E$1:E$1048576"/>
    </sheetView>
  </sheetViews>
  <sheetFormatPr defaultColWidth="9" defaultRowHeight="14.25" outlineLevelCol="4"/>
  <cols>
    <col min="1" max="1" width="46.5" style="67" customWidth="1"/>
    <col min="2" max="4" width="20.6333333333333" style="67" customWidth="1"/>
    <col min="5" max="5" width="5.38333333333333" style="67" hidden="1" customWidth="1"/>
    <col min="6" max="16384" width="9" style="67"/>
  </cols>
  <sheetData>
    <row r="1" s="67" customFormat="1" ht="45" customHeight="1" spans="1:4">
      <c r="A1" s="93" t="s">
        <v>22</v>
      </c>
      <c r="B1" s="93"/>
      <c r="C1" s="93"/>
      <c r="D1" s="93"/>
    </row>
    <row r="2" s="92" customFormat="1" ht="20.1" customHeight="1" spans="1:4">
      <c r="A2" s="94"/>
      <c r="B2" s="95"/>
      <c r="C2" s="96"/>
      <c r="D2" s="97" t="s">
        <v>36</v>
      </c>
    </row>
    <row r="3" s="67" customFormat="1" ht="45" customHeight="1" spans="1:5">
      <c r="A3" s="98" t="s">
        <v>3256</v>
      </c>
      <c r="B3" s="75" t="s">
        <v>39</v>
      </c>
      <c r="C3" s="75" t="s">
        <v>40</v>
      </c>
      <c r="D3" s="75" t="s">
        <v>41</v>
      </c>
      <c r="E3" s="92" t="s">
        <v>42</v>
      </c>
    </row>
    <row r="4" s="67" customFormat="1" ht="36" customHeight="1" spans="1:5">
      <c r="A4" s="99" t="s">
        <v>3257</v>
      </c>
      <c r="B4" s="100">
        <v>10529</v>
      </c>
      <c r="C4" s="101">
        <v>9845</v>
      </c>
      <c r="D4" s="80">
        <f t="shared" ref="D4:D38" si="0">IF(B4&gt;0,C4/B4-1,IF(B4&lt;0,-(C4/B4-1),""))</f>
        <v>-0.065</v>
      </c>
      <c r="E4" s="102" t="str">
        <f t="shared" ref="E4:E38" si="1">IF(A4&lt;&gt;"",IF(SUM(B4:C4)&lt;&gt;0,"是","否"),"是")</f>
        <v>是</v>
      </c>
    </row>
    <row r="5" s="67" customFormat="1" ht="36" customHeight="1" spans="1:5">
      <c r="A5" s="103" t="s">
        <v>3258</v>
      </c>
      <c r="B5" s="104">
        <v>10192</v>
      </c>
      <c r="C5" s="105">
        <v>9535</v>
      </c>
      <c r="D5" s="106">
        <f t="shared" si="0"/>
        <v>-0.064</v>
      </c>
      <c r="E5" s="102" t="str">
        <f t="shared" si="1"/>
        <v>是</v>
      </c>
    </row>
    <row r="6" s="67" customFormat="1" ht="36" customHeight="1" spans="1:5">
      <c r="A6" s="103" t="s">
        <v>3259</v>
      </c>
      <c r="B6" s="104">
        <v>42</v>
      </c>
      <c r="C6" s="105">
        <v>30</v>
      </c>
      <c r="D6" s="106">
        <f t="shared" si="0"/>
        <v>-0.286</v>
      </c>
      <c r="E6" s="102" t="str">
        <f t="shared" si="1"/>
        <v>是</v>
      </c>
    </row>
    <row r="7" s="68" customFormat="1" ht="36" customHeight="1" spans="1:5">
      <c r="A7" s="103" t="s">
        <v>3260</v>
      </c>
      <c r="B7" s="104"/>
      <c r="C7" s="105">
        <v>0</v>
      </c>
      <c r="D7" s="106" t="str">
        <f t="shared" si="0"/>
        <v/>
      </c>
      <c r="E7" s="102" t="str">
        <f t="shared" si="1"/>
        <v>否</v>
      </c>
    </row>
    <row r="8" s="67" customFormat="1" ht="36" customHeight="1" spans="1:5">
      <c r="A8" s="99" t="s">
        <v>3261</v>
      </c>
      <c r="B8" s="100">
        <v>12689</v>
      </c>
      <c r="C8" s="101">
        <v>14996</v>
      </c>
      <c r="D8" s="107">
        <f t="shared" si="0"/>
        <v>0.182</v>
      </c>
      <c r="E8" s="102" t="str">
        <f t="shared" si="1"/>
        <v>是</v>
      </c>
    </row>
    <row r="9" s="67" customFormat="1" ht="36" customHeight="1" spans="1:5">
      <c r="A9" s="103" t="s">
        <v>3258</v>
      </c>
      <c r="B9" s="104">
        <v>11216</v>
      </c>
      <c r="C9" s="105">
        <v>11506</v>
      </c>
      <c r="D9" s="106">
        <f t="shared" si="0"/>
        <v>0.026</v>
      </c>
      <c r="E9" s="102" t="str">
        <f t="shared" si="1"/>
        <v>是</v>
      </c>
    </row>
    <row r="10" s="67" customFormat="1" ht="36" customHeight="1" spans="1:5">
      <c r="A10" s="103" t="s">
        <v>3259</v>
      </c>
      <c r="B10" s="104">
        <v>48</v>
      </c>
      <c r="C10" s="105">
        <v>23</v>
      </c>
      <c r="D10" s="106">
        <f t="shared" si="0"/>
        <v>-0.521</v>
      </c>
      <c r="E10" s="102" t="str">
        <f t="shared" si="1"/>
        <v>是</v>
      </c>
    </row>
    <row r="11" s="67" customFormat="1" ht="36" customHeight="1" spans="1:5">
      <c r="A11" s="103" t="s">
        <v>3260</v>
      </c>
      <c r="B11" s="104">
        <v>1168</v>
      </c>
      <c r="C11" s="105">
        <v>3318</v>
      </c>
      <c r="D11" s="106">
        <f t="shared" si="0"/>
        <v>1.841</v>
      </c>
      <c r="E11" s="102" t="str">
        <f t="shared" si="1"/>
        <v>是</v>
      </c>
    </row>
    <row r="12" s="67" customFormat="1" ht="36" customHeight="1" spans="1:5">
      <c r="A12" s="99" t="s">
        <v>3262</v>
      </c>
      <c r="B12" s="100">
        <v>642</v>
      </c>
      <c r="C12" s="105">
        <v>650</v>
      </c>
      <c r="D12" s="107">
        <f t="shared" si="0"/>
        <v>0.012</v>
      </c>
      <c r="E12" s="102" t="str">
        <f t="shared" si="1"/>
        <v>是</v>
      </c>
    </row>
    <row r="13" s="67" customFormat="1" ht="36" customHeight="1" spans="1:5">
      <c r="A13" s="103" t="s">
        <v>3258</v>
      </c>
      <c r="B13" s="104">
        <v>624</v>
      </c>
      <c r="C13" s="105">
        <v>644</v>
      </c>
      <c r="D13" s="106">
        <f t="shared" si="0"/>
        <v>0.032</v>
      </c>
      <c r="E13" s="102" t="str">
        <f t="shared" si="1"/>
        <v>是</v>
      </c>
    </row>
    <row r="14" s="67" customFormat="1" ht="36" customHeight="1" spans="1:5">
      <c r="A14" s="103" t="s">
        <v>3259</v>
      </c>
      <c r="B14" s="104">
        <v>11</v>
      </c>
      <c r="C14" s="105">
        <v>7</v>
      </c>
      <c r="D14" s="106">
        <f t="shared" si="0"/>
        <v>-0.364</v>
      </c>
      <c r="E14" s="102" t="str">
        <f t="shared" si="1"/>
        <v>是</v>
      </c>
    </row>
    <row r="15" s="67" customFormat="1" ht="36" customHeight="1" spans="1:5">
      <c r="A15" s="103" t="s">
        <v>3260</v>
      </c>
      <c r="B15" s="104">
        <v>0</v>
      </c>
      <c r="C15" s="105">
        <v>0</v>
      </c>
      <c r="D15" s="106" t="str">
        <f t="shared" si="0"/>
        <v/>
      </c>
      <c r="E15" s="102" t="str">
        <f t="shared" si="1"/>
        <v>否</v>
      </c>
    </row>
    <row r="16" s="67" customFormat="1" ht="36" customHeight="1" spans="1:5">
      <c r="A16" s="99" t="s">
        <v>3263</v>
      </c>
      <c r="B16" s="100">
        <v>9680</v>
      </c>
      <c r="C16" s="105">
        <v>9856</v>
      </c>
      <c r="D16" s="107">
        <f t="shared" si="0"/>
        <v>0.018</v>
      </c>
      <c r="E16" s="102" t="str">
        <f t="shared" si="1"/>
        <v>是</v>
      </c>
    </row>
    <row r="17" s="67" customFormat="1" ht="36" customHeight="1" spans="1:5">
      <c r="A17" s="103" t="s">
        <v>3258</v>
      </c>
      <c r="B17" s="104">
        <v>8580</v>
      </c>
      <c r="C17" s="105">
        <v>9819</v>
      </c>
      <c r="D17" s="106">
        <f t="shared" si="0"/>
        <v>0.144</v>
      </c>
      <c r="E17" s="102" t="str">
        <f t="shared" si="1"/>
        <v>是</v>
      </c>
    </row>
    <row r="18" s="67" customFormat="1" ht="36" customHeight="1" spans="1:5">
      <c r="A18" s="103" t="s">
        <v>3259</v>
      </c>
      <c r="B18" s="104">
        <v>29</v>
      </c>
      <c r="C18" s="105">
        <v>24</v>
      </c>
      <c r="D18" s="106">
        <f t="shared" si="0"/>
        <v>-0.172</v>
      </c>
      <c r="E18" s="102" t="str">
        <f t="shared" si="1"/>
        <v>是</v>
      </c>
    </row>
    <row r="19" s="67" customFormat="1" ht="36" customHeight="1" spans="1:5">
      <c r="A19" s="103" t="s">
        <v>3260</v>
      </c>
      <c r="B19" s="104">
        <v>24</v>
      </c>
      <c r="C19" s="105"/>
      <c r="D19" s="106">
        <f t="shared" si="0"/>
        <v>-1</v>
      </c>
      <c r="E19" s="102" t="str">
        <f t="shared" si="1"/>
        <v>是</v>
      </c>
    </row>
    <row r="20" s="67" customFormat="1" ht="36" customHeight="1" spans="1:5">
      <c r="A20" s="99" t="s">
        <v>3264</v>
      </c>
      <c r="B20" s="100"/>
      <c r="C20" s="105">
        <v>557</v>
      </c>
      <c r="D20" s="107" t="str">
        <f t="shared" si="0"/>
        <v/>
      </c>
      <c r="E20" s="102" t="str">
        <f t="shared" si="1"/>
        <v>是</v>
      </c>
    </row>
    <row r="21" s="67" customFormat="1" ht="36" customHeight="1" spans="1:5">
      <c r="A21" s="103" t="s">
        <v>3258</v>
      </c>
      <c r="B21" s="104"/>
      <c r="C21" s="105">
        <v>555</v>
      </c>
      <c r="D21" s="106" t="str">
        <f t="shared" si="0"/>
        <v/>
      </c>
      <c r="E21" s="102" t="str">
        <f t="shared" si="1"/>
        <v>是</v>
      </c>
    </row>
    <row r="22" s="67" customFormat="1" ht="36" customHeight="1" spans="1:5">
      <c r="A22" s="103" t="s">
        <v>3259</v>
      </c>
      <c r="B22" s="104"/>
      <c r="C22" s="105">
        <v>2</v>
      </c>
      <c r="D22" s="106" t="str">
        <f t="shared" si="0"/>
        <v/>
      </c>
      <c r="E22" s="102" t="str">
        <f t="shared" si="1"/>
        <v>是</v>
      </c>
    </row>
    <row r="23" s="67" customFormat="1" ht="36" customHeight="1" spans="1:5">
      <c r="A23" s="103" t="s">
        <v>3260</v>
      </c>
      <c r="B23" s="104"/>
      <c r="C23" s="105">
        <v>0</v>
      </c>
      <c r="D23" s="108" t="str">
        <f t="shared" si="0"/>
        <v/>
      </c>
      <c r="E23" s="102" t="str">
        <f t="shared" si="1"/>
        <v>否</v>
      </c>
    </row>
    <row r="24" s="67" customFormat="1" ht="36" customHeight="1" spans="1:5">
      <c r="A24" s="99" t="s">
        <v>3265</v>
      </c>
      <c r="B24" s="100">
        <v>9782</v>
      </c>
      <c r="C24" s="105">
        <v>9229</v>
      </c>
      <c r="D24" s="107">
        <f t="shared" si="0"/>
        <v>-0.057</v>
      </c>
      <c r="E24" s="102" t="str">
        <f t="shared" si="1"/>
        <v>是</v>
      </c>
    </row>
    <row r="25" s="67" customFormat="1" ht="36" customHeight="1" spans="1:5">
      <c r="A25" s="103" t="s">
        <v>3258</v>
      </c>
      <c r="B25" s="104">
        <v>1846</v>
      </c>
      <c r="C25" s="105">
        <v>1946</v>
      </c>
      <c r="D25" s="106">
        <f t="shared" si="0"/>
        <v>0.054</v>
      </c>
      <c r="E25" s="102" t="str">
        <f t="shared" si="1"/>
        <v>是</v>
      </c>
    </row>
    <row r="26" s="67" customFormat="1" ht="36" customHeight="1" spans="1:5">
      <c r="A26" s="103" t="s">
        <v>3259</v>
      </c>
      <c r="B26" s="104">
        <v>757</v>
      </c>
      <c r="C26" s="105">
        <v>269</v>
      </c>
      <c r="D26" s="106">
        <f t="shared" si="0"/>
        <v>-0.645</v>
      </c>
      <c r="E26" s="102" t="str">
        <f t="shared" si="1"/>
        <v>是</v>
      </c>
    </row>
    <row r="27" s="67" customFormat="1" ht="36" customHeight="1" spans="1:5">
      <c r="A27" s="103" t="s">
        <v>3260</v>
      </c>
      <c r="B27" s="104">
        <v>3391</v>
      </c>
      <c r="C27" s="105">
        <v>4637</v>
      </c>
      <c r="D27" s="106">
        <f t="shared" si="0"/>
        <v>0.367</v>
      </c>
      <c r="E27" s="102" t="str">
        <f t="shared" si="1"/>
        <v>是</v>
      </c>
    </row>
    <row r="28" s="67" customFormat="1" ht="36" customHeight="1" spans="1:5">
      <c r="A28" s="99" t="s">
        <v>3266</v>
      </c>
      <c r="B28" s="100">
        <v>5713</v>
      </c>
      <c r="C28" s="105">
        <v>6629</v>
      </c>
      <c r="D28" s="107">
        <f t="shared" si="0"/>
        <v>0.16</v>
      </c>
      <c r="E28" s="102" t="str">
        <f t="shared" si="1"/>
        <v>是</v>
      </c>
    </row>
    <row r="29" s="67" customFormat="1" ht="36" customHeight="1" spans="1:5">
      <c r="A29" s="103" t="s">
        <v>3258</v>
      </c>
      <c r="B29" s="104">
        <v>5169</v>
      </c>
      <c r="C29" s="105">
        <v>6276</v>
      </c>
      <c r="D29" s="106">
        <f t="shared" si="0"/>
        <v>0.214</v>
      </c>
      <c r="E29" s="102" t="str">
        <f t="shared" si="1"/>
        <v>是</v>
      </c>
    </row>
    <row r="30" s="67" customFormat="1" ht="36" customHeight="1" spans="1:5">
      <c r="A30" s="103" t="s">
        <v>3259</v>
      </c>
      <c r="B30" s="104">
        <v>14</v>
      </c>
      <c r="C30" s="105">
        <v>17</v>
      </c>
      <c r="D30" s="106">
        <f t="shared" si="0"/>
        <v>0.214</v>
      </c>
      <c r="E30" s="102" t="str">
        <f t="shared" si="1"/>
        <v>是</v>
      </c>
    </row>
    <row r="31" s="67" customFormat="1" ht="36" customHeight="1" spans="1:5">
      <c r="A31" s="103" t="s">
        <v>3260</v>
      </c>
      <c r="B31" s="104">
        <v>253</v>
      </c>
      <c r="C31" s="105">
        <v>327</v>
      </c>
      <c r="D31" s="106">
        <f t="shared" si="0"/>
        <v>0.292</v>
      </c>
      <c r="E31" s="102" t="str">
        <f t="shared" si="1"/>
        <v>是</v>
      </c>
    </row>
    <row r="32" s="67" customFormat="1" ht="36" customHeight="1" spans="1:5">
      <c r="A32" s="87" t="s">
        <v>3267</v>
      </c>
      <c r="B32" s="109">
        <f t="shared" ref="B32:B35" si="2">B4+B8+B12+B16+B20+B24+B28</f>
        <v>49035</v>
      </c>
      <c r="C32" s="109">
        <f t="shared" ref="C32:C35" si="3">C4+C8+C12+C16+C20+C24+C28</f>
        <v>51762</v>
      </c>
      <c r="D32" s="108">
        <f t="shared" si="0"/>
        <v>0.056</v>
      </c>
      <c r="E32" s="102" t="str">
        <f t="shared" si="1"/>
        <v>是</v>
      </c>
    </row>
    <row r="33" s="67" customFormat="1" ht="36" customHeight="1" spans="1:5">
      <c r="A33" s="103" t="s">
        <v>3268</v>
      </c>
      <c r="B33" s="110">
        <f t="shared" si="2"/>
        <v>37627</v>
      </c>
      <c r="C33" s="110">
        <f t="shared" si="3"/>
        <v>40281</v>
      </c>
      <c r="D33" s="108">
        <f t="shared" si="0"/>
        <v>0.071</v>
      </c>
      <c r="E33" s="102" t="str">
        <f t="shared" si="1"/>
        <v>是</v>
      </c>
    </row>
    <row r="34" s="67" customFormat="1" ht="36" customHeight="1" spans="1:5">
      <c r="A34" s="103" t="s">
        <v>3269</v>
      </c>
      <c r="B34" s="110">
        <f t="shared" si="2"/>
        <v>901</v>
      </c>
      <c r="C34" s="110">
        <f t="shared" si="3"/>
        <v>372</v>
      </c>
      <c r="D34" s="108">
        <f t="shared" si="0"/>
        <v>-0.587</v>
      </c>
      <c r="E34" s="102" t="str">
        <f t="shared" si="1"/>
        <v>是</v>
      </c>
    </row>
    <row r="35" s="67" customFormat="1" ht="36" customHeight="1" spans="1:5">
      <c r="A35" s="103" t="s">
        <v>3270</v>
      </c>
      <c r="B35" s="110">
        <f t="shared" si="2"/>
        <v>4836</v>
      </c>
      <c r="C35" s="110">
        <f t="shared" si="3"/>
        <v>8282</v>
      </c>
      <c r="D35" s="108">
        <f t="shared" si="0"/>
        <v>0.713</v>
      </c>
      <c r="E35" s="102" t="str">
        <f t="shared" si="1"/>
        <v>是</v>
      </c>
    </row>
    <row r="36" s="67" customFormat="1" ht="36" customHeight="1" spans="1:5">
      <c r="A36" s="91" t="s">
        <v>3271</v>
      </c>
      <c r="B36" s="100">
        <v>20673</v>
      </c>
      <c r="C36" s="105">
        <v>23646</v>
      </c>
      <c r="D36" s="107">
        <f t="shared" si="0"/>
        <v>0.144</v>
      </c>
      <c r="E36" s="102" t="str">
        <f t="shared" si="1"/>
        <v>是</v>
      </c>
    </row>
    <row r="37" s="67" customFormat="1" ht="36" customHeight="1" spans="1:5">
      <c r="A37" s="111" t="s">
        <v>3272</v>
      </c>
      <c r="B37" s="100"/>
      <c r="C37" s="105"/>
      <c r="D37" s="107" t="str">
        <f t="shared" si="0"/>
        <v/>
      </c>
      <c r="E37" s="102" t="str">
        <f t="shared" si="1"/>
        <v>否</v>
      </c>
    </row>
    <row r="38" s="67" customFormat="1" ht="36" customHeight="1" spans="1:5">
      <c r="A38" s="87" t="s">
        <v>3273</v>
      </c>
      <c r="B38" s="109">
        <f>B32+B36+B37</f>
        <v>69708</v>
      </c>
      <c r="C38" s="109">
        <f>C32+C36+C37</f>
        <v>75408</v>
      </c>
      <c r="D38" s="107">
        <f t="shared" si="0"/>
        <v>0.082</v>
      </c>
      <c r="E38" s="102" t="str">
        <f t="shared" si="1"/>
        <v>是</v>
      </c>
    </row>
    <row r="39" s="67" customFormat="1" spans="2:3">
      <c r="B39" s="112"/>
      <c r="C39" s="112"/>
    </row>
    <row r="40" s="67" customFormat="1" spans="2:3">
      <c r="B40" s="112"/>
      <c r="C40" s="112"/>
    </row>
    <row r="41" s="67" customFormat="1" spans="2:3">
      <c r="B41" s="112"/>
      <c r="C41" s="112"/>
    </row>
    <row r="42" s="67" customFormat="1" spans="2:3">
      <c r="B42" s="112"/>
      <c r="C42" s="112"/>
    </row>
  </sheetData>
  <autoFilter ref="A3:E38">
    <extLst/>
  </autoFilter>
  <mergeCells count="1">
    <mergeCell ref="A1:D1"/>
  </mergeCells>
  <conditionalFormatting sqref="D36">
    <cfRule type="cellIs" dxfId="4" priority="1" stopIfTrue="1" operator="lessThanOrEqual">
      <formula>-1</formula>
    </cfRule>
  </conditionalFormatting>
  <conditionalFormatting sqref="E4:E38">
    <cfRule type="cellIs" dxfId="3" priority="4" stopIfTrue="1" operator="lessThanOrEqual">
      <formula>-1</formula>
    </cfRule>
  </conditionalFormatting>
  <conditionalFormatting sqref="E5:E38">
    <cfRule type="cellIs" dxfId="3" priority="3" stopIfTrue="1" operator="lessThanOrEqual">
      <formula>-1</formula>
    </cfRule>
  </conditionalFormatting>
  <conditionalFormatting sqref="D5:D22 D37:D38 D24:D31">
    <cfRule type="cellIs" dxfId="4"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E22"/>
  <sheetViews>
    <sheetView showGridLines="0" showZeros="0" view="pageBreakPreview" zoomScaleNormal="100" workbookViewId="0">
      <pane ySplit="3" topLeftCell="A4" activePane="bottomLeft" state="frozen"/>
      <selection/>
      <selection pane="bottomLeft" activeCell="E1" sqref="E$1:E$1048576"/>
    </sheetView>
  </sheetViews>
  <sheetFormatPr defaultColWidth="9" defaultRowHeight="14.25" outlineLevelCol="4"/>
  <cols>
    <col min="1" max="1" width="45.6333333333333" style="67" customWidth="1"/>
    <col min="2" max="4" width="20.6333333333333" style="67" customWidth="1"/>
    <col min="5" max="5" width="12.75" style="67" hidden="1" customWidth="1"/>
    <col min="6" max="16384" width="9" style="67"/>
  </cols>
  <sheetData>
    <row r="1" s="67" customFormat="1" ht="45" customHeight="1" spans="1:4">
      <c r="A1" s="69" t="s">
        <v>23</v>
      </c>
      <c r="B1" s="69"/>
      <c r="C1" s="69"/>
      <c r="D1" s="69"/>
    </row>
    <row r="2" s="67" customFormat="1" ht="20.1" customHeight="1" spans="1:4">
      <c r="A2" s="70"/>
      <c r="B2" s="71"/>
      <c r="C2" s="72"/>
      <c r="D2" s="73" t="s">
        <v>3274</v>
      </c>
    </row>
    <row r="3" s="67" customFormat="1" ht="45" customHeight="1" spans="1:5">
      <c r="A3" s="74" t="s">
        <v>3186</v>
      </c>
      <c r="B3" s="75" t="s">
        <v>39</v>
      </c>
      <c r="C3" s="75" t="s">
        <v>40</v>
      </c>
      <c r="D3" s="75" t="s">
        <v>41</v>
      </c>
      <c r="E3" s="76" t="s">
        <v>42</v>
      </c>
    </row>
    <row r="4" s="67" customFormat="1" ht="36" customHeight="1" spans="1:5">
      <c r="A4" s="77" t="s">
        <v>3275</v>
      </c>
      <c r="B4" s="78">
        <v>11215</v>
      </c>
      <c r="C4" s="79">
        <v>11856</v>
      </c>
      <c r="D4" s="80">
        <f t="shared" ref="D4:D22" si="0">IF(B4&gt;0,C4/B4-1,IF(B4&lt;0,-(C4/B4-1),""))</f>
        <v>0.057</v>
      </c>
      <c r="E4" s="81" t="str">
        <f t="shared" ref="E4:E22" si="1">IF(A4&lt;&gt;"",IF(SUM(B4:C4)&lt;&gt;0,"是","否"),"是")</f>
        <v>是</v>
      </c>
    </row>
    <row r="5" s="67" customFormat="1" ht="36" customHeight="1" spans="1:5">
      <c r="A5" s="82" t="s">
        <v>3276</v>
      </c>
      <c r="B5" s="83">
        <v>10654</v>
      </c>
      <c r="C5" s="84">
        <v>11836</v>
      </c>
      <c r="D5" s="85">
        <f t="shared" si="0"/>
        <v>0.111</v>
      </c>
      <c r="E5" s="81" t="str">
        <f t="shared" si="1"/>
        <v>是</v>
      </c>
    </row>
    <row r="6" s="67" customFormat="1" ht="36" customHeight="1" spans="1:5">
      <c r="A6" s="77" t="s">
        <v>3277</v>
      </c>
      <c r="B6" s="78">
        <v>14520</v>
      </c>
      <c r="C6" s="79">
        <v>14995</v>
      </c>
      <c r="D6" s="86">
        <f t="shared" si="0"/>
        <v>0.033</v>
      </c>
      <c r="E6" s="81" t="str">
        <f t="shared" si="1"/>
        <v>是</v>
      </c>
    </row>
    <row r="7" s="67" customFormat="1" ht="36" customHeight="1" spans="1:5">
      <c r="A7" s="82" t="s">
        <v>3276</v>
      </c>
      <c r="B7" s="83">
        <v>14484</v>
      </c>
      <c r="C7" s="84">
        <v>14845</v>
      </c>
      <c r="D7" s="85">
        <f t="shared" si="0"/>
        <v>0.025</v>
      </c>
      <c r="E7" s="81" t="str">
        <f t="shared" si="1"/>
        <v>是</v>
      </c>
    </row>
    <row r="8" s="68" customFormat="1" ht="36" customHeight="1" spans="1:5">
      <c r="A8" s="77" t="s">
        <v>3278</v>
      </c>
      <c r="B8" s="78">
        <v>559</v>
      </c>
      <c r="C8" s="79">
        <v>415</v>
      </c>
      <c r="D8" s="86">
        <f t="shared" si="0"/>
        <v>-0.258</v>
      </c>
      <c r="E8" s="81" t="str">
        <f t="shared" si="1"/>
        <v>是</v>
      </c>
    </row>
    <row r="9" s="68" customFormat="1" ht="36" customHeight="1" spans="1:5">
      <c r="A9" s="82" t="s">
        <v>3276</v>
      </c>
      <c r="B9" s="83">
        <v>239</v>
      </c>
      <c r="C9" s="84">
        <v>271</v>
      </c>
      <c r="D9" s="85">
        <f t="shared" si="0"/>
        <v>0.134</v>
      </c>
      <c r="E9" s="81" t="str">
        <f t="shared" si="1"/>
        <v>是</v>
      </c>
    </row>
    <row r="10" s="68" customFormat="1" ht="36" customHeight="1" spans="1:5">
      <c r="A10" s="77" t="s">
        <v>3279</v>
      </c>
      <c r="B10" s="78">
        <v>4777</v>
      </c>
      <c r="C10" s="79">
        <v>4107</v>
      </c>
      <c r="D10" s="86">
        <f t="shared" si="0"/>
        <v>-0.14</v>
      </c>
      <c r="E10" s="81" t="str">
        <f t="shared" si="1"/>
        <v>是</v>
      </c>
    </row>
    <row r="11" s="68" customFormat="1" ht="36" customHeight="1" spans="1:5">
      <c r="A11" s="82" t="s">
        <v>3276</v>
      </c>
      <c r="B11" s="83">
        <v>4632</v>
      </c>
      <c r="C11" s="84">
        <v>4094</v>
      </c>
      <c r="D11" s="85">
        <f t="shared" si="0"/>
        <v>-0.116</v>
      </c>
      <c r="E11" s="81" t="str">
        <f t="shared" si="1"/>
        <v>是</v>
      </c>
    </row>
    <row r="12" s="68" customFormat="1" ht="36" customHeight="1" spans="1:5">
      <c r="A12" s="77" t="s">
        <v>3280</v>
      </c>
      <c r="B12" s="78">
        <v>516</v>
      </c>
      <c r="C12" s="79">
        <v>642</v>
      </c>
      <c r="D12" s="86">
        <f t="shared" si="0"/>
        <v>0.244</v>
      </c>
      <c r="E12" s="81" t="str">
        <f t="shared" si="1"/>
        <v>是</v>
      </c>
    </row>
    <row r="13" s="68" customFormat="1" ht="36" customHeight="1" spans="1:5">
      <c r="A13" s="82" t="s">
        <v>3276</v>
      </c>
      <c r="B13" s="83">
        <v>516</v>
      </c>
      <c r="C13" s="84">
        <v>642</v>
      </c>
      <c r="D13" s="85">
        <f t="shared" si="0"/>
        <v>0.244</v>
      </c>
      <c r="E13" s="81" t="str">
        <f t="shared" si="1"/>
        <v>是</v>
      </c>
    </row>
    <row r="14" s="68" customFormat="1" ht="36" customHeight="1" spans="1:5">
      <c r="A14" s="77" t="s">
        <v>3281</v>
      </c>
      <c r="B14" s="78">
        <v>4810</v>
      </c>
      <c r="C14" s="79">
        <v>4917</v>
      </c>
      <c r="D14" s="86">
        <f t="shared" si="0"/>
        <v>0.022</v>
      </c>
      <c r="E14" s="81" t="str">
        <f t="shared" si="1"/>
        <v>是</v>
      </c>
    </row>
    <row r="15" s="67" customFormat="1" ht="36" customHeight="1" spans="1:5">
      <c r="A15" s="82" t="s">
        <v>3276</v>
      </c>
      <c r="B15" s="83">
        <v>4794</v>
      </c>
      <c r="C15" s="84">
        <v>4906</v>
      </c>
      <c r="D15" s="85">
        <f t="shared" si="0"/>
        <v>0.023</v>
      </c>
      <c r="E15" s="81" t="str">
        <f t="shared" si="1"/>
        <v>是</v>
      </c>
    </row>
    <row r="16" s="67" customFormat="1" ht="36" customHeight="1" spans="1:5">
      <c r="A16" s="77" t="s">
        <v>3282</v>
      </c>
      <c r="B16" s="78">
        <v>8264</v>
      </c>
      <c r="C16" s="79">
        <v>10731</v>
      </c>
      <c r="D16" s="86">
        <f t="shared" si="0"/>
        <v>0.299</v>
      </c>
      <c r="E16" s="81" t="str">
        <f t="shared" si="1"/>
        <v>是</v>
      </c>
    </row>
    <row r="17" s="67" customFormat="1" ht="36" customHeight="1" spans="1:5">
      <c r="A17" s="82" t="s">
        <v>3276</v>
      </c>
      <c r="B17" s="83">
        <v>8264</v>
      </c>
      <c r="C17" s="84">
        <v>8666</v>
      </c>
      <c r="D17" s="85">
        <f t="shared" si="0"/>
        <v>0.049</v>
      </c>
      <c r="E17" s="81" t="str">
        <f t="shared" si="1"/>
        <v>是</v>
      </c>
    </row>
    <row r="18" s="67" customFormat="1" ht="36" customHeight="1" spans="1:5">
      <c r="A18" s="87" t="s">
        <v>3283</v>
      </c>
      <c r="B18" s="88">
        <f>B4+B6+B8+B10+B12+B14+B16</f>
        <v>44661</v>
      </c>
      <c r="C18" s="88">
        <f>C4+C6+C8+C10+C12+C14+C16</f>
        <v>47663</v>
      </c>
      <c r="D18" s="86">
        <f t="shared" si="0"/>
        <v>0.067</v>
      </c>
      <c r="E18" s="81" t="str">
        <f t="shared" si="1"/>
        <v>是</v>
      </c>
    </row>
    <row r="19" s="67" customFormat="1" ht="36" customHeight="1" spans="1:5">
      <c r="A19" s="82" t="s">
        <v>3284</v>
      </c>
      <c r="B19" s="89">
        <f>B5+B7+B9+B11+B13+B15+B17</f>
        <v>43583</v>
      </c>
      <c r="C19" s="89">
        <f>C5+C7+C9+C11+C13+C15+C17</f>
        <v>45260</v>
      </c>
      <c r="D19" s="85">
        <f t="shared" si="0"/>
        <v>0.038</v>
      </c>
      <c r="E19" s="81" t="str">
        <f t="shared" si="1"/>
        <v>是</v>
      </c>
    </row>
    <row r="20" s="67" customFormat="1" ht="36" customHeight="1" spans="1:5">
      <c r="A20" s="90" t="s">
        <v>3285</v>
      </c>
      <c r="B20" s="78"/>
      <c r="C20" s="84"/>
      <c r="D20" s="86" t="str">
        <f t="shared" si="0"/>
        <v/>
      </c>
      <c r="E20" s="81" t="str">
        <f t="shared" si="1"/>
        <v>否</v>
      </c>
    </row>
    <row r="21" s="67" customFormat="1" ht="36" customHeight="1" spans="1:5">
      <c r="A21" s="91" t="s">
        <v>3286</v>
      </c>
      <c r="B21" s="78">
        <v>21786</v>
      </c>
      <c r="C21" s="84">
        <v>23540</v>
      </c>
      <c r="D21" s="86">
        <f t="shared" si="0"/>
        <v>0.081</v>
      </c>
      <c r="E21" s="81" t="str">
        <f t="shared" si="1"/>
        <v>是</v>
      </c>
    </row>
    <row r="22" s="67" customFormat="1" ht="36" customHeight="1" spans="1:5">
      <c r="A22" s="87" t="s">
        <v>2444</v>
      </c>
      <c r="B22" s="88">
        <f>B18+B20+B21</f>
        <v>66447</v>
      </c>
      <c r="C22" s="88">
        <f>C18+C20+C21</f>
        <v>71203</v>
      </c>
      <c r="D22" s="86">
        <f t="shared" si="0"/>
        <v>0.072</v>
      </c>
      <c r="E22" s="81" t="str">
        <f t="shared" si="1"/>
        <v>是</v>
      </c>
    </row>
  </sheetData>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
  <sheetViews>
    <sheetView workbookViewId="0">
      <selection activeCell="G7" sqref="G7"/>
    </sheetView>
  </sheetViews>
  <sheetFormatPr defaultColWidth="10" defaultRowHeight="13.5" outlineLevelCol="6"/>
  <cols>
    <col min="1" max="1" width="24.6333333333333" style="21" customWidth="1"/>
    <col min="2" max="7" width="15.6333333333333" style="21" customWidth="1"/>
    <col min="8" max="8" width="9.76666666666667" style="21" customWidth="1"/>
    <col min="9" max="16384" width="10" style="21"/>
  </cols>
  <sheetData>
    <row r="1" s="21" customFormat="1" ht="30" customHeight="1" spans="1:1">
      <c r="A1" s="52"/>
    </row>
    <row r="2" s="21" customFormat="1" ht="28.6" customHeight="1" spans="1:7">
      <c r="A2" s="65" t="s">
        <v>3287</v>
      </c>
      <c r="B2" s="65"/>
      <c r="C2" s="65"/>
      <c r="D2" s="65"/>
      <c r="E2" s="65"/>
      <c r="F2" s="65"/>
      <c r="G2" s="65"/>
    </row>
    <row r="3" s="21" customFormat="1" ht="23" customHeight="1" spans="1:7">
      <c r="A3" s="55"/>
      <c r="B3" s="55"/>
      <c r="F3" s="56" t="s">
        <v>3288</v>
      </c>
      <c r="G3" s="56"/>
    </row>
    <row r="4" s="21" customFormat="1" ht="30" customHeight="1" spans="1:7">
      <c r="A4" s="60" t="s">
        <v>3289</v>
      </c>
      <c r="B4" s="60" t="s">
        <v>3290</v>
      </c>
      <c r="C4" s="60"/>
      <c r="D4" s="60"/>
      <c r="E4" s="60" t="s">
        <v>3291</v>
      </c>
      <c r="F4" s="60"/>
      <c r="G4" s="60"/>
    </row>
    <row r="5" s="21" customFormat="1" ht="30" customHeight="1" spans="1:7">
      <c r="A5" s="60"/>
      <c r="B5" s="66"/>
      <c r="C5" s="60" t="s">
        <v>3292</v>
      </c>
      <c r="D5" s="60" t="s">
        <v>3293</v>
      </c>
      <c r="E5" s="66"/>
      <c r="F5" s="60" t="s">
        <v>3292</v>
      </c>
      <c r="G5" s="60" t="s">
        <v>3293</v>
      </c>
    </row>
    <row r="6" s="21" customFormat="1" ht="30" customHeight="1" spans="1:7">
      <c r="A6" s="60" t="s">
        <v>3294</v>
      </c>
      <c r="B6" s="60" t="s">
        <v>3295</v>
      </c>
      <c r="C6" s="60" t="s">
        <v>3296</v>
      </c>
      <c r="D6" s="60" t="s">
        <v>3297</v>
      </c>
      <c r="E6" s="60" t="s">
        <v>3298</v>
      </c>
      <c r="F6" s="60" t="s">
        <v>3299</v>
      </c>
      <c r="G6" s="60" t="s">
        <v>3300</v>
      </c>
    </row>
    <row r="7" s="21" customFormat="1" ht="30" customHeight="1" spans="1:7">
      <c r="A7" s="62" t="s">
        <v>3301</v>
      </c>
      <c r="B7" s="66">
        <v>29.28</v>
      </c>
      <c r="C7" s="66">
        <v>16.8</v>
      </c>
      <c r="D7" s="66">
        <v>12.48</v>
      </c>
      <c r="E7" s="66">
        <v>22.55095</v>
      </c>
      <c r="F7" s="66">
        <v>11.86495</v>
      </c>
      <c r="G7" s="66">
        <v>10.686</v>
      </c>
    </row>
    <row r="8" s="23" customFormat="1" ht="25" customHeight="1" spans="1:7">
      <c r="A8" s="51" t="s">
        <v>3302</v>
      </c>
      <c r="B8" s="51"/>
      <c r="C8" s="51"/>
      <c r="D8" s="51"/>
      <c r="E8" s="51"/>
      <c r="F8" s="51"/>
      <c r="G8" s="51"/>
    </row>
    <row r="9" s="23" customFormat="1" ht="25" customHeight="1" spans="1:7">
      <c r="A9" s="51" t="s">
        <v>3303</v>
      </c>
      <c r="B9" s="51"/>
      <c r="C9" s="51"/>
      <c r="D9" s="51"/>
      <c r="E9" s="51"/>
      <c r="F9" s="51"/>
      <c r="G9" s="51"/>
    </row>
    <row r="10" s="21" customFormat="1" ht="18" customHeight="1" spans="1:7">
      <c r="A10" s="52"/>
      <c r="B10" s="52"/>
      <c r="C10" s="52"/>
      <c r="D10" s="52"/>
      <c r="E10" s="52"/>
      <c r="F10" s="52"/>
      <c r="G10" s="52"/>
    </row>
    <row r="11" s="21" customFormat="1" ht="18" customHeight="1" spans="1:7">
      <c r="A11" s="52"/>
      <c r="B11" s="52"/>
      <c r="C11" s="52"/>
      <c r="D11" s="52"/>
      <c r="E11" s="52"/>
      <c r="F11" s="52"/>
      <c r="G11" s="52"/>
    </row>
    <row r="12" s="21" customFormat="1" ht="18" customHeight="1" spans="1:7">
      <c r="A12" s="52"/>
      <c r="B12" s="52"/>
      <c r="C12" s="52"/>
      <c r="D12" s="52"/>
      <c r="E12" s="52"/>
      <c r="F12" s="52"/>
      <c r="G12" s="52"/>
    </row>
  </sheetData>
  <mergeCells count="7">
    <mergeCell ref="A2:G2"/>
    <mergeCell ref="F3:G3"/>
    <mergeCell ref="B4:D4"/>
    <mergeCell ref="E4:G4"/>
    <mergeCell ref="A8:G8"/>
    <mergeCell ref="A9:G9"/>
    <mergeCell ref="A4:A5"/>
  </mergeCells>
  <printOptions horizontalCentered="1"/>
  <pageMargins left="0.709027777777778" right="0.709027777777778" top="0.629166666666667" bottom="0.75" header="0.309027777777778" footer="0.309027777777778"/>
  <pageSetup paperSize="9"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topLeftCell="A4" workbookViewId="0">
      <selection activeCell="E13" sqref="E13"/>
    </sheetView>
  </sheetViews>
  <sheetFormatPr defaultColWidth="10" defaultRowHeight="13.5" outlineLevelCol="6"/>
  <cols>
    <col min="1" max="1" width="62.25" style="21" customWidth="1"/>
    <col min="2" max="3" width="28.6333333333333" style="21" customWidth="1"/>
    <col min="4" max="4" width="9.76666666666667" style="21" customWidth="1"/>
    <col min="5" max="16384" width="10" style="21"/>
  </cols>
  <sheetData>
    <row r="1" s="21" customFormat="1" ht="23" customHeight="1"/>
    <row r="2" s="21" customFormat="1" ht="14.3" customHeight="1" spans="1:1">
      <c r="A2" s="52"/>
    </row>
    <row r="3" s="21" customFormat="1" ht="28.6" customHeight="1" spans="1:3">
      <c r="A3" s="48" t="s">
        <v>3304</v>
      </c>
      <c r="B3" s="48"/>
      <c r="C3" s="48"/>
    </row>
    <row r="4" s="21" customFormat="1" ht="27" customHeight="1" spans="1:3">
      <c r="A4" s="55"/>
      <c r="B4" s="55"/>
      <c r="C4" s="56" t="s">
        <v>3288</v>
      </c>
    </row>
    <row r="5" s="58" customFormat="1" ht="24" customHeight="1" spans="1:3">
      <c r="A5" s="60" t="s">
        <v>3305</v>
      </c>
      <c r="B5" s="60" t="s">
        <v>3251</v>
      </c>
      <c r="C5" s="60" t="s">
        <v>3306</v>
      </c>
    </row>
    <row r="6" s="58" customFormat="1" ht="32" customHeight="1" spans="1:3">
      <c r="A6" s="61" t="s">
        <v>3307</v>
      </c>
      <c r="B6" s="57">
        <v>12.02</v>
      </c>
      <c r="C6" s="57">
        <v>12.02</v>
      </c>
    </row>
    <row r="7" s="58" customFormat="1" ht="32" customHeight="1" spans="1:3">
      <c r="A7" s="61" t="s">
        <v>3308</v>
      </c>
      <c r="B7" s="57">
        <v>16.8</v>
      </c>
      <c r="C7" s="57">
        <v>16.8</v>
      </c>
    </row>
    <row r="8" s="58" customFormat="1" ht="32" customHeight="1" spans="1:3">
      <c r="A8" s="61" t="s">
        <v>3309</v>
      </c>
      <c r="B8" s="57">
        <v>2.02</v>
      </c>
      <c r="C8" s="57">
        <v>2.02</v>
      </c>
    </row>
    <row r="9" s="58" customFormat="1" ht="30" customHeight="1" spans="1:3">
      <c r="A9" s="62" t="s">
        <v>3310</v>
      </c>
      <c r="B9" s="57">
        <v>0</v>
      </c>
      <c r="C9" s="57">
        <v>0</v>
      </c>
    </row>
    <row r="10" s="58" customFormat="1" ht="32" customHeight="1" spans="1:3">
      <c r="A10" s="62" t="s">
        <v>3311</v>
      </c>
      <c r="B10" s="57">
        <v>2.02</v>
      </c>
      <c r="C10" s="57">
        <v>2.02</v>
      </c>
    </row>
    <row r="11" s="58" customFormat="1" ht="32" customHeight="1" spans="1:3">
      <c r="A11" s="61" t="s">
        <v>3312</v>
      </c>
      <c r="B11" s="57">
        <v>2.17</v>
      </c>
      <c r="C11" s="57">
        <v>2.17</v>
      </c>
    </row>
    <row r="12" s="58" customFormat="1" ht="32" customHeight="1" spans="1:3">
      <c r="A12" s="61" t="s">
        <v>3313</v>
      </c>
      <c r="B12" s="57">
        <v>11.86</v>
      </c>
      <c r="C12" s="57">
        <v>11.86</v>
      </c>
    </row>
    <row r="13" s="58" customFormat="1" ht="32" customHeight="1" spans="1:3">
      <c r="A13" s="61" t="s">
        <v>3314</v>
      </c>
      <c r="B13" s="57"/>
      <c r="C13" s="57"/>
    </row>
    <row r="14" s="58" customFormat="1" ht="32" customHeight="1" spans="1:3">
      <c r="A14" s="61" t="s">
        <v>3315</v>
      </c>
      <c r="B14" s="57">
        <v>16.8</v>
      </c>
      <c r="C14" s="57"/>
    </row>
    <row r="15" s="59" customFormat="1" ht="69" customHeight="1" spans="1:7">
      <c r="A15" s="63" t="s">
        <v>3316</v>
      </c>
      <c r="B15" s="63"/>
      <c r="C15" s="63"/>
      <c r="D15" s="64"/>
      <c r="E15" s="64"/>
      <c r="F15" s="64"/>
      <c r="G15" s="64"/>
    </row>
    <row r="16" s="21" customFormat="1" spans="1:3">
      <c r="A16" s="55"/>
      <c r="B16" s="55"/>
      <c r="C16" s="55"/>
    </row>
  </sheetData>
  <mergeCells count="2">
    <mergeCell ref="A3:C3"/>
    <mergeCell ref="A15:C15"/>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topLeftCell="A7" workbookViewId="0">
      <selection activeCell="E13" sqref="E13"/>
    </sheetView>
  </sheetViews>
  <sheetFormatPr defaultColWidth="10" defaultRowHeight="13.5" outlineLevelCol="6"/>
  <cols>
    <col min="1" max="1" width="60" style="21" customWidth="1"/>
    <col min="2" max="3" width="25.6333333333333" style="21" customWidth="1"/>
    <col min="4" max="4" width="9.76666666666667" style="21" customWidth="1"/>
    <col min="5" max="16384" width="10" style="21"/>
  </cols>
  <sheetData>
    <row r="1" s="21" customFormat="1" ht="23" customHeight="1"/>
    <row r="2" s="21" customFormat="1" ht="14.3" customHeight="1" spans="1:1">
      <c r="A2" s="52"/>
    </row>
    <row r="3" s="21" customFormat="1" ht="28.6" customHeight="1" spans="1:3">
      <c r="A3" s="48" t="s">
        <v>3317</v>
      </c>
      <c r="B3" s="48"/>
      <c r="C3" s="48"/>
    </row>
    <row r="4" s="21" customFormat="1" ht="27" customHeight="1" spans="1:3">
      <c r="A4" s="55"/>
      <c r="B4" s="55"/>
      <c r="C4" s="56" t="s">
        <v>3288</v>
      </c>
    </row>
    <row r="5" s="21" customFormat="1" ht="24" customHeight="1" spans="1:3">
      <c r="A5" s="29" t="s">
        <v>3305</v>
      </c>
      <c r="B5" s="29" t="s">
        <v>3251</v>
      </c>
      <c r="C5" s="29" t="s">
        <v>3306</v>
      </c>
    </row>
    <row r="6" s="21" customFormat="1" ht="32" customHeight="1" spans="1:3">
      <c r="A6" s="42" t="s">
        <v>3307</v>
      </c>
      <c r="B6" s="57">
        <v>12.02</v>
      </c>
      <c r="C6" s="57">
        <v>12.02</v>
      </c>
    </row>
    <row r="7" s="21" customFormat="1" ht="32" customHeight="1" spans="1:3">
      <c r="A7" s="42" t="s">
        <v>3308</v>
      </c>
      <c r="B7" s="57">
        <v>16.8</v>
      </c>
      <c r="C7" s="57">
        <v>16.8</v>
      </c>
    </row>
    <row r="8" s="21" customFormat="1" ht="32" customHeight="1" spans="1:3">
      <c r="A8" s="42" t="s">
        <v>3309</v>
      </c>
      <c r="B8" s="57">
        <v>2.02</v>
      </c>
      <c r="C8" s="57">
        <v>2.02</v>
      </c>
    </row>
    <row r="9" s="21" customFormat="1" ht="32" customHeight="1" spans="1:3">
      <c r="A9" s="42" t="s">
        <v>3318</v>
      </c>
      <c r="B9" s="57">
        <v>0</v>
      </c>
      <c r="C9" s="57">
        <v>0</v>
      </c>
    </row>
    <row r="10" s="21" customFormat="1" ht="32" customHeight="1" spans="1:3">
      <c r="A10" s="42" t="s">
        <v>3319</v>
      </c>
      <c r="B10" s="57">
        <v>2.02</v>
      </c>
      <c r="C10" s="57">
        <v>2.02</v>
      </c>
    </row>
    <row r="11" s="21" customFormat="1" ht="32" customHeight="1" spans="1:3">
      <c r="A11" s="42" t="s">
        <v>3312</v>
      </c>
      <c r="B11" s="57">
        <v>2.17</v>
      </c>
      <c r="C11" s="57">
        <v>2.17</v>
      </c>
    </row>
    <row r="12" s="21" customFormat="1" ht="32" customHeight="1" spans="1:3">
      <c r="A12" s="42" t="s">
        <v>3313</v>
      </c>
      <c r="B12" s="57">
        <v>11.86</v>
      </c>
      <c r="C12" s="57">
        <v>11.86</v>
      </c>
    </row>
    <row r="13" s="21" customFormat="1" ht="32" customHeight="1" spans="1:3">
      <c r="A13" s="42" t="s">
        <v>3314</v>
      </c>
      <c r="B13" s="44"/>
      <c r="C13" s="44"/>
    </row>
    <row r="14" s="21" customFormat="1" ht="32" customHeight="1" spans="1:3">
      <c r="A14" s="42" t="s">
        <v>3315</v>
      </c>
      <c r="B14" s="44">
        <v>16.8</v>
      </c>
      <c r="C14" s="44"/>
    </row>
    <row r="15" s="23" customFormat="1" ht="69" customHeight="1" spans="1:7">
      <c r="A15" s="36" t="s">
        <v>3320</v>
      </c>
      <c r="B15" s="36"/>
      <c r="C15" s="36"/>
      <c r="D15" s="51"/>
      <c r="E15" s="51"/>
      <c r="F15" s="51"/>
      <c r="G15" s="51"/>
    </row>
    <row r="16" s="21" customFormat="1" spans="1:3">
      <c r="A16" s="55"/>
      <c r="B16" s="55"/>
      <c r="C16" s="55"/>
    </row>
  </sheetData>
  <mergeCells count="2">
    <mergeCell ref="A3:C3"/>
    <mergeCell ref="A15:C15"/>
  </mergeCells>
  <printOptions horizontalCentered="1"/>
  <pageMargins left="0.709027777777778" right="0.709027777777778" top="0.354166666666667" bottom="0.471527777777778" header="0.309027777777778" footer="0.309027777777778"/>
  <pageSetup paperSize="9" fitToHeight="200"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A3" sqref="A3:C3"/>
    </sheetView>
  </sheetViews>
  <sheetFormatPr defaultColWidth="10" defaultRowHeight="13.5" outlineLevelCol="2"/>
  <cols>
    <col min="1" max="1" width="60.5" style="21" customWidth="1"/>
    <col min="2" max="3" width="25.6333333333333" style="21" customWidth="1"/>
    <col min="4" max="4" width="9.76666666666667" style="21" customWidth="1"/>
    <col min="5" max="16384" width="10" style="21"/>
  </cols>
  <sheetData>
    <row r="1" s="21" customFormat="1" ht="24" customHeight="1"/>
    <row r="2" s="21" customFormat="1" ht="14.3" customHeight="1" spans="1:1">
      <c r="A2" s="52"/>
    </row>
    <row r="3" s="21" customFormat="1" ht="28.6" customHeight="1" spans="1:3">
      <c r="A3" s="48" t="s">
        <v>3321</v>
      </c>
      <c r="B3" s="48"/>
      <c r="C3" s="48"/>
    </row>
    <row r="4" s="21" customFormat="1" ht="25" customHeight="1" spans="1:3">
      <c r="A4" s="55"/>
      <c r="B4" s="55"/>
      <c r="C4" s="56" t="s">
        <v>3288</v>
      </c>
    </row>
    <row r="5" s="21" customFormat="1" ht="32" customHeight="1" spans="1:3">
      <c r="A5" s="29" t="s">
        <v>3305</v>
      </c>
      <c r="B5" s="29" t="s">
        <v>3251</v>
      </c>
      <c r="C5" s="29" t="s">
        <v>3306</v>
      </c>
    </row>
    <row r="6" s="21" customFormat="1" ht="32" customHeight="1" spans="1:3">
      <c r="A6" s="42" t="s">
        <v>3322</v>
      </c>
      <c r="B6" s="44">
        <v>3.28</v>
      </c>
      <c r="C6" s="44">
        <v>3.28</v>
      </c>
    </row>
    <row r="7" s="21" customFormat="1" ht="32" customHeight="1" spans="1:3">
      <c r="A7" s="42" t="s">
        <v>3323</v>
      </c>
      <c r="B7" s="44">
        <v>12.48</v>
      </c>
      <c r="C7" s="44">
        <v>12.48</v>
      </c>
    </row>
    <row r="8" s="21" customFormat="1" ht="32" customHeight="1" spans="1:3">
      <c r="A8" s="42" t="s">
        <v>3324</v>
      </c>
      <c r="B8" s="44">
        <v>7.5</v>
      </c>
      <c r="C8" s="44">
        <v>7.5</v>
      </c>
    </row>
    <row r="9" s="21" customFormat="1" ht="32" customHeight="1" spans="1:3">
      <c r="A9" s="42" t="s">
        <v>3325</v>
      </c>
      <c r="B9" s="44">
        <v>0.09</v>
      </c>
      <c r="C9" s="44">
        <v>0.09</v>
      </c>
    </row>
    <row r="10" s="21" customFormat="1" ht="32" customHeight="1" spans="1:3">
      <c r="A10" s="42" t="s">
        <v>3326</v>
      </c>
      <c r="B10" s="44">
        <v>10.69</v>
      </c>
      <c r="C10" s="44">
        <v>10.69</v>
      </c>
    </row>
    <row r="11" s="21" customFormat="1" ht="32" customHeight="1" spans="1:3">
      <c r="A11" s="42" t="s">
        <v>3327</v>
      </c>
      <c r="B11" s="44">
        <v>7.28</v>
      </c>
      <c r="C11" s="44">
        <v>7.28</v>
      </c>
    </row>
    <row r="12" s="21" customFormat="1" ht="32" customHeight="1" spans="1:3">
      <c r="A12" s="42" t="s">
        <v>3328</v>
      </c>
      <c r="B12" s="44">
        <v>12.48</v>
      </c>
      <c r="C12" s="44">
        <v>12.48</v>
      </c>
    </row>
    <row r="13" s="23" customFormat="1" ht="72" customHeight="1" spans="1:3">
      <c r="A13" s="36" t="s">
        <v>3329</v>
      </c>
      <c r="B13" s="36"/>
      <c r="C13" s="36"/>
    </row>
    <row r="14" s="21" customFormat="1" ht="31" customHeight="1" spans="1:3">
      <c r="A14" s="54"/>
      <c r="B14" s="54"/>
      <c r="C14" s="54"/>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A3" sqref="A3:C3"/>
    </sheetView>
  </sheetViews>
  <sheetFormatPr defaultColWidth="10" defaultRowHeight="13.5" outlineLevelCol="2"/>
  <cols>
    <col min="1" max="1" width="59.3833333333333" style="21" customWidth="1"/>
    <col min="2" max="3" width="25.6333333333333" style="21" customWidth="1"/>
    <col min="4" max="4" width="9.76666666666667" style="21" customWidth="1"/>
    <col min="5" max="16384" width="10" style="21"/>
  </cols>
  <sheetData>
    <row r="1" s="21" customFormat="1" ht="24" customHeight="1"/>
    <row r="2" s="21" customFormat="1" ht="14.3" customHeight="1" spans="1:1">
      <c r="A2" s="52"/>
    </row>
    <row r="3" s="21" customFormat="1" ht="28.6" customHeight="1" spans="1:3">
      <c r="A3" s="48" t="s">
        <v>3330</v>
      </c>
      <c r="B3" s="48"/>
      <c r="C3" s="48"/>
    </row>
    <row r="4" s="22" customFormat="1" ht="25" customHeight="1" spans="1:3">
      <c r="A4" s="53"/>
      <c r="B4" s="53"/>
      <c r="C4" s="27" t="s">
        <v>3288</v>
      </c>
    </row>
    <row r="5" s="22" customFormat="1" ht="32" customHeight="1" spans="1:3">
      <c r="A5" s="29" t="s">
        <v>3305</v>
      </c>
      <c r="B5" s="29" t="s">
        <v>3251</v>
      </c>
      <c r="C5" s="29" t="s">
        <v>3306</v>
      </c>
    </row>
    <row r="6" s="22" customFormat="1" ht="32" customHeight="1" spans="1:3">
      <c r="A6" s="42" t="s">
        <v>3322</v>
      </c>
      <c r="B6" s="44">
        <v>3.28</v>
      </c>
      <c r="C6" s="44">
        <v>3.28</v>
      </c>
    </row>
    <row r="7" s="22" customFormat="1" ht="32" customHeight="1" spans="1:3">
      <c r="A7" s="42" t="s">
        <v>3323</v>
      </c>
      <c r="B7" s="44">
        <v>12.48</v>
      </c>
      <c r="C7" s="44">
        <v>12.48</v>
      </c>
    </row>
    <row r="8" s="22" customFormat="1" ht="32" customHeight="1" spans="1:3">
      <c r="A8" s="42" t="s">
        <v>3324</v>
      </c>
      <c r="B8" s="44">
        <v>7.5</v>
      </c>
      <c r="C8" s="44">
        <v>7.5</v>
      </c>
    </row>
    <row r="9" s="22" customFormat="1" ht="32" customHeight="1" spans="1:3">
      <c r="A9" s="42" t="s">
        <v>3325</v>
      </c>
      <c r="B9" s="44">
        <v>0.09</v>
      </c>
      <c r="C9" s="44">
        <v>0.09</v>
      </c>
    </row>
    <row r="10" s="22" customFormat="1" ht="32" customHeight="1" spans="1:3">
      <c r="A10" s="42" t="s">
        <v>3326</v>
      </c>
      <c r="B10" s="44">
        <v>10.69</v>
      </c>
      <c r="C10" s="44">
        <v>10.69</v>
      </c>
    </row>
    <row r="11" s="22" customFormat="1" ht="32" customHeight="1" spans="1:3">
      <c r="A11" s="42" t="s">
        <v>3327</v>
      </c>
      <c r="B11" s="44">
        <v>7.28</v>
      </c>
      <c r="C11" s="44">
        <v>7.28</v>
      </c>
    </row>
    <row r="12" s="22" customFormat="1" ht="32" customHeight="1" spans="1:3">
      <c r="A12" s="42" t="s">
        <v>3328</v>
      </c>
      <c r="B12" s="44">
        <v>12.48</v>
      </c>
      <c r="C12" s="44">
        <v>12.48</v>
      </c>
    </row>
    <row r="13" s="23" customFormat="1" ht="65" customHeight="1" spans="1:3">
      <c r="A13" s="36" t="s">
        <v>3331</v>
      </c>
      <c r="B13" s="36"/>
      <c r="C13" s="36"/>
    </row>
    <row r="14" s="21" customFormat="1" ht="31" customHeight="1" spans="1:3">
      <c r="A14" s="54"/>
      <c r="B14" s="54"/>
      <c r="C14" s="54"/>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63"/>
  <sheetViews>
    <sheetView showGridLines="0" showZeros="0" view="pageBreakPreview" zoomScale="70" zoomScaleNormal="90" workbookViewId="0">
      <pane ySplit="3" topLeftCell="A35" activePane="bottomLeft" state="frozen"/>
      <selection/>
      <selection pane="bottomLeft" activeCell="F1" sqref="F$1:F$1048576"/>
    </sheetView>
  </sheetViews>
  <sheetFormatPr defaultColWidth="9" defaultRowHeight="14.25" outlineLevelCol="5"/>
  <cols>
    <col min="1" max="1" width="12.75" style="115" customWidth="1"/>
    <col min="2" max="2" width="50.75" style="115" customWidth="1"/>
    <col min="3" max="5" width="20.6333333333333" style="115" customWidth="1"/>
    <col min="6" max="6" width="9.75" style="115" hidden="1" customWidth="1"/>
    <col min="7" max="16384" width="9" style="177"/>
  </cols>
  <sheetData>
    <row r="1" ht="45" customHeight="1" spans="1:5">
      <c r="A1" s="395"/>
      <c r="B1" s="241" t="s">
        <v>2</v>
      </c>
      <c r="C1" s="241"/>
      <c r="D1" s="241"/>
      <c r="E1" s="241"/>
    </row>
    <row r="2" ht="18.95" customHeight="1" spans="1:5">
      <c r="A2" s="396"/>
      <c r="B2" s="397"/>
      <c r="C2" s="244"/>
      <c r="E2" s="398" t="s">
        <v>36</v>
      </c>
    </row>
    <row r="3" s="393" customFormat="1" ht="45" customHeight="1" spans="1:6">
      <c r="A3" s="399" t="s">
        <v>37</v>
      </c>
      <c r="B3" s="400" t="s">
        <v>38</v>
      </c>
      <c r="C3" s="184" t="s">
        <v>39</v>
      </c>
      <c r="D3" s="184" t="s">
        <v>40</v>
      </c>
      <c r="E3" s="400" t="s">
        <v>41</v>
      </c>
      <c r="F3" s="401" t="s">
        <v>42</v>
      </c>
    </row>
    <row r="4" ht="37.5" customHeight="1" spans="1:6">
      <c r="A4" s="402" t="s">
        <v>110</v>
      </c>
      <c r="B4" s="403" t="s">
        <v>111</v>
      </c>
      <c r="C4" s="404">
        <f>SUMIF('1-42022年县本级一般公共预算支出情况表（公开到项级）'!$A$4:$A$1328,A4,'1-42022年县本级一般公共预算支出情况表（公开到项级）'!$C$4:$C$1328)</f>
        <v>16696</v>
      </c>
      <c r="D4" s="404">
        <f>SUMIF('1-42022年县本级一般公共预算支出情况表（公开到项级）'!$A$4:$A$1328,A4,'1-42022年县本级一般公共预算支出情况表（公开到项级）'!$D$4:$D$1328)</f>
        <v>14444</v>
      </c>
      <c r="E4" s="405">
        <f t="shared" ref="E4:E30" si="0">IF(C4&gt;0,D4/C4-1,IF(C4&lt;0,-(D4/C4-1),""))</f>
        <v>-0.135</v>
      </c>
      <c r="F4" s="189" t="str">
        <f t="shared" ref="F4:F38" si="1">IF(LEN(A4)=3,"是",IF(B4&lt;&gt;"",IF(SUM(C4:D4)&lt;&gt;0,"是","否"),"是"))</f>
        <v>是</v>
      </c>
    </row>
    <row r="5" ht="37.5" customHeight="1" spans="1:6">
      <c r="A5" s="402" t="s">
        <v>112</v>
      </c>
      <c r="B5" s="406" t="s">
        <v>113</v>
      </c>
      <c r="C5" s="404">
        <f>SUMIF('1-42022年县本级一般公共预算支出情况表（公开到项级）'!$A$4:$A$1328,A5,'1-42022年县本级一般公共预算支出情况表（公开到项级）'!$C$4:$C$1328)</f>
        <v>0</v>
      </c>
      <c r="D5" s="404">
        <f>SUMIF('1-42022年县本级一般公共预算支出情况表（公开到项级）'!$A$4:$A$1328,A5,'1-42022年县本级一般公共预算支出情况表（公开到项级）'!$D$4:$D$1328)</f>
        <v>0</v>
      </c>
      <c r="E5" s="405" t="str">
        <f t="shared" si="0"/>
        <v/>
      </c>
      <c r="F5" s="189" t="str">
        <f t="shared" si="1"/>
        <v>是</v>
      </c>
    </row>
    <row r="6" ht="37.5" customHeight="1" spans="1:6">
      <c r="A6" s="402" t="s">
        <v>114</v>
      </c>
      <c r="B6" s="406" t="s">
        <v>115</v>
      </c>
      <c r="C6" s="404">
        <f>SUMIF('1-42022年县本级一般公共预算支出情况表（公开到项级）'!$A$4:$A$1328,A6,'1-42022年县本级一般公共预算支出情况表（公开到项级）'!$C$4:$C$1328)</f>
        <v>205</v>
      </c>
      <c r="D6" s="404">
        <f>SUMIF('1-42022年县本级一般公共预算支出情况表（公开到项级）'!$A$4:$A$1328,A6,'1-42022年县本级一般公共预算支出情况表（公开到项级）'!$D$4:$D$1328)</f>
        <v>249</v>
      </c>
      <c r="E6" s="405">
        <f t="shared" si="0"/>
        <v>0.215</v>
      </c>
      <c r="F6" s="189" t="str">
        <f t="shared" si="1"/>
        <v>是</v>
      </c>
    </row>
    <row r="7" ht="37.5" customHeight="1" spans="1:6">
      <c r="A7" s="402" t="s">
        <v>116</v>
      </c>
      <c r="B7" s="406" t="s">
        <v>117</v>
      </c>
      <c r="C7" s="404">
        <f>SUMIF('1-42022年县本级一般公共预算支出情况表（公开到项级）'!$A$4:$A$1328,A7,'1-42022年县本级一般公共预算支出情况表（公开到项级）'!$C$4:$C$1328)</f>
        <v>6686</v>
      </c>
      <c r="D7" s="404">
        <f>SUMIF('1-42022年县本级一般公共预算支出情况表（公开到项级）'!$A$4:$A$1328,A7,'1-42022年县本级一般公共预算支出情况表（公开到项级）'!$D$4:$D$1328)</f>
        <v>7494</v>
      </c>
      <c r="E7" s="405">
        <f t="shared" si="0"/>
        <v>0.121</v>
      </c>
      <c r="F7" s="189" t="str">
        <f t="shared" si="1"/>
        <v>是</v>
      </c>
    </row>
    <row r="8" ht="37.5" customHeight="1" spans="1:6">
      <c r="A8" s="402" t="s">
        <v>118</v>
      </c>
      <c r="B8" s="406" t="s">
        <v>119</v>
      </c>
      <c r="C8" s="404">
        <f>SUMIF('1-42022年县本级一般公共预算支出情况表（公开到项级）'!$A$4:$A$1328,A8,'1-42022年县本级一般公共预算支出情况表（公开到项级）'!$C$4:$C$1328)</f>
        <v>41893</v>
      </c>
      <c r="D8" s="404">
        <f>SUMIF('1-42022年县本级一般公共预算支出情况表（公开到项级）'!$A$4:$A$1328,A8,'1-42022年县本级一般公共预算支出情况表（公开到项级）'!$D$4:$D$1328)</f>
        <v>41916</v>
      </c>
      <c r="E8" s="405">
        <f t="shared" si="0"/>
        <v>0.001</v>
      </c>
      <c r="F8" s="189" t="str">
        <f t="shared" si="1"/>
        <v>是</v>
      </c>
    </row>
    <row r="9" ht="37.5" customHeight="1" spans="1:6">
      <c r="A9" s="402" t="s">
        <v>120</v>
      </c>
      <c r="B9" s="406" t="s">
        <v>121</v>
      </c>
      <c r="C9" s="404">
        <f>SUMIF('1-42022年县本级一般公共预算支出情况表（公开到项级）'!$A$4:$A$1328,A9,'1-42022年县本级一般公共预算支出情况表（公开到项级）'!$C$4:$C$1328)</f>
        <v>5019</v>
      </c>
      <c r="D9" s="404">
        <f>SUMIF('1-42022年县本级一般公共预算支出情况表（公开到项级）'!$A$4:$A$1328,A9,'1-42022年县本级一般公共预算支出情况表（公开到项级）'!$D$4:$D$1328)</f>
        <v>5023</v>
      </c>
      <c r="E9" s="405">
        <f t="shared" si="0"/>
        <v>0.001</v>
      </c>
      <c r="F9" s="189" t="str">
        <f t="shared" si="1"/>
        <v>是</v>
      </c>
    </row>
    <row r="10" ht="37.5" customHeight="1" spans="1:6">
      <c r="A10" s="402" t="s">
        <v>122</v>
      </c>
      <c r="B10" s="406" t="s">
        <v>123</v>
      </c>
      <c r="C10" s="404">
        <f>SUMIF('1-42022年县本级一般公共预算支出情况表（公开到项级）'!$A$4:$A$1328,A10,'1-42022年县本级一般公共预算支出情况表（公开到项级）'!$C$4:$C$1328)</f>
        <v>800</v>
      </c>
      <c r="D10" s="404">
        <f>SUMIF('1-42022年县本级一般公共预算支出情况表（公开到项级）'!$A$4:$A$1328,A10,'1-42022年县本级一般公共预算支出情况表（公开到项级）'!$D$4:$D$1328)</f>
        <v>811</v>
      </c>
      <c r="E10" s="405">
        <f t="shared" si="0"/>
        <v>0.014</v>
      </c>
      <c r="F10" s="189" t="str">
        <f t="shared" si="1"/>
        <v>是</v>
      </c>
    </row>
    <row r="11" ht="37.5" customHeight="1" spans="1:6">
      <c r="A11" s="402" t="s">
        <v>124</v>
      </c>
      <c r="B11" s="406" t="s">
        <v>125</v>
      </c>
      <c r="C11" s="404">
        <f>SUMIF('1-42022年县本级一般公共预算支出情况表（公开到项级）'!$A$4:$A$1328,A11,'1-42022年县本级一般公共预算支出情况表（公开到项级）'!$C$4:$C$1328)</f>
        <v>28944</v>
      </c>
      <c r="D11" s="404">
        <f>SUMIF('1-42022年县本级一般公共预算支出情况表（公开到项级）'!$A$4:$A$1328,A11,'1-42022年县本级一般公共预算支出情况表（公开到项级）'!$D$4:$D$1328)</f>
        <v>34011</v>
      </c>
      <c r="E11" s="405">
        <f t="shared" si="0"/>
        <v>0.175</v>
      </c>
      <c r="F11" s="189" t="str">
        <f t="shared" si="1"/>
        <v>是</v>
      </c>
    </row>
    <row r="12" ht="37.5" customHeight="1" spans="1:6">
      <c r="A12" s="402" t="s">
        <v>126</v>
      </c>
      <c r="B12" s="406" t="s">
        <v>127</v>
      </c>
      <c r="C12" s="404">
        <f>SUMIF('1-42022年县本级一般公共预算支出情况表（公开到项级）'!$A$4:$A$1328,A12,'1-42022年县本级一般公共预算支出情况表（公开到项级）'!$C$4:$C$1328)</f>
        <v>16180</v>
      </c>
      <c r="D12" s="404">
        <f>SUMIF('1-42022年县本级一般公共预算支出情况表（公开到项级）'!$A$4:$A$1328,A12,'1-42022年县本级一般公共预算支出情况表（公开到项级）'!$D$4:$D$1328)</f>
        <v>16648</v>
      </c>
      <c r="E12" s="405">
        <f t="shared" si="0"/>
        <v>0.029</v>
      </c>
      <c r="F12" s="189" t="str">
        <f t="shared" si="1"/>
        <v>是</v>
      </c>
    </row>
    <row r="13" ht="37.5" customHeight="1" spans="1:6">
      <c r="A13" s="402" t="s">
        <v>128</v>
      </c>
      <c r="B13" s="406" t="s">
        <v>129</v>
      </c>
      <c r="C13" s="404">
        <f>SUMIF('1-42022年县本级一般公共预算支出情况表（公开到项级）'!$A$4:$A$1328,A13,'1-42022年县本级一般公共预算支出情况表（公开到项级）'!$C$4:$C$1328)</f>
        <v>1958</v>
      </c>
      <c r="D13" s="404">
        <f>SUMIF('1-42022年县本级一般公共预算支出情况表（公开到项级）'!$A$4:$A$1328,A13,'1-42022年县本级一般公共预算支出情况表（公开到项级）'!$D$4:$D$1328)</f>
        <v>807</v>
      </c>
      <c r="E13" s="405">
        <f t="shared" si="0"/>
        <v>-0.588</v>
      </c>
      <c r="F13" s="189" t="str">
        <f t="shared" si="1"/>
        <v>是</v>
      </c>
    </row>
    <row r="14" ht="37.5" customHeight="1" spans="1:6">
      <c r="A14" s="402" t="s">
        <v>130</v>
      </c>
      <c r="B14" s="406" t="s">
        <v>131</v>
      </c>
      <c r="C14" s="404">
        <f>SUMIF('1-42022年县本级一般公共预算支出情况表（公开到项级）'!$A$4:$A$1328,A14,'1-42022年县本级一般公共预算支出情况表（公开到项级）'!$C$4:$C$1328)</f>
        <v>2968</v>
      </c>
      <c r="D14" s="404">
        <f>SUMIF('1-42022年县本级一般公共预算支出情况表（公开到项级）'!$A$4:$A$1328,A14,'1-42022年县本级一般公共预算支出情况表（公开到项级）'!$D$4:$D$1328)</f>
        <v>2333</v>
      </c>
      <c r="E14" s="405">
        <f t="shared" si="0"/>
        <v>-0.214</v>
      </c>
      <c r="F14" s="189" t="str">
        <f t="shared" si="1"/>
        <v>是</v>
      </c>
    </row>
    <row r="15" ht="37.5" customHeight="1" spans="1:6">
      <c r="A15" s="402" t="s">
        <v>132</v>
      </c>
      <c r="B15" s="406" t="s">
        <v>133</v>
      </c>
      <c r="C15" s="404">
        <f>SUMIF('1-42022年县本级一般公共预算支出情况表（公开到项级）'!$A$4:$A$1328,A15,'1-42022年县本级一般公共预算支出情况表（公开到项级）'!$C$4:$C$1328)</f>
        <v>22935</v>
      </c>
      <c r="D15" s="404">
        <f>SUMIF('1-42022年县本级一般公共预算支出情况表（公开到项级）'!$A$4:$A$1328,A15,'1-42022年县本级一般公共预算支出情况表（公开到项级）'!$D$4:$D$1328)</f>
        <v>22831</v>
      </c>
      <c r="E15" s="405">
        <f t="shared" si="0"/>
        <v>-0.005</v>
      </c>
      <c r="F15" s="189" t="str">
        <f t="shared" si="1"/>
        <v>是</v>
      </c>
    </row>
    <row r="16" ht="37.5" customHeight="1" spans="1:6">
      <c r="A16" s="402" t="s">
        <v>134</v>
      </c>
      <c r="B16" s="406" t="s">
        <v>135</v>
      </c>
      <c r="C16" s="404">
        <f>SUMIF('1-42022年县本级一般公共预算支出情况表（公开到项级）'!$A$4:$A$1328,A16,'1-42022年县本级一般公共预算支出情况表（公开到项级）'!$C$4:$C$1328)</f>
        <v>3843</v>
      </c>
      <c r="D16" s="404">
        <f>SUMIF('1-42022年县本级一般公共预算支出情况表（公开到项级）'!$A$4:$A$1328,A16,'1-42022年县本级一般公共预算支出情况表（公开到项级）'!$D$4:$D$1328)</f>
        <v>2882</v>
      </c>
      <c r="E16" s="405">
        <f t="shared" si="0"/>
        <v>-0.25</v>
      </c>
      <c r="F16" s="189" t="str">
        <f t="shared" si="1"/>
        <v>是</v>
      </c>
    </row>
    <row r="17" ht="37.5" customHeight="1" spans="1:6">
      <c r="A17" s="402" t="s">
        <v>136</v>
      </c>
      <c r="B17" s="406" t="s">
        <v>137</v>
      </c>
      <c r="C17" s="404">
        <f>SUMIF('1-42022年县本级一般公共预算支出情况表（公开到项级）'!$A$4:$A$1328,A17,'1-42022年县本级一般公共预算支出情况表（公开到项级）'!$C$4:$C$1328)</f>
        <v>1100</v>
      </c>
      <c r="D17" s="404">
        <f>SUMIF('1-42022年县本级一般公共预算支出情况表（公开到项级）'!$A$4:$A$1328,A17,'1-42022年县本级一般公共预算支出情况表（公开到项级）'!$D$4:$D$1328)</f>
        <v>0</v>
      </c>
      <c r="E17" s="405">
        <f t="shared" si="0"/>
        <v>-1</v>
      </c>
      <c r="F17" s="189" t="str">
        <f t="shared" si="1"/>
        <v>是</v>
      </c>
    </row>
    <row r="18" ht="37.5" customHeight="1" spans="1:6">
      <c r="A18" s="402" t="s">
        <v>138</v>
      </c>
      <c r="B18" s="406" t="s">
        <v>139</v>
      </c>
      <c r="C18" s="404">
        <f>SUMIF('1-42022年县本级一般公共预算支出情况表（公开到项级）'!$A$4:$A$1328,A18,'1-42022年县本级一般公共预算支出情况表（公开到项级）'!$C$4:$C$1328)</f>
        <v>463</v>
      </c>
      <c r="D18" s="404">
        <f>SUMIF('1-42022年县本级一般公共预算支出情况表（公开到项级）'!$A$4:$A$1328,A18,'1-42022年县本级一般公共预算支出情况表（公开到项级）'!$D$4:$D$1328)</f>
        <v>163</v>
      </c>
      <c r="E18" s="405">
        <f t="shared" si="0"/>
        <v>-0.648</v>
      </c>
      <c r="F18" s="189" t="str">
        <f t="shared" si="1"/>
        <v>是</v>
      </c>
    </row>
    <row r="19" ht="37.5" customHeight="1" spans="1:6">
      <c r="A19" s="402" t="s">
        <v>140</v>
      </c>
      <c r="B19" s="406" t="s">
        <v>141</v>
      </c>
      <c r="C19" s="404">
        <f>SUMIF('1-42022年县本级一般公共预算支出情况表（公开到项级）'!$A$4:$A$1328,A19,'1-42022年县本级一般公共预算支出情况表（公开到项级）'!$C$4:$C$1328)</f>
        <v>82</v>
      </c>
      <c r="D19" s="404">
        <f>SUMIF('1-42022年县本级一般公共预算支出情况表（公开到项级）'!$A$4:$A$1328,A19,'1-42022年县本级一般公共预算支出情况表（公开到项级）'!$D$4:$D$1328)</f>
        <v>0</v>
      </c>
      <c r="E19" s="405">
        <f t="shared" si="0"/>
        <v>-1</v>
      </c>
      <c r="F19" s="189" t="str">
        <f t="shared" si="1"/>
        <v>是</v>
      </c>
    </row>
    <row r="20" ht="37.5" customHeight="1" spans="1:6">
      <c r="A20" s="402" t="s">
        <v>142</v>
      </c>
      <c r="B20" s="406" t="s">
        <v>143</v>
      </c>
      <c r="C20" s="404">
        <f>SUMIF('1-42022年县本级一般公共预算支出情况表（公开到项级）'!$A$4:$A$1328,A20,'1-42022年县本级一般公共预算支出情况表（公开到项级）'!$C$4:$C$1328)</f>
        <v>0</v>
      </c>
      <c r="D20" s="404">
        <f>SUMIF('1-42022年县本级一般公共预算支出情况表（公开到项级）'!$A$4:$A$1328,A20,'1-42022年县本级一般公共预算支出情况表（公开到项级）'!$D$4:$D$1328)</f>
        <v>0</v>
      </c>
      <c r="E20" s="405" t="str">
        <f t="shared" si="0"/>
        <v/>
      </c>
      <c r="F20" s="189" t="str">
        <f t="shared" si="1"/>
        <v>是</v>
      </c>
    </row>
    <row r="21" ht="37.5" customHeight="1" spans="1:6">
      <c r="A21" s="402" t="s">
        <v>144</v>
      </c>
      <c r="B21" s="406" t="s">
        <v>145</v>
      </c>
      <c r="C21" s="404">
        <f>SUMIF('1-42022年县本级一般公共预算支出情况表（公开到项级）'!$A$4:$A$1328,A21,'1-42022年县本级一般公共预算支出情况表（公开到项级）'!$C$4:$C$1328)</f>
        <v>1511</v>
      </c>
      <c r="D21" s="404">
        <f>SUMIF('1-42022年县本级一般公共预算支出情况表（公开到项级）'!$A$4:$A$1328,A21,'1-42022年县本级一般公共预算支出情况表（公开到项级）'!$D$4:$D$1328)</f>
        <v>996</v>
      </c>
      <c r="E21" s="405">
        <f t="shared" si="0"/>
        <v>-0.341</v>
      </c>
      <c r="F21" s="189" t="str">
        <f t="shared" si="1"/>
        <v>是</v>
      </c>
    </row>
    <row r="22" ht="37.5" customHeight="1" spans="1:6">
      <c r="A22" s="402" t="s">
        <v>146</v>
      </c>
      <c r="B22" s="406" t="s">
        <v>147</v>
      </c>
      <c r="C22" s="404">
        <f>SUMIF('1-42022年县本级一般公共预算支出情况表（公开到项级）'!$A$4:$A$1328,A22,'1-42022年县本级一般公共预算支出情况表（公开到项级）'!$C$4:$C$1328)</f>
        <v>10204</v>
      </c>
      <c r="D22" s="404">
        <f>SUMIF('1-42022年县本级一般公共预算支出情况表（公开到项级）'!$A$4:$A$1328,A22,'1-42022年县本级一般公共预算支出情况表（公开到项级）'!$D$4:$D$1328)</f>
        <v>9534</v>
      </c>
      <c r="E22" s="405">
        <f t="shared" si="0"/>
        <v>-0.066</v>
      </c>
      <c r="F22" s="189" t="str">
        <f t="shared" si="1"/>
        <v>是</v>
      </c>
    </row>
    <row r="23" ht="37.5" customHeight="1" spans="1:6">
      <c r="A23" s="402" t="s">
        <v>148</v>
      </c>
      <c r="B23" s="406" t="s">
        <v>149</v>
      </c>
      <c r="C23" s="404">
        <f>SUMIF('1-42022年县本级一般公共预算支出情况表（公开到项级）'!$A$4:$A$1328,A23,'1-42022年县本级一般公共预算支出情况表（公开到项级）'!$C$4:$C$1328)</f>
        <v>74</v>
      </c>
      <c r="D23" s="404">
        <f>SUMIF('1-42022年县本级一般公共预算支出情况表（公开到项级）'!$A$4:$A$1328,A23,'1-42022年县本级一般公共预算支出情况表（公开到项级）'!$D$4:$D$1328)</f>
        <v>75</v>
      </c>
      <c r="E23" s="405">
        <f t="shared" si="0"/>
        <v>0.014</v>
      </c>
      <c r="F23" s="189" t="str">
        <f t="shared" si="1"/>
        <v>是</v>
      </c>
    </row>
    <row r="24" ht="37.5" customHeight="1" spans="1:6">
      <c r="A24" s="402" t="s">
        <v>150</v>
      </c>
      <c r="B24" s="406" t="s">
        <v>151</v>
      </c>
      <c r="C24" s="404">
        <f>SUMIF('1-42022年县本级一般公共预算支出情况表（公开到项级）'!$A$4:$A$1328,A24,'1-42022年县本级一般公共预算支出情况表（公开到项级）'!$C$4:$C$1328)</f>
        <v>2526</v>
      </c>
      <c r="D24" s="404">
        <f>SUMIF('1-42022年县本级一般公共预算支出情况表（公开到项级）'!$A$4:$A$1328,A24,'1-42022年县本级一般公共预算支出情况表（公开到项级）'!$D$4:$D$1328)</f>
        <v>2186</v>
      </c>
      <c r="E24" s="405">
        <f t="shared" si="0"/>
        <v>-0.135</v>
      </c>
      <c r="F24" s="189" t="str">
        <f t="shared" si="1"/>
        <v>是</v>
      </c>
    </row>
    <row r="25" ht="37.5" customHeight="1" spans="1:6">
      <c r="A25" s="402" t="s">
        <v>152</v>
      </c>
      <c r="B25" s="406" t="s">
        <v>153</v>
      </c>
      <c r="C25" s="404">
        <f>SUMIF('1-42022年县本级一般公共预算支出情况表（公开到项级）'!$A$4:$A$1328,A25,'1-42022年县本级一般公共预算支出情况表（公开到项级）'!$C$4:$C$1328)</f>
        <v>0</v>
      </c>
      <c r="D25" s="404">
        <f>SUMIF('1-42022年县本级一般公共预算支出情况表（公开到项级）'!$A$4:$A$1328,A25,'1-42022年县本级一般公共预算支出情况表（公开到项级）'!$D$4:$D$1328)</f>
        <v>2400</v>
      </c>
      <c r="E25" s="405" t="str">
        <f t="shared" si="0"/>
        <v/>
      </c>
      <c r="F25" s="189" t="str">
        <f t="shared" si="1"/>
        <v>是</v>
      </c>
    </row>
    <row r="26" ht="37.5" customHeight="1" spans="1:6">
      <c r="A26" s="402" t="s">
        <v>154</v>
      </c>
      <c r="B26" s="406" t="s">
        <v>155</v>
      </c>
      <c r="C26" s="404">
        <f>SUMIF('1-42022年县本级一般公共预算支出情况表（公开到项级）'!$A$4:$A$1328,A26,'1-42022年县本级一般公共预算支出情况表（公开到项级）'!$C$4:$C$1328)</f>
        <v>4042</v>
      </c>
      <c r="D26" s="404">
        <f>SUMIF('1-42022年县本级一般公共预算支出情况表（公开到项级）'!$A$4:$A$1328,A26,'1-42022年县本级一般公共预算支出情况表（公开到项级）'!$D$4:$D$1328)</f>
        <v>6502</v>
      </c>
      <c r="E26" s="405">
        <f t="shared" si="0"/>
        <v>0.609</v>
      </c>
      <c r="F26" s="189" t="str">
        <f t="shared" si="1"/>
        <v>是</v>
      </c>
    </row>
    <row r="27" ht="37.5" customHeight="1" spans="1:6">
      <c r="A27" s="402" t="s">
        <v>156</v>
      </c>
      <c r="B27" s="406" t="s">
        <v>157</v>
      </c>
      <c r="C27" s="404">
        <f>SUMIF('1-42022年县本级一般公共预算支出情况表（公开到项级）'!$A$4:$A$1328,A27,'1-42022年县本级一般公共预算支出情况表（公开到项级）'!$C$4:$C$1328)</f>
        <v>20</v>
      </c>
      <c r="D27" s="404">
        <f>SUMIF('1-42022年县本级一般公共预算支出情况表（公开到项级）'!$A$4:$A$1328,A27,'1-42022年县本级一般公共预算支出情况表（公开到项级）'!$D$4:$D$1328)</f>
        <v>25</v>
      </c>
      <c r="E27" s="405">
        <f t="shared" si="0"/>
        <v>0.25</v>
      </c>
      <c r="F27" s="189" t="str">
        <f t="shared" si="1"/>
        <v>是</v>
      </c>
    </row>
    <row r="28" ht="37.5" customHeight="1" spans="1:6">
      <c r="A28" s="402" t="s">
        <v>158</v>
      </c>
      <c r="B28" s="406" t="s">
        <v>159</v>
      </c>
      <c r="C28" s="404">
        <f>SUMIF('1-42022年县本级一般公共预算支出情况表（公开到项级）'!$A$4:$A$1328,A28,'1-42022年县本级一般公共预算支出情况表（公开到项级）'!$C$4:$C$1328)</f>
        <v>0</v>
      </c>
      <c r="D28" s="404">
        <f>SUMIF('1-42022年县本级一般公共预算支出情况表（公开到项级）'!$A$4:$A$1328,A28,'1-42022年县本级一般公共预算支出情况表（公开到项级）'!$D$4:$D$1328)</f>
        <v>5970</v>
      </c>
      <c r="E28" s="405" t="str">
        <f t="shared" si="0"/>
        <v/>
      </c>
      <c r="F28" s="189" t="str">
        <f t="shared" si="1"/>
        <v>是</v>
      </c>
    </row>
    <row r="29" ht="37.5" customHeight="1" spans="1:6">
      <c r="A29" s="402"/>
      <c r="B29" s="406"/>
      <c r="C29" s="404"/>
      <c r="D29" s="404"/>
      <c r="E29" s="405"/>
      <c r="F29" s="189" t="str">
        <f t="shared" si="1"/>
        <v>是</v>
      </c>
    </row>
    <row r="30" s="243" customFormat="1" ht="37.5" customHeight="1" spans="1:6">
      <c r="A30" s="407"/>
      <c r="B30" s="388" t="s">
        <v>160</v>
      </c>
      <c r="C30" s="408">
        <f>SUM(C4:C28)</f>
        <v>168149</v>
      </c>
      <c r="D30" s="408">
        <f>SUM(D4:D28)</f>
        <v>177300</v>
      </c>
      <c r="E30" s="409">
        <f t="shared" si="0"/>
        <v>0.054</v>
      </c>
      <c r="F30" s="189" t="str">
        <f t="shared" si="1"/>
        <v>是</v>
      </c>
    </row>
    <row r="31" ht="37.5" customHeight="1" spans="1:6">
      <c r="A31" s="255">
        <v>230</v>
      </c>
      <c r="B31" s="410" t="s">
        <v>161</v>
      </c>
      <c r="C31" s="408">
        <f>C33+C36</f>
        <v>13338</v>
      </c>
      <c r="D31" s="408">
        <f>D33+D36</f>
        <v>11109</v>
      </c>
      <c r="E31" s="409">
        <f t="shared" ref="E31:E50" si="2">IF(C31&gt;0,D31/C31-1,IF(C31&lt;0,-(D31/C31-1),""))</f>
        <v>-0.167</v>
      </c>
      <c r="F31" s="189" t="str">
        <f t="shared" si="1"/>
        <v>是</v>
      </c>
    </row>
    <row r="32" ht="37.5" customHeight="1" spans="1:6">
      <c r="A32" s="255">
        <v>23001</v>
      </c>
      <c r="B32" s="230" t="s">
        <v>162</v>
      </c>
      <c r="C32" s="411"/>
      <c r="D32" s="408"/>
      <c r="E32" s="409" t="str">
        <f t="shared" si="2"/>
        <v/>
      </c>
      <c r="F32" s="189"/>
    </row>
    <row r="33" ht="37.5" customHeight="1" spans="1:6">
      <c r="A33" s="255">
        <v>23002</v>
      </c>
      <c r="B33" s="230" t="s">
        <v>163</v>
      </c>
      <c r="C33" s="411">
        <v>6912</v>
      </c>
      <c r="D33" s="408">
        <v>5434</v>
      </c>
      <c r="E33" s="409">
        <f t="shared" si="2"/>
        <v>-0.214</v>
      </c>
      <c r="F33" s="189"/>
    </row>
    <row r="34" ht="37.5" customHeight="1" spans="1:6">
      <c r="A34" s="255"/>
      <c r="B34" s="230" t="s">
        <v>164</v>
      </c>
      <c r="C34" s="411">
        <v>6912</v>
      </c>
      <c r="D34" s="408">
        <v>5434</v>
      </c>
      <c r="E34" s="409">
        <f t="shared" si="2"/>
        <v>-0.214</v>
      </c>
      <c r="F34" s="189"/>
    </row>
    <row r="35" ht="37.5" customHeight="1" spans="1:6">
      <c r="A35" s="255"/>
      <c r="B35" s="230" t="s">
        <v>165</v>
      </c>
      <c r="C35" s="411"/>
      <c r="D35" s="408"/>
      <c r="E35" s="409" t="str">
        <f t="shared" si="2"/>
        <v/>
      </c>
      <c r="F35" s="189"/>
    </row>
    <row r="36" ht="37.5" customHeight="1" spans="1:6">
      <c r="A36" s="255">
        <v>23003</v>
      </c>
      <c r="B36" s="230" t="s">
        <v>166</v>
      </c>
      <c r="C36" s="411">
        <v>6426</v>
      </c>
      <c r="D36" s="408">
        <v>5675</v>
      </c>
      <c r="E36" s="409">
        <f t="shared" si="2"/>
        <v>-0.117</v>
      </c>
      <c r="F36" s="189"/>
    </row>
    <row r="37" ht="37.5" customHeight="1" spans="1:6">
      <c r="A37" s="255"/>
      <c r="B37" s="230" t="s">
        <v>167</v>
      </c>
      <c r="C37" s="411">
        <v>6426</v>
      </c>
      <c r="D37" s="408">
        <v>5675</v>
      </c>
      <c r="E37" s="409">
        <f t="shared" si="2"/>
        <v>-0.117</v>
      </c>
      <c r="F37" s="189"/>
    </row>
    <row r="38" ht="37.5" customHeight="1" spans="1:6">
      <c r="A38" s="255"/>
      <c r="B38" s="230" t="s">
        <v>168</v>
      </c>
      <c r="C38" s="411"/>
      <c r="D38" s="408"/>
      <c r="E38" s="409" t="str">
        <f t="shared" si="2"/>
        <v/>
      </c>
      <c r="F38" s="189"/>
    </row>
    <row r="39" ht="37.5" customHeight="1" spans="1:6">
      <c r="A39" s="255">
        <v>23008</v>
      </c>
      <c r="B39" s="230" t="s">
        <v>169</v>
      </c>
      <c r="C39" s="408"/>
      <c r="D39" s="408"/>
      <c r="E39" s="409" t="str">
        <f t="shared" si="2"/>
        <v/>
      </c>
      <c r="F39" s="189"/>
    </row>
    <row r="40" ht="37.5" customHeight="1" spans="1:6">
      <c r="A40" s="255">
        <v>23009</v>
      </c>
      <c r="B40" s="230" t="s">
        <v>170</v>
      </c>
      <c r="C40" s="408"/>
      <c r="D40" s="408"/>
      <c r="E40" s="409" t="str">
        <f t="shared" si="2"/>
        <v/>
      </c>
      <c r="F40" s="189"/>
    </row>
    <row r="41" ht="37.5" customHeight="1" spans="1:6">
      <c r="A41" s="230">
        <v>2301101</v>
      </c>
      <c r="B41" s="230" t="s">
        <v>171</v>
      </c>
      <c r="C41" s="408"/>
      <c r="D41" s="408"/>
      <c r="E41" s="409" t="str">
        <f t="shared" si="2"/>
        <v/>
      </c>
      <c r="F41" s="189"/>
    </row>
    <row r="42" ht="37.5" customHeight="1" spans="1:6">
      <c r="A42" s="230"/>
      <c r="B42" s="230" t="s">
        <v>172</v>
      </c>
      <c r="C42" s="404"/>
      <c r="D42" s="404"/>
      <c r="E42" s="409" t="str">
        <f t="shared" si="2"/>
        <v/>
      </c>
      <c r="F42" s="189" t="str">
        <f t="shared" ref="F42:F46" si="3">IF(LEN(A42)=3,"是",IF(B42&lt;&gt;"",IF(SUM(C42:D42)&lt;&gt;0,"是","否"),"是"))</f>
        <v>否</v>
      </c>
    </row>
    <row r="43" ht="36" customHeight="1" spans="1:6">
      <c r="A43" s="390"/>
      <c r="B43" s="390" t="s">
        <v>173</v>
      </c>
      <c r="C43" s="404"/>
      <c r="D43" s="404"/>
      <c r="E43" s="409" t="str">
        <f t="shared" si="2"/>
        <v/>
      </c>
      <c r="F43" s="189" t="str">
        <f t="shared" si="3"/>
        <v>否</v>
      </c>
    </row>
    <row r="44" ht="37.5" customHeight="1" spans="1:6">
      <c r="A44" s="390">
        <v>23013</v>
      </c>
      <c r="B44" s="390" t="s">
        <v>174</v>
      </c>
      <c r="C44" s="404"/>
      <c r="D44" s="404"/>
      <c r="E44" s="409" t="str">
        <f t="shared" si="2"/>
        <v/>
      </c>
      <c r="F44" s="189" t="str">
        <f t="shared" si="3"/>
        <v>否</v>
      </c>
    </row>
    <row r="45" s="394" customFormat="1" ht="36" customHeight="1" spans="1:6">
      <c r="A45" s="390">
        <v>23015</v>
      </c>
      <c r="B45" s="390" t="s">
        <v>175</v>
      </c>
      <c r="C45" s="404"/>
      <c r="D45" s="404"/>
      <c r="E45" s="409" t="str">
        <f t="shared" si="2"/>
        <v/>
      </c>
      <c r="F45" s="189" t="str">
        <f t="shared" si="3"/>
        <v>否</v>
      </c>
    </row>
    <row r="46" s="394" customFormat="1" ht="37.5" customHeight="1" spans="1:6">
      <c r="A46" s="390">
        <v>23016</v>
      </c>
      <c r="B46" s="390" t="s">
        <v>176</v>
      </c>
      <c r="C46" s="412">
        <v>-34</v>
      </c>
      <c r="D46" s="408"/>
      <c r="E46" s="409">
        <f t="shared" si="2"/>
        <v>1</v>
      </c>
      <c r="F46" s="189" t="str">
        <f t="shared" si="3"/>
        <v>是</v>
      </c>
    </row>
    <row r="47" s="394" customFormat="1" ht="37.5" customHeight="1" spans="1:6">
      <c r="A47" s="230">
        <v>231</v>
      </c>
      <c r="B47" s="230" t="s">
        <v>177</v>
      </c>
      <c r="C47" s="411">
        <v>21188</v>
      </c>
      <c r="D47" s="408">
        <v>20400</v>
      </c>
      <c r="E47" s="409">
        <f t="shared" si="2"/>
        <v>-0.037</v>
      </c>
      <c r="F47" s="189"/>
    </row>
    <row r="48" s="394" customFormat="1" ht="37.5" customHeight="1" spans="1:6">
      <c r="A48" s="230"/>
      <c r="B48" s="230" t="s">
        <v>178</v>
      </c>
      <c r="C48" s="411"/>
      <c r="D48" s="408"/>
      <c r="E48" s="409" t="str">
        <f t="shared" si="2"/>
        <v/>
      </c>
      <c r="F48" s="189"/>
    </row>
    <row r="49" s="394" customFormat="1" ht="37.5" customHeight="1" spans="1:6">
      <c r="A49" s="230"/>
      <c r="B49" s="230" t="s">
        <v>179</v>
      </c>
      <c r="C49" s="411">
        <v>21188</v>
      </c>
      <c r="D49" s="408">
        <v>20400</v>
      </c>
      <c r="E49" s="409">
        <f t="shared" si="2"/>
        <v>-0.037</v>
      </c>
      <c r="F49" s="189" t="str">
        <f>IF(LEN(A49)=3,"是",IF(B49&lt;&gt;"",IF(SUM(C49:D49)&lt;&gt;0,"是","否"),"是"))</f>
        <v>是</v>
      </c>
    </row>
    <row r="50" ht="37.5" customHeight="1" spans="1:6">
      <c r="A50" s="407"/>
      <c r="B50" s="413" t="s">
        <v>180</v>
      </c>
      <c r="C50" s="408">
        <f>C47+C46+C31+C30</f>
        <v>202641</v>
      </c>
      <c r="D50" s="408">
        <f>D47+D46+D31+D30</f>
        <v>208809</v>
      </c>
      <c r="E50" s="409">
        <f t="shared" si="2"/>
        <v>0.03</v>
      </c>
      <c r="F50" s="189" t="str">
        <f>IF(LEN(A50)=3,"是",IF(B50&lt;&gt;"",IF(SUM(C50:D50)&lt;&gt;0,"是","否"),"是"))</f>
        <v>是</v>
      </c>
    </row>
    <row r="51" spans="2:4">
      <c r="B51" s="414"/>
      <c r="D51" s="415"/>
    </row>
    <row r="53" spans="4:4">
      <c r="D53" s="415"/>
    </row>
    <row r="55" spans="4:4">
      <c r="D55" s="415"/>
    </row>
    <row r="56" spans="4:4">
      <c r="D56" s="415"/>
    </row>
    <row r="58" spans="4:4">
      <c r="D58" s="415"/>
    </row>
    <row r="59" spans="4:4">
      <c r="D59" s="415"/>
    </row>
    <row r="60" spans="4:4">
      <c r="D60" s="415"/>
    </row>
    <row r="61" spans="4:4">
      <c r="D61" s="415"/>
    </row>
    <row r="63" spans="4:4">
      <c r="D63" s="415"/>
    </row>
  </sheetData>
  <mergeCells count="1">
    <mergeCell ref="B1:E1"/>
  </mergeCells>
  <conditionalFormatting sqref="A41:B41">
    <cfRule type="expression" dxfId="0" priority="20" stopIfTrue="1">
      <formula>"len($A:$A)=3"</formula>
    </cfRule>
    <cfRule type="expression" dxfId="0" priority="19" stopIfTrue="1">
      <formula>"len($A:$A)=3"</formula>
    </cfRule>
  </conditionalFormatting>
  <conditionalFormatting sqref="A42:B42">
    <cfRule type="expression" dxfId="0" priority="18" stopIfTrue="1">
      <formula>"len($A:$A)=3"</formula>
    </cfRule>
    <cfRule type="expression" dxfId="0" priority="17" stopIfTrue="1">
      <formula>"len($A:$A)=3"</formula>
    </cfRule>
  </conditionalFormatting>
  <conditionalFormatting sqref="C44">
    <cfRule type="expression" dxfId="0" priority="36" stopIfTrue="1">
      <formula>"len($A:$A)=3"</formula>
    </cfRule>
  </conditionalFormatting>
  <conditionalFormatting sqref="C46">
    <cfRule type="expression" dxfId="0" priority="9" stopIfTrue="1">
      <formula>"len($A:$A)=3"</formula>
    </cfRule>
    <cfRule type="expression" dxfId="0" priority="8" stopIfTrue="1">
      <formula>"len($A:$A)=3"</formula>
    </cfRule>
    <cfRule type="expression" dxfId="0" priority="7" stopIfTrue="1">
      <formula>"len($A:$A)=3"</formula>
    </cfRule>
  </conditionalFormatting>
  <conditionalFormatting sqref="C47">
    <cfRule type="expression" dxfId="0" priority="2" stopIfTrue="1">
      <formula>"len($A:$A)=3"</formula>
    </cfRule>
    <cfRule type="expression" dxfId="0" priority="1" stopIfTrue="1">
      <formula>"len($A:$A)=3"</formula>
    </cfRule>
  </conditionalFormatting>
  <conditionalFormatting sqref="C48">
    <cfRule type="expression" dxfId="0" priority="6" stopIfTrue="1">
      <formula>"len($A:$A)=3"</formula>
    </cfRule>
    <cfRule type="expression" dxfId="0" priority="5" stopIfTrue="1">
      <formula>"len($A:$A)=3"</formula>
    </cfRule>
  </conditionalFormatting>
  <conditionalFormatting sqref="C49">
    <cfRule type="expression" dxfId="0" priority="4" stopIfTrue="1">
      <formula>"len($A:$A)=3"</formula>
    </cfRule>
    <cfRule type="expression" dxfId="0" priority="3" stopIfTrue="1">
      <formula>"len($A:$A)=3"</formula>
    </cfRule>
  </conditionalFormatting>
  <conditionalFormatting sqref="B32:B40">
    <cfRule type="expression" dxfId="0" priority="22" stopIfTrue="1">
      <formula>"len($A:$A)=3"</formula>
    </cfRule>
    <cfRule type="expression" dxfId="0" priority="21" stopIfTrue="1">
      <formula>"len($A:$A)=3"</formula>
    </cfRule>
  </conditionalFormatting>
  <conditionalFormatting sqref="C32:C38">
    <cfRule type="expression" dxfId="0" priority="11" stopIfTrue="1">
      <formula>"len($A:$A)=3"</formula>
    </cfRule>
    <cfRule type="expression" dxfId="0" priority="10" stopIfTrue="1">
      <formula>"len($A:$A)=3"</formula>
    </cfRule>
  </conditionalFormatting>
  <conditionalFormatting sqref="D43:D44">
    <cfRule type="cellIs" dxfId="2" priority="51" stopIfTrue="1" operator="lessThan">
      <formula>0</formula>
    </cfRule>
    <cfRule type="cellIs" dxfId="1" priority="52" stopIfTrue="1" operator="greaterThan">
      <formula>5</formula>
    </cfRule>
  </conditionalFormatting>
  <conditionalFormatting sqref="F4:F51">
    <cfRule type="cellIs" dxfId="2" priority="33" stopIfTrue="1" operator="lessThan">
      <formula>0</formula>
    </cfRule>
  </conditionalFormatting>
  <conditionalFormatting sqref="E2:E50 D42 D51:E56 E57:E1412">
    <cfRule type="cellIs" dxfId="1" priority="49" stopIfTrue="1" operator="lessThanOrEqual">
      <formula>-1</formula>
    </cfRule>
  </conditionalFormatting>
  <conditionalFormatting sqref="A43:B46">
    <cfRule type="expression" dxfId="0" priority="14" stopIfTrue="1">
      <formula>"len($A:$A)=3"</formula>
    </cfRule>
    <cfRule type="expression" dxfId="0" priority="15" stopIfTrue="1">
      <formula>"len($A:$A)=3"</formula>
    </cfRule>
    <cfRule type="expression" dxfId="0" priority="16" stopIfTrue="1">
      <formula>"len($A:$A)=3"</formula>
    </cfRule>
  </conditionalFormatting>
  <conditionalFormatting sqref="A47:B49">
    <cfRule type="expression" dxfId="0" priority="13" stopIfTrue="1">
      <formula>"len($A:$A)=3"</formula>
    </cfRule>
    <cfRule type="expression" dxfId="0" priority="1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topLeftCell="A18" workbookViewId="0">
      <selection activeCell="A3" sqref="A3:D3"/>
    </sheetView>
  </sheetViews>
  <sheetFormatPr defaultColWidth="10" defaultRowHeight="13.5" outlineLevelCol="3"/>
  <cols>
    <col min="1" max="1" width="36" style="21" customWidth="1"/>
    <col min="2" max="4" width="15.6333333333333" style="21" customWidth="1"/>
    <col min="5" max="5" width="9.76666666666667" style="21" customWidth="1"/>
    <col min="6" max="16384" width="10" style="21"/>
  </cols>
  <sheetData>
    <row r="1" s="21" customFormat="1" ht="22" customHeight="1"/>
    <row r="2" s="21" customFormat="1" ht="14.3" customHeight="1" spans="1:1">
      <c r="A2" s="47"/>
    </row>
    <row r="3" s="21" customFormat="1" ht="63" customHeight="1" spans="1:4">
      <c r="A3" s="48" t="s">
        <v>3332</v>
      </c>
      <c r="B3" s="48"/>
      <c r="C3" s="48"/>
      <c r="D3" s="48"/>
    </row>
    <row r="4" s="22" customFormat="1" ht="30" customHeight="1" spans="4:4">
      <c r="D4" s="27" t="s">
        <v>3288</v>
      </c>
    </row>
    <row r="5" s="22" customFormat="1" ht="25" customHeight="1" spans="1:4">
      <c r="A5" s="29" t="s">
        <v>3305</v>
      </c>
      <c r="B5" s="29" t="s">
        <v>3333</v>
      </c>
      <c r="C5" s="29" t="s">
        <v>3334</v>
      </c>
      <c r="D5" s="29" t="s">
        <v>3335</v>
      </c>
    </row>
    <row r="6" s="22" customFormat="1" ht="25" customHeight="1" spans="1:4">
      <c r="A6" s="49" t="s">
        <v>3336</v>
      </c>
      <c r="B6" s="31" t="s">
        <v>3337</v>
      </c>
      <c r="C6" s="32">
        <f>C7+C9</f>
        <v>9.52</v>
      </c>
      <c r="D6" s="32">
        <f>D7+D9</f>
        <v>9.52</v>
      </c>
    </row>
    <row r="7" s="22" customFormat="1" ht="25" customHeight="1" spans="1:4">
      <c r="A7" s="50" t="s">
        <v>3338</v>
      </c>
      <c r="B7" s="31" t="s">
        <v>3296</v>
      </c>
      <c r="C7" s="32">
        <v>2.02</v>
      </c>
      <c r="D7" s="32">
        <v>2.02</v>
      </c>
    </row>
    <row r="8" s="22" customFormat="1" ht="25" customHeight="1" spans="1:4">
      <c r="A8" s="50" t="s">
        <v>3339</v>
      </c>
      <c r="B8" s="31" t="s">
        <v>3297</v>
      </c>
      <c r="C8" s="32">
        <v>2.02</v>
      </c>
      <c r="D8" s="32">
        <v>2.02</v>
      </c>
    </row>
    <row r="9" s="22" customFormat="1" ht="25" customHeight="1" spans="1:4">
      <c r="A9" s="50" t="s">
        <v>3340</v>
      </c>
      <c r="B9" s="31" t="s">
        <v>3341</v>
      </c>
      <c r="C9" s="32">
        <v>7.5</v>
      </c>
      <c r="D9" s="32">
        <v>7.5</v>
      </c>
    </row>
    <row r="10" s="22" customFormat="1" ht="25" customHeight="1" spans="1:4">
      <c r="A10" s="50" t="s">
        <v>3339</v>
      </c>
      <c r="B10" s="31" t="s">
        <v>3299</v>
      </c>
      <c r="C10" s="32"/>
      <c r="D10" s="32"/>
    </row>
    <row r="11" s="22" customFormat="1" ht="25" customHeight="1" spans="1:4">
      <c r="A11" s="49" t="s">
        <v>3342</v>
      </c>
      <c r="B11" s="31" t="s">
        <v>3343</v>
      </c>
      <c r="C11" s="32">
        <f>C12+C13</f>
        <v>2.26</v>
      </c>
      <c r="D11" s="32">
        <f>D12+D13</f>
        <v>2.26</v>
      </c>
    </row>
    <row r="12" s="22" customFormat="1" ht="25" customHeight="1" spans="1:4">
      <c r="A12" s="50" t="s">
        <v>3338</v>
      </c>
      <c r="B12" s="31" t="s">
        <v>3344</v>
      </c>
      <c r="C12" s="32">
        <v>2.17</v>
      </c>
      <c r="D12" s="32">
        <v>2.17</v>
      </c>
    </row>
    <row r="13" s="22" customFormat="1" ht="25" customHeight="1" spans="1:4">
      <c r="A13" s="50" t="s">
        <v>3340</v>
      </c>
      <c r="B13" s="31" t="s">
        <v>3345</v>
      </c>
      <c r="C13" s="32">
        <v>0.09</v>
      </c>
      <c r="D13" s="32">
        <v>0.09</v>
      </c>
    </row>
    <row r="14" s="22" customFormat="1" ht="25" customHeight="1" spans="1:4">
      <c r="A14" s="49" t="s">
        <v>3346</v>
      </c>
      <c r="B14" s="31" t="s">
        <v>3347</v>
      </c>
      <c r="C14" s="32">
        <f>C15+C16</f>
        <v>0.53</v>
      </c>
      <c r="D14" s="32">
        <f>D15+D16</f>
        <v>0.53</v>
      </c>
    </row>
    <row r="15" s="22" customFormat="1" ht="25" customHeight="1" spans="1:4">
      <c r="A15" s="50" t="s">
        <v>3338</v>
      </c>
      <c r="B15" s="31" t="s">
        <v>3348</v>
      </c>
      <c r="C15" s="32">
        <v>0.4</v>
      </c>
      <c r="D15" s="32">
        <v>0.4</v>
      </c>
    </row>
    <row r="16" s="22" customFormat="1" ht="25" customHeight="1" spans="1:4">
      <c r="A16" s="50" t="s">
        <v>3340</v>
      </c>
      <c r="B16" s="31" t="s">
        <v>3349</v>
      </c>
      <c r="C16" s="32">
        <v>0.13</v>
      </c>
      <c r="D16" s="32">
        <v>0.13</v>
      </c>
    </row>
    <row r="17" s="22" customFormat="1" ht="25" customHeight="1" spans="1:4">
      <c r="A17" s="49" t="s">
        <v>3350</v>
      </c>
      <c r="B17" s="31" t="s">
        <v>3351</v>
      </c>
      <c r="C17" s="32">
        <f>C18+C21</f>
        <v>2.36</v>
      </c>
      <c r="D17" s="32">
        <f>D18+D21</f>
        <v>2.36</v>
      </c>
    </row>
    <row r="18" s="22" customFormat="1" ht="25" customHeight="1" spans="1:4">
      <c r="A18" s="50" t="s">
        <v>3338</v>
      </c>
      <c r="B18" s="31" t="s">
        <v>3352</v>
      </c>
      <c r="C18" s="32">
        <v>2.29</v>
      </c>
      <c r="D18" s="32">
        <v>2.29</v>
      </c>
    </row>
    <row r="19" s="22" customFormat="1" ht="25" customHeight="1" spans="1:4">
      <c r="A19" s="50" t="s">
        <v>3353</v>
      </c>
      <c r="B19" s="31"/>
      <c r="C19" s="32">
        <v>2.04</v>
      </c>
      <c r="D19" s="32">
        <v>2.04</v>
      </c>
    </row>
    <row r="20" s="22" customFormat="1" ht="25" customHeight="1" spans="1:4">
      <c r="A20" s="50" t="s">
        <v>3354</v>
      </c>
      <c r="B20" s="31" t="s">
        <v>3355</v>
      </c>
      <c r="C20" s="32">
        <v>0.25</v>
      </c>
      <c r="D20" s="32">
        <v>0.25</v>
      </c>
    </row>
    <row r="21" s="22" customFormat="1" ht="25" customHeight="1" spans="1:4">
      <c r="A21" s="50" t="s">
        <v>3340</v>
      </c>
      <c r="B21" s="31" t="s">
        <v>3356</v>
      </c>
      <c r="C21" s="32">
        <v>0.07</v>
      </c>
      <c r="D21" s="32">
        <v>0.07</v>
      </c>
    </row>
    <row r="22" s="22" customFormat="1" ht="25" customHeight="1" spans="1:4">
      <c r="A22" s="50" t="s">
        <v>3353</v>
      </c>
      <c r="B22" s="31"/>
      <c r="C22" s="32">
        <v>0.07</v>
      </c>
      <c r="D22" s="32">
        <v>0.07</v>
      </c>
    </row>
    <row r="23" s="22" customFormat="1" ht="25" customHeight="1" spans="1:4">
      <c r="A23" s="50" t="s">
        <v>3357</v>
      </c>
      <c r="B23" s="31" t="s">
        <v>3358</v>
      </c>
      <c r="C23" s="32"/>
      <c r="D23" s="32"/>
    </row>
    <row r="24" s="22" customFormat="1" ht="25" customHeight="1" spans="1:4">
      <c r="A24" s="49" t="s">
        <v>3359</v>
      </c>
      <c r="B24" s="31" t="s">
        <v>3360</v>
      </c>
      <c r="C24" s="32">
        <f>C25+C26</f>
        <v>1.05</v>
      </c>
      <c r="D24" s="32">
        <f>D25+D26</f>
        <v>1.05</v>
      </c>
    </row>
    <row r="25" s="22" customFormat="1" ht="25" customHeight="1" spans="1:4">
      <c r="A25" s="50" t="s">
        <v>3338</v>
      </c>
      <c r="B25" s="31" t="s">
        <v>3361</v>
      </c>
      <c r="C25" s="32">
        <v>0.39</v>
      </c>
      <c r="D25" s="32">
        <v>0.39</v>
      </c>
    </row>
    <row r="26" s="22" customFormat="1" ht="25" customHeight="1" spans="1:4">
      <c r="A26" s="50" t="s">
        <v>3340</v>
      </c>
      <c r="B26" s="31" t="s">
        <v>3362</v>
      </c>
      <c r="C26" s="32">
        <v>0.66</v>
      </c>
      <c r="D26" s="32">
        <v>0.66</v>
      </c>
    </row>
    <row r="27" s="23" customFormat="1" ht="70" customHeight="1" spans="1:4">
      <c r="A27" s="51" t="s">
        <v>3363</v>
      </c>
      <c r="B27" s="51"/>
      <c r="C27" s="51"/>
      <c r="D27" s="51"/>
    </row>
    <row r="28" s="21" customFormat="1" ht="25" customHeight="1" spans="1:4">
      <c r="A28" s="52"/>
      <c r="B28" s="52"/>
      <c r="C28" s="52"/>
      <c r="D28" s="52"/>
    </row>
  </sheetData>
  <mergeCells count="3">
    <mergeCell ref="A3:D3"/>
    <mergeCell ref="A27:D27"/>
    <mergeCell ref="A28:D28"/>
  </mergeCells>
  <printOptions horizontalCentered="1"/>
  <pageMargins left="0.709027777777778" right="0.709027777777778" top="0.393055555555556" bottom="0.75" header="0.309027777777778" footer="0.309027777777778"/>
  <pageSetup paperSize="9" scale="98" orientation="portrait"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A11" sqref="A11:F11"/>
    </sheetView>
  </sheetViews>
  <sheetFormatPr defaultColWidth="8.88333333333333" defaultRowHeight="13.5" outlineLevelCol="5"/>
  <cols>
    <col min="1" max="1" width="8.88333333333333" style="21"/>
    <col min="2" max="2" width="49.3833333333333" style="21" customWidth="1"/>
    <col min="3" max="6" width="20.6333333333333" style="21" customWidth="1"/>
    <col min="7" max="16384" width="8.88333333333333" style="21"/>
  </cols>
  <sheetData>
    <row r="1" s="21" customFormat="1" spans="1:1">
      <c r="A1" s="24"/>
    </row>
    <row r="2" s="21" customFormat="1" ht="45" customHeight="1" spans="1:6">
      <c r="A2" s="25" t="s">
        <v>3364</v>
      </c>
      <c r="B2" s="25"/>
      <c r="C2" s="25"/>
      <c r="D2" s="25"/>
      <c r="E2" s="25"/>
      <c r="F2" s="25"/>
    </row>
    <row r="3" s="22" customFormat="1" ht="18" customHeight="1" spans="2:6">
      <c r="B3" s="26" t="s">
        <v>3288</v>
      </c>
      <c r="C3" s="27"/>
      <c r="D3" s="27"/>
      <c r="E3" s="27"/>
      <c r="F3" s="27"/>
    </row>
    <row r="4" s="22" customFormat="1" ht="30" customHeight="1" spans="1:6">
      <c r="A4" s="28" t="s">
        <v>38</v>
      </c>
      <c r="B4" s="28"/>
      <c r="C4" s="29" t="s">
        <v>3294</v>
      </c>
      <c r="D4" s="29" t="s">
        <v>3334</v>
      </c>
      <c r="E4" s="29" t="s">
        <v>3335</v>
      </c>
      <c r="F4" s="29" t="s">
        <v>3365</v>
      </c>
    </row>
    <row r="5" s="22" customFormat="1" ht="30" customHeight="1" spans="1:6">
      <c r="A5" s="30" t="s">
        <v>3366</v>
      </c>
      <c r="B5" s="30"/>
      <c r="C5" s="31" t="s">
        <v>3295</v>
      </c>
      <c r="D5" s="32">
        <f>D6+D7</f>
        <v>0</v>
      </c>
      <c r="E5" s="32">
        <f>E6+E7</f>
        <v>0</v>
      </c>
      <c r="F5" s="33"/>
    </row>
    <row r="6" s="22" customFormat="1" ht="30" customHeight="1" spans="1:6">
      <c r="A6" s="34" t="s">
        <v>3367</v>
      </c>
      <c r="B6" s="34"/>
      <c r="C6" s="31" t="s">
        <v>3296</v>
      </c>
      <c r="D6" s="32"/>
      <c r="E6" s="32"/>
      <c r="F6" s="33"/>
    </row>
    <row r="7" s="22" customFormat="1" ht="30" customHeight="1" spans="1:6">
      <c r="A7" s="34" t="s">
        <v>3368</v>
      </c>
      <c r="B7" s="34"/>
      <c r="C7" s="31" t="s">
        <v>3297</v>
      </c>
      <c r="D7" s="32"/>
      <c r="E7" s="32"/>
      <c r="F7" s="33"/>
    </row>
    <row r="8" s="22" customFormat="1" ht="30" customHeight="1" spans="1:6">
      <c r="A8" s="35" t="s">
        <v>3369</v>
      </c>
      <c r="B8" s="35"/>
      <c r="C8" s="31" t="s">
        <v>3298</v>
      </c>
      <c r="D8" s="32">
        <f>D9+D10</f>
        <v>0</v>
      </c>
      <c r="E8" s="32">
        <f>E9+E10</f>
        <v>0</v>
      </c>
      <c r="F8" s="33"/>
    </row>
    <row r="9" s="22" customFormat="1" ht="30" customHeight="1" spans="1:6">
      <c r="A9" s="34" t="s">
        <v>3370</v>
      </c>
      <c r="B9" s="34"/>
      <c r="C9" s="31" t="s">
        <v>3299</v>
      </c>
      <c r="D9" s="32"/>
      <c r="E9" s="32"/>
      <c r="F9" s="33"/>
    </row>
    <row r="10" s="22" customFormat="1" ht="30" customHeight="1" spans="1:6">
      <c r="A10" s="34" t="s">
        <v>3371</v>
      </c>
      <c r="B10" s="34"/>
      <c r="C10" s="31" t="s">
        <v>3300</v>
      </c>
      <c r="D10" s="32"/>
      <c r="E10" s="32"/>
      <c r="F10" s="33"/>
    </row>
    <row r="11" s="23" customFormat="1" ht="41" customHeight="1" spans="1:6">
      <c r="A11" s="36" t="s">
        <v>3372</v>
      </c>
      <c r="B11" s="36"/>
      <c r="C11" s="36"/>
      <c r="D11" s="36"/>
      <c r="E11" s="36"/>
      <c r="F11" s="36"/>
    </row>
    <row r="14" s="21" customFormat="1" ht="19.5" spans="1:1">
      <c r="A14" s="37"/>
    </row>
    <row r="15" s="21" customFormat="1" ht="19" customHeight="1" spans="1:1">
      <c r="A15" s="38"/>
    </row>
    <row r="16" s="21" customFormat="1" ht="29" customHeight="1"/>
    <row r="17" s="21" customFormat="1" ht="29" customHeight="1"/>
    <row r="18" s="21" customFormat="1" ht="29" customHeight="1"/>
    <row r="19" s="21" customFormat="1" ht="29" customHeight="1"/>
    <row r="20" s="21" customFormat="1" ht="30" customHeight="1" spans="1:1">
      <c r="A20" s="38"/>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orizontalDpi="600" vertic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F10" sqref="F10"/>
    </sheetView>
  </sheetViews>
  <sheetFormatPr defaultColWidth="8.88333333333333" defaultRowHeight="13.5" outlineLevelRow="7" outlineLevelCol="5"/>
  <cols>
    <col min="1" max="1" width="8.88333333333333" style="21"/>
    <col min="2" max="6" width="24.2166666666667" style="21" customWidth="1"/>
    <col min="7" max="16384" width="8.88333333333333" style="21"/>
  </cols>
  <sheetData>
    <row r="1" s="21" customFormat="1" ht="24" customHeight="1"/>
    <row r="2" s="21" customFormat="1" ht="27" spans="1:6">
      <c r="A2" s="25" t="s">
        <v>3373</v>
      </c>
      <c r="B2" s="39"/>
      <c r="C2" s="39"/>
      <c r="D2" s="39"/>
      <c r="E2" s="39"/>
      <c r="F2" s="39"/>
    </row>
    <row r="3" s="21" customFormat="1" ht="23" customHeight="1" spans="1:6">
      <c r="A3" s="40" t="s">
        <v>3288</v>
      </c>
      <c r="B3" s="40"/>
      <c r="C3" s="40"/>
      <c r="D3" s="40"/>
      <c r="E3" s="40"/>
      <c r="F3" s="40"/>
    </row>
    <row r="4" s="22" customFormat="1" ht="30" customHeight="1" spans="1:6">
      <c r="A4" s="28" t="s">
        <v>3374</v>
      </c>
      <c r="B4" s="29" t="s">
        <v>3254</v>
      </c>
      <c r="C4" s="29" t="s">
        <v>3375</v>
      </c>
      <c r="D4" s="29" t="s">
        <v>3376</v>
      </c>
      <c r="E4" s="29" t="s">
        <v>3377</v>
      </c>
      <c r="F4" s="29" t="s">
        <v>3378</v>
      </c>
    </row>
    <row r="5" s="22" customFormat="1" ht="45" customHeight="1" spans="1:6">
      <c r="A5" s="41">
        <v>1</v>
      </c>
      <c r="B5" s="42" t="s">
        <v>3379</v>
      </c>
      <c r="C5" s="43" t="s">
        <v>3380</v>
      </c>
      <c r="D5" s="43" t="s">
        <v>3381</v>
      </c>
      <c r="E5" s="43" t="s">
        <v>3382</v>
      </c>
      <c r="F5" s="44">
        <v>7.28</v>
      </c>
    </row>
    <row r="6" s="22" customFormat="1" ht="45" customHeight="1" spans="1:6">
      <c r="A6" s="41"/>
      <c r="B6" s="31"/>
      <c r="C6" s="45"/>
      <c r="D6" s="46"/>
      <c r="E6" s="46"/>
      <c r="F6" s="46"/>
    </row>
    <row r="7" s="22" customFormat="1" ht="45" customHeight="1" spans="1:6">
      <c r="A7" s="41"/>
      <c r="B7" s="31"/>
      <c r="C7" s="45"/>
      <c r="D7" s="46"/>
      <c r="E7" s="46"/>
      <c r="F7" s="46"/>
    </row>
    <row r="8" s="23" customFormat="1" ht="33" customHeight="1" spans="1:6">
      <c r="A8" s="36" t="s">
        <v>3383</v>
      </c>
      <c r="B8" s="36"/>
      <c r="C8" s="36"/>
      <c r="D8" s="36"/>
      <c r="E8" s="36"/>
      <c r="F8" s="36"/>
    </row>
  </sheetData>
  <mergeCells count="3">
    <mergeCell ref="A2:F2"/>
    <mergeCell ref="A3:F3"/>
    <mergeCell ref="A8:F8"/>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H10" sqref="H10"/>
    </sheetView>
  </sheetViews>
  <sheetFormatPr defaultColWidth="8.88333333333333" defaultRowHeight="13.5" outlineLevelCol="5"/>
  <cols>
    <col min="1" max="1" width="8.88333333333333" style="21"/>
    <col min="2" max="2" width="49.3833333333333" style="21" customWidth="1"/>
    <col min="3" max="6" width="20.6333333333333" style="21" customWidth="1"/>
    <col min="7" max="16384" width="8.88333333333333" style="21"/>
  </cols>
  <sheetData>
    <row r="1" s="21" customFormat="1" spans="1:1">
      <c r="A1" s="24"/>
    </row>
    <row r="2" s="21" customFormat="1" ht="45" customHeight="1" spans="1:6">
      <c r="A2" s="25" t="s">
        <v>3384</v>
      </c>
      <c r="B2" s="25"/>
      <c r="C2" s="25"/>
      <c r="D2" s="25"/>
      <c r="E2" s="25"/>
      <c r="F2" s="25"/>
    </row>
    <row r="3" s="22" customFormat="1" ht="18" customHeight="1" spans="2:6">
      <c r="B3" s="26" t="s">
        <v>3288</v>
      </c>
      <c r="C3" s="27"/>
      <c r="D3" s="27"/>
      <c r="E3" s="27"/>
      <c r="F3" s="27"/>
    </row>
    <row r="4" s="22" customFormat="1" ht="30" customHeight="1" spans="1:6">
      <c r="A4" s="28" t="s">
        <v>38</v>
      </c>
      <c r="B4" s="28"/>
      <c r="C4" s="29" t="s">
        <v>3294</v>
      </c>
      <c r="D4" s="29" t="s">
        <v>3334</v>
      </c>
      <c r="E4" s="29" t="s">
        <v>3335</v>
      </c>
      <c r="F4" s="29" t="s">
        <v>3365</v>
      </c>
    </row>
    <row r="5" s="22" customFormat="1" ht="30" customHeight="1" spans="1:6">
      <c r="A5" s="30" t="s">
        <v>3385</v>
      </c>
      <c r="B5" s="30"/>
      <c r="C5" s="31" t="s">
        <v>3295</v>
      </c>
      <c r="D5" s="32">
        <f>D6+D7</f>
        <v>29.28</v>
      </c>
      <c r="E5" s="32">
        <f>E6+E7</f>
        <v>29.28</v>
      </c>
      <c r="F5" s="33"/>
    </row>
    <row r="6" s="22" customFormat="1" ht="30" customHeight="1" spans="1:6">
      <c r="A6" s="34" t="s">
        <v>3367</v>
      </c>
      <c r="B6" s="34"/>
      <c r="C6" s="31" t="s">
        <v>3296</v>
      </c>
      <c r="D6" s="32">
        <v>16.8</v>
      </c>
      <c r="E6" s="32">
        <v>16.8</v>
      </c>
      <c r="F6" s="33"/>
    </row>
    <row r="7" s="22" customFormat="1" ht="30" customHeight="1" spans="1:6">
      <c r="A7" s="34" t="s">
        <v>3368</v>
      </c>
      <c r="B7" s="34"/>
      <c r="C7" s="31" t="s">
        <v>3297</v>
      </c>
      <c r="D7" s="32">
        <v>12.48</v>
      </c>
      <c r="E7" s="32">
        <v>12.48</v>
      </c>
      <c r="F7" s="33"/>
    </row>
    <row r="8" s="22" customFormat="1" ht="30" customHeight="1" spans="1:6">
      <c r="A8" s="35" t="s">
        <v>3386</v>
      </c>
      <c r="B8" s="35"/>
      <c r="C8" s="31" t="s">
        <v>3298</v>
      </c>
      <c r="D8" s="32">
        <f>D9+D10</f>
        <v>7.28</v>
      </c>
      <c r="E8" s="32">
        <f>E9+E10</f>
        <v>7.28</v>
      </c>
      <c r="F8" s="33"/>
    </row>
    <row r="9" s="22" customFormat="1" ht="30" customHeight="1" spans="1:6">
      <c r="A9" s="34" t="s">
        <v>3367</v>
      </c>
      <c r="B9" s="34"/>
      <c r="C9" s="31" t="s">
        <v>3299</v>
      </c>
      <c r="D9" s="32"/>
      <c r="E9" s="32"/>
      <c r="F9" s="33"/>
    </row>
    <row r="10" s="22" customFormat="1" ht="30" customHeight="1" spans="1:6">
      <c r="A10" s="34" t="s">
        <v>3368</v>
      </c>
      <c r="B10" s="34"/>
      <c r="C10" s="31" t="s">
        <v>3300</v>
      </c>
      <c r="D10" s="32">
        <v>7.28</v>
      </c>
      <c r="E10" s="32">
        <v>7.28</v>
      </c>
      <c r="F10" s="33"/>
    </row>
    <row r="11" s="23" customFormat="1" ht="41" customHeight="1" spans="1:6">
      <c r="A11" s="36" t="s">
        <v>3387</v>
      </c>
      <c r="B11" s="36"/>
      <c r="C11" s="36"/>
      <c r="D11" s="36"/>
      <c r="E11" s="36"/>
      <c r="F11" s="36"/>
    </row>
    <row r="14" s="21" customFormat="1" ht="19.5" spans="1:1">
      <c r="A14" s="37"/>
    </row>
    <row r="15" s="21" customFormat="1" ht="19" customHeight="1" spans="1:1">
      <c r="A15" s="38"/>
    </row>
    <row r="16" s="21" customFormat="1" ht="29" customHeight="1"/>
    <row r="17" s="21" customFormat="1" ht="29" customHeight="1"/>
    <row r="18" s="21" customFormat="1" ht="29" customHeight="1"/>
    <row r="19" s="21" customFormat="1" ht="29" customHeight="1"/>
    <row r="20" s="21" customFormat="1" ht="30" customHeight="1" spans="1:1">
      <c r="A20" s="38"/>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orizontalDpi="600" vertic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H6" sqref="H6"/>
    </sheetView>
  </sheetViews>
  <sheetFormatPr defaultColWidth="8.88333333333333" defaultRowHeight="13.5" outlineLevelCol="5"/>
  <cols>
    <col min="1" max="1" width="8.88333333333333" style="21"/>
    <col min="2" max="2" width="49.3833333333333" style="21" customWidth="1"/>
    <col min="3" max="6" width="20.6333333333333" style="21" customWidth="1"/>
    <col min="7" max="16384" width="8.88333333333333" style="21"/>
  </cols>
  <sheetData>
    <row r="1" s="21" customFormat="1" spans="1:1">
      <c r="A1" s="24"/>
    </row>
    <row r="2" s="21" customFormat="1" ht="45" customHeight="1" spans="1:6">
      <c r="A2" s="25" t="s">
        <v>33</v>
      </c>
      <c r="B2" s="25"/>
      <c r="C2" s="25"/>
      <c r="D2" s="25"/>
      <c r="E2" s="25"/>
      <c r="F2" s="25"/>
    </row>
    <row r="3" s="22" customFormat="1" ht="18" customHeight="1" spans="2:6">
      <c r="B3" s="26" t="s">
        <v>3288</v>
      </c>
      <c r="C3" s="27"/>
      <c r="D3" s="27"/>
      <c r="E3" s="27"/>
      <c r="F3" s="27"/>
    </row>
    <row r="4" s="22" customFormat="1" ht="30" customHeight="1" spans="1:6">
      <c r="A4" s="28" t="s">
        <v>38</v>
      </c>
      <c r="B4" s="28"/>
      <c r="C4" s="29" t="s">
        <v>3294</v>
      </c>
      <c r="D4" s="29" t="s">
        <v>3334</v>
      </c>
      <c r="E4" s="29" t="s">
        <v>3335</v>
      </c>
      <c r="F4" s="29" t="s">
        <v>3365</v>
      </c>
    </row>
    <row r="5" s="22" customFormat="1" ht="30" customHeight="1" spans="1:6">
      <c r="A5" s="30" t="s">
        <v>3385</v>
      </c>
      <c r="B5" s="30"/>
      <c r="C5" s="31" t="s">
        <v>3295</v>
      </c>
      <c r="D5" s="32">
        <f>D6+D7</f>
        <v>29.28</v>
      </c>
      <c r="E5" s="32">
        <f>E6+E7</f>
        <v>29.28</v>
      </c>
      <c r="F5" s="33"/>
    </row>
    <row r="6" s="22" customFormat="1" ht="30" customHeight="1" spans="1:6">
      <c r="A6" s="34" t="s">
        <v>3367</v>
      </c>
      <c r="B6" s="34"/>
      <c r="C6" s="31" t="s">
        <v>3296</v>
      </c>
      <c r="D6" s="32">
        <v>16.8</v>
      </c>
      <c r="E6" s="32">
        <v>16.8</v>
      </c>
      <c r="F6" s="33"/>
    </row>
    <row r="7" s="22" customFormat="1" ht="30" customHeight="1" spans="1:6">
      <c r="A7" s="34" t="s">
        <v>3368</v>
      </c>
      <c r="B7" s="34"/>
      <c r="C7" s="31" t="s">
        <v>3297</v>
      </c>
      <c r="D7" s="32">
        <v>12.48</v>
      </c>
      <c r="E7" s="32">
        <v>12.48</v>
      </c>
      <c r="F7" s="33"/>
    </row>
    <row r="8" s="22" customFormat="1" ht="30" customHeight="1" spans="1:6">
      <c r="A8" s="35" t="s">
        <v>3388</v>
      </c>
      <c r="B8" s="35"/>
      <c r="C8" s="31" t="s">
        <v>3298</v>
      </c>
      <c r="D8" s="32">
        <f>D9+D10</f>
        <v>22.55</v>
      </c>
      <c r="E8" s="32">
        <f>E9+E10</f>
        <v>22.55</v>
      </c>
      <c r="F8" s="33"/>
    </row>
    <row r="9" s="22" customFormat="1" ht="30" customHeight="1" spans="1:6">
      <c r="A9" s="34" t="s">
        <v>3370</v>
      </c>
      <c r="B9" s="34"/>
      <c r="C9" s="31" t="s">
        <v>3299</v>
      </c>
      <c r="D9" s="32">
        <v>11.86</v>
      </c>
      <c r="E9" s="32">
        <v>11.86</v>
      </c>
      <c r="F9" s="33"/>
    </row>
    <row r="10" s="22" customFormat="1" ht="30" customHeight="1" spans="1:6">
      <c r="A10" s="34" t="s">
        <v>3371</v>
      </c>
      <c r="B10" s="34"/>
      <c r="C10" s="31" t="s">
        <v>3300</v>
      </c>
      <c r="D10" s="32">
        <v>10.69</v>
      </c>
      <c r="E10" s="32">
        <v>10.69</v>
      </c>
      <c r="F10" s="33"/>
    </row>
    <row r="11" s="23" customFormat="1" ht="41" customHeight="1" spans="1:6">
      <c r="A11" s="36" t="s">
        <v>3387</v>
      </c>
      <c r="B11" s="36"/>
      <c r="C11" s="36"/>
      <c r="D11" s="36"/>
      <c r="E11" s="36"/>
      <c r="F11" s="36"/>
    </row>
    <row r="14" s="21" customFormat="1" ht="19.5" spans="1:1">
      <c r="A14" s="37"/>
    </row>
    <row r="15" s="21" customFormat="1" ht="19" customHeight="1" spans="1:1">
      <c r="A15" s="38"/>
    </row>
    <row r="16" s="21" customFormat="1" ht="29" customHeight="1"/>
    <row r="17" s="21" customFormat="1" ht="29" customHeight="1"/>
    <row r="18" s="21" customFormat="1" ht="29" customHeight="1"/>
    <row r="19" s="21" customFormat="1" ht="29" customHeight="1"/>
    <row r="20" s="21" customFormat="1" ht="30" customHeight="1" spans="1:1">
      <c r="A20" s="38"/>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orizontalDpi="600" verticalDpi="600"/>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53"/>
  <sheetViews>
    <sheetView zoomScale="80" zoomScaleNormal="80" workbookViewId="0">
      <pane ySplit="5" topLeftCell="A6" activePane="bottomLeft" state="frozen"/>
      <selection/>
      <selection pane="bottomLeft" activeCell="E9" sqref="E9"/>
    </sheetView>
  </sheetViews>
  <sheetFormatPr defaultColWidth="8" defaultRowHeight="13.5"/>
  <cols>
    <col min="1" max="1" width="25.375" style="8" customWidth="1"/>
    <col min="2" max="2" width="23.775" style="8" customWidth="1"/>
    <col min="3" max="5" width="20.6333333333333" style="8" customWidth="1"/>
    <col min="6" max="6" width="14.3333333333333" style="8" customWidth="1"/>
    <col min="7" max="7" width="20.6333333333333" style="8" customWidth="1"/>
    <col min="8" max="9" width="13.3333333333333" style="8" customWidth="1"/>
    <col min="10" max="10" width="15.4416666666667" style="8" customWidth="1"/>
    <col min="11" max="16382" width="8" style="8"/>
  </cols>
  <sheetData>
    <row r="2" s="8" customFormat="1" ht="39" customHeight="1" spans="1:10">
      <c r="A2" s="11" t="s">
        <v>3389</v>
      </c>
      <c r="B2" s="11"/>
      <c r="C2" s="11"/>
      <c r="D2" s="11"/>
      <c r="E2" s="11"/>
      <c r="F2" s="11"/>
      <c r="G2" s="11"/>
      <c r="H2" s="11"/>
      <c r="I2" s="11"/>
      <c r="J2" s="11"/>
    </row>
    <row r="3" s="8" customFormat="1" ht="23" customHeight="1" spans="1:1">
      <c r="A3" s="12"/>
    </row>
    <row r="4" s="9" customFormat="1" ht="44.25" customHeight="1" spans="1:10">
      <c r="A4" s="13" t="s">
        <v>3390</v>
      </c>
      <c r="B4" s="13" t="s">
        <v>3391</v>
      </c>
      <c r="C4" s="13" t="s">
        <v>3392</v>
      </c>
      <c r="D4" s="13" t="s">
        <v>3393</v>
      </c>
      <c r="E4" s="13" t="s">
        <v>3394</v>
      </c>
      <c r="F4" s="13" t="s">
        <v>3395</v>
      </c>
      <c r="G4" s="13" t="s">
        <v>3396</v>
      </c>
      <c r="H4" s="13" t="s">
        <v>3397</v>
      </c>
      <c r="I4" s="13" t="s">
        <v>3398</v>
      </c>
      <c r="J4" s="13" t="s">
        <v>3399</v>
      </c>
    </row>
    <row r="5" s="8" customFormat="1" ht="18.75" spans="1:10">
      <c r="A5" s="14">
        <v>1</v>
      </c>
      <c r="B5" s="14">
        <v>2</v>
      </c>
      <c r="C5" s="14">
        <v>3</v>
      </c>
      <c r="D5" s="14">
        <v>4</v>
      </c>
      <c r="E5" s="14">
        <v>5</v>
      </c>
      <c r="F5" s="14">
        <v>6</v>
      </c>
      <c r="G5" s="14">
        <v>7</v>
      </c>
      <c r="H5" s="14">
        <v>8</v>
      </c>
      <c r="I5" s="14">
        <v>9</v>
      </c>
      <c r="J5" s="14">
        <v>10</v>
      </c>
    </row>
    <row r="6" s="8" customFormat="1" ht="35" customHeight="1" spans="1:10">
      <c r="A6" s="15" t="s">
        <v>3400</v>
      </c>
      <c r="B6" s="15"/>
      <c r="C6" s="15"/>
      <c r="D6" s="15"/>
      <c r="E6" s="14"/>
      <c r="F6" s="14"/>
      <c r="G6" s="14"/>
      <c r="H6" s="14"/>
      <c r="I6" s="14"/>
      <c r="J6" s="14"/>
    </row>
    <row r="7" s="8" customFormat="1" ht="35" customHeight="1" spans="1:10">
      <c r="A7" s="16" t="s">
        <v>3401</v>
      </c>
      <c r="B7" s="16"/>
      <c r="C7" s="17" t="s">
        <v>3402</v>
      </c>
      <c r="D7" s="17" t="s">
        <v>3403</v>
      </c>
      <c r="E7" s="17" t="s">
        <v>3403</v>
      </c>
      <c r="F7" s="18"/>
      <c r="G7" s="418" t="s">
        <v>3404</v>
      </c>
      <c r="H7" s="18" t="s">
        <v>3403</v>
      </c>
      <c r="I7" s="18"/>
      <c r="J7" s="18" t="s">
        <v>3404</v>
      </c>
    </row>
    <row r="8" s="8" customFormat="1" ht="35" customHeight="1" spans="1:10">
      <c r="A8" s="16"/>
      <c r="B8" s="16"/>
      <c r="C8" s="17" t="s">
        <v>3403</v>
      </c>
      <c r="D8" s="17" t="s">
        <v>3405</v>
      </c>
      <c r="E8" s="17" t="s">
        <v>3403</v>
      </c>
      <c r="F8" s="18"/>
      <c r="G8" s="418" t="s">
        <v>3404</v>
      </c>
      <c r="H8" s="18" t="s">
        <v>3403</v>
      </c>
      <c r="I8" s="18"/>
      <c r="J8" s="18" t="s">
        <v>3404</v>
      </c>
    </row>
    <row r="9" s="10" customFormat="1" ht="35" customHeight="1" spans="1:10">
      <c r="A9" s="16"/>
      <c r="B9" s="16"/>
      <c r="C9" s="17" t="s">
        <v>3403</v>
      </c>
      <c r="D9" s="17" t="s">
        <v>3403</v>
      </c>
      <c r="E9" s="17" t="s">
        <v>3406</v>
      </c>
      <c r="F9" s="18" t="s">
        <v>3407</v>
      </c>
      <c r="G9" s="418" t="s">
        <v>3408</v>
      </c>
      <c r="H9" s="18" t="s">
        <v>3409</v>
      </c>
      <c r="I9" s="18" t="s">
        <v>3410</v>
      </c>
      <c r="J9" s="18" t="s">
        <v>3406</v>
      </c>
    </row>
    <row r="10" s="8" customFormat="1" ht="35" customHeight="1" spans="1:10">
      <c r="A10" s="16"/>
      <c r="B10" s="16"/>
      <c r="C10" s="17" t="s">
        <v>3403</v>
      </c>
      <c r="D10" s="17" t="s">
        <v>3403</v>
      </c>
      <c r="E10" s="17" t="s">
        <v>3411</v>
      </c>
      <c r="F10" s="18" t="s">
        <v>3407</v>
      </c>
      <c r="G10" s="418" t="s">
        <v>3408</v>
      </c>
      <c r="H10" s="18" t="s">
        <v>3409</v>
      </c>
      <c r="I10" s="18" t="s">
        <v>3410</v>
      </c>
      <c r="J10" s="18" t="s">
        <v>3411</v>
      </c>
    </row>
    <row r="11" s="8" customFormat="1" ht="35" customHeight="1" spans="1:10">
      <c r="A11" s="16"/>
      <c r="B11" s="16"/>
      <c r="C11" s="17" t="s">
        <v>3412</v>
      </c>
      <c r="D11" s="17" t="s">
        <v>3403</v>
      </c>
      <c r="E11" s="17" t="s">
        <v>3403</v>
      </c>
      <c r="F11" s="18"/>
      <c r="G11" s="418" t="s">
        <v>3404</v>
      </c>
      <c r="H11" s="18" t="s">
        <v>3403</v>
      </c>
      <c r="I11" s="18"/>
      <c r="J11" s="18" t="s">
        <v>3404</v>
      </c>
    </row>
    <row r="12" s="8" customFormat="1" ht="35" customHeight="1" spans="1:10">
      <c r="A12" s="19"/>
      <c r="B12" s="19"/>
      <c r="C12" s="17" t="s">
        <v>3403</v>
      </c>
      <c r="D12" s="17" t="s">
        <v>3413</v>
      </c>
      <c r="E12" s="17" t="s">
        <v>3403</v>
      </c>
      <c r="F12" s="18"/>
      <c r="G12" s="418" t="s">
        <v>3404</v>
      </c>
      <c r="H12" s="18" t="s">
        <v>3403</v>
      </c>
      <c r="I12" s="18"/>
      <c r="J12" s="18" t="s">
        <v>3404</v>
      </c>
    </row>
    <row r="13" ht="35" customHeight="1" spans="1:10">
      <c r="A13" s="20"/>
      <c r="B13" s="20"/>
      <c r="C13" s="17" t="s">
        <v>3403</v>
      </c>
      <c r="D13" s="17" t="s">
        <v>3403</v>
      </c>
      <c r="E13" s="17" t="s">
        <v>3414</v>
      </c>
      <c r="F13" s="18" t="s">
        <v>3407</v>
      </c>
      <c r="G13" s="418" t="s">
        <v>3408</v>
      </c>
      <c r="H13" s="18" t="s">
        <v>3409</v>
      </c>
      <c r="I13" s="18" t="s">
        <v>3410</v>
      </c>
      <c r="J13" s="18" t="s">
        <v>3415</v>
      </c>
    </row>
    <row r="14" ht="35" customHeight="1" spans="1:10">
      <c r="A14" s="20"/>
      <c r="B14" s="20"/>
      <c r="C14" s="17" t="s">
        <v>3403</v>
      </c>
      <c r="D14" s="17" t="s">
        <v>3403</v>
      </c>
      <c r="E14" s="17" t="s">
        <v>3416</v>
      </c>
      <c r="F14" s="18" t="s">
        <v>3417</v>
      </c>
      <c r="G14" s="418" t="s">
        <v>3418</v>
      </c>
      <c r="H14" s="18" t="s">
        <v>3419</v>
      </c>
      <c r="I14" s="18" t="s">
        <v>3410</v>
      </c>
      <c r="J14" s="18" t="s">
        <v>3416</v>
      </c>
    </row>
    <row r="15" ht="35" customHeight="1" spans="1:10">
      <c r="A15" s="20"/>
      <c r="B15" s="20"/>
      <c r="C15" s="17" t="s">
        <v>3420</v>
      </c>
      <c r="D15" s="17" t="s">
        <v>3403</v>
      </c>
      <c r="E15" s="17" t="s">
        <v>3403</v>
      </c>
      <c r="F15" s="18"/>
      <c r="G15" s="418" t="s">
        <v>3404</v>
      </c>
      <c r="H15" s="18" t="s">
        <v>3403</v>
      </c>
      <c r="I15" s="18"/>
      <c r="J15" s="18" t="s">
        <v>3404</v>
      </c>
    </row>
    <row r="16" ht="35" customHeight="1" spans="1:10">
      <c r="A16" s="20"/>
      <c r="B16" s="20"/>
      <c r="C16" s="17" t="s">
        <v>3403</v>
      </c>
      <c r="D16" s="17" t="s">
        <v>3421</v>
      </c>
      <c r="E16" s="17" t="s">
        <v>3403</v>
      </c>
      <c r="F16" s="18"/>
      <c r="G16" s="418" t="s">
        <v>3404</v>
      </c>
      <c r="H16" s="18" t="s">
        <v>3403</v>
      </c>
      <c r="I16" s="18"/>
      <c r="J16" s="18" t="s">
        <v>3404</v>
      </c>
    </row>
    <row r="17" ht="35" customHeight="1" spans="1:10">
      <c r="A17" s="20"/>
      <c r="B17" s="20"/>
      <c r="C17" s="17" t="s">
        <v>3403</v>
      </c>
      <c r="D17" s="17" t="s">
        <v>3403</v>
      </c>
      <c r="E17" s="17" t="s">
        <v>3422</v>
      </c>
      <c r="F17" s="18" t="s">
        <v>3417</v>
      </c>
      <c r="G17" s="418" t="s">
        <v>3423</v>
      </c>
      <c r="H17" s="18" t="s">
        <v>3419</v>
      </c>
      <c r="I17" s="18" t="s">
        <v>3410</v>
      </c>
      <c r="J17" s="18" t="s">
        <v>3424</v>
      </c>
    </row>
    <row r="18" ht="35" customHeight="1" spans="1:10">
      <c r="A18" s="20" t="s">
        <v>3425</v>
      </c>
      <c r="B18" s="20"/>
      <c r="C18" s="20"/>
      <c r="D18" s="20"/>
      <c r="E18" s="20"/>
      <c r="F18" s="20"/>
      <c r="G18" s="20"/>
      <c r="H18" s="20"/>
      <c r="I18" s="20"/>
      <c r="J18" s="20"/>
    </row>
    <row r="19" ht="35" customHeight="1" spans="1:10">
      <c r="A19" s="20" t="s">
        <v>3426</v>
      </c>
      <c r="B19" s="20"/>
      <c r="C19" s="17" t="s">
        <v>3402</v>
      </c>
      <c r="D19" s="17" t="s">
        <v>3403</v>
      </c>
      <c r="E19" s="17" t="s">
        <v>3403</v>
      </c>
      <c r="F19" s="18"/>
      <c r="G19" s="418" t="s">
        <v>3404</v>
      </c>
      <c r="H19" s="18" t="s">
        <v>3403</v>
      </c>
      <c r="I19" s="18"/>
      <c r="J19" s="18" t="s">
        <v>3404</v>
      </c>
    </row>
    <row r="20" ht="35" customHeight="1" spans="1:10">
      <c r="A20" s="20"/>
      <c r="B20" s="20"/>
      <c r="C20" s="17" t="s">
        <v>3403</v>
      </c>
      <c r="D20" s="17" t="s">
        <v>3427</v>
      </c>
      <c r="E20" s="17" t="s">
        <v>3403</v>
      </c>
      <c r="F20" s="18"/>
      <c r="G20" s="418" t="s">
        <v>3404</v>
      </c>
      <c r="H20" s="18" t="s">
        <v>3403</v>
      </c>
      <c r="I20" s="18"/>
      <c r="J20" s="18" t="s">
        <v>3404</v>
      </c>
    </row>
    <row r="21" ht="35" customHeight="1" spans="1:10">
      <c r="A21" s="20"/>
      <c r="B21" s="20"/>
      <c r="C21" s="17" t="s">
        <v>3403</v>
      </c>
      <c r="D21" s="17" t="s">
        <v>3403</v>
      </c>
      <c r="E21" s="17" t="s">
        <v>3428</v>
      </c>
      <c r="F21" s="18" t="s">
        <v>3417</v>
      </c>
      <c r="G21" s="418" t="s">
        <v>3429</v>
      </c>
      <c r="H21" s="18" t="s">
        <v>3430</v>
      </c>
      <c r="I21" s="18" t="s">
        <v>3410</v>
      </c>
      <c r="J21" s="18" t="s">
        <v>3431</v>
      </c>
    </row>
    <row r="22" ht="35" customHeight="1" spans="1:10">
      <c r="A22" s="20"/>
      <c r="B22" s="20"/>
      <c r="C22" s="17" t="s">
        <v>3403</v>
      </c>
      <c r="D22" s="17" t="s">
        <v>3405</v>
      </c>
      <c r="E22" s="17" t="s">
        <v>3403</v>
      </c>
      <c r="F22" s="18"/>
      <c r="G22" s="418" t="s">
        <v>3404</v>
      </c>
      <c r="H22" s="18" t="s">
        <v>3403</v>
      </c>
      <c r="I22" s="18"/>
      <c r="J22" s="18" t="s">
        <v>3404</v>
      </c>
    </row>
    <row r="23" ht="35" customHeight="1" spans="1:10">
      <c r="A23" s="20"/>
      <c r="B23" s="20"/>
      <c r="C23" s="17" t="s">
        <v>3403</v>
      </c>
      <c r="D23" s="17" t="s">
        <v>3403</v>
      </c>
      <c r="E23" s="17" t="s">
        <v>3432</v>
      </c>
      <c r="F23" s="18" t="s">
        <v>3407</v>
      </c>
      <c r="G23" s="418" t="s">
        <v>3433</v>
      </c>
      <c r="H23" s="18" t="s">
        <v>3419</v>
      </c>
      <c r="I23" s="18" t="s">
        <v>3434</v>
      </c>
      <c r="J23" s="18" t="s">
        <v>3435</v>
      </c>
    </row>
    <row r="24" ht="35" customHeight="1" spans="1:10">
      <c r="A24" s="20"/>
      <c r="B24" s="20"/>
      <c r="C24" s="17" t="s">
        <v>3403</v>
      </c>
      <c r="D24" s="17" t="s">
        <v>3436</v>
      </c>
      <c r="E24" s="17" t="s">
        <v>3403</v>
      </c>
      <c r="F24" s="18"/>
      <c r="G24" s="418" t="s">
        <v>3404</v>
      </c>
      <c r="H24" s="18" t="s">
        <v>3403</v>
      </c>
      <c r="I24" s="18"/>
      <c r="J24" s="18" t="s">
        <v>3404</v>
      </c>
    </row>
    <row r="25" ht="35" customHeight="1" spans="1:10">
      <c r="A25" s="20"/>
      <c r="B25" s="20"/>
      <c r="C25" s="17" t="s">
        <v>3403</v>
      </c>
      <c r="D25" s="17" t="s">
        <v>3403</v>
      </c>
      <c r="E25" s="17" t="s">
        <v>3437</v>
      </c>
      <c r="F25" s="18" t="s">
        <v>3407</v>
      </c>
      <c r="G25" s="418" t="s">
        <v>3438</v>
      </c>
      <c r="H25" s="18" t="s">
        <v>3419</v>
      </c>
      <c r="I25" s="18" t="s">
        <v>3434</v>
      </c>
      <c r="J25" s="18" t="s">
        <v>3439</v>
      </c>
    </row>
    <row r="26" ht="35" customHeight="1" spans="1:10">
      <c r="A26" s="20"/>
      <c r="B26" s="20"/>
      <c r="C26" s="17" t="s">
        <v>3403</v>
      </c>
      <c r="D26" s="17" t="s">
        <v>3440</v>
      </c>
      <c r="E26" s="17" t="s">
        <v>3403</v>
      </c>
      <c r="F26" s="18"/>
      <c r="G26" s="418" t="s">
        <v>3404</v>
      </c>
      <c r="H26" s="18" t="s">
        <v>3403</v>
      </c>
      <c r="I26" s="18"/>
      <c r="J26" s="18" t="s">
        <v>3404</v>
      </c>
    </row>
    <row r="27" ht="35" customHeight="1" spans="1:10">
      <c r="A27" s="20"/>
      <c r="B27" s="20"/>
      <c r="C27" s="17" t="s">
        <v>3403</v>
      </c>
      <c r="D27" s="17" t="s">
        <v>3403</v>
      </c>
      <c r="E27" s="17" t="s">
        <v>3441</v>
      </c>
      <c r="F27" s="18" t="s">
        <v>3442</v>
      </c>
      <c r="G27" s="418" t="s">
        <v>3443</v>
      </c>
      <c r="H27" s="18" t="s">
        <v>3444</v>
      </c>
      <c r="I27" s="18" t="s">
        <v>3410</v>
      </c>
      <c r="J27" s="18" t="s">
        <v>3445</v>
      </c>
    </row>
    <row r="28" ht="35" customHeight="1" spans="1:10">
      <c r="A28" s="20"/>
      <c r="B28" s="20"/>
      <c r="C28" s="17" t="s">
        <v>3412</v>
      </c>
      <c r="D28" s="17" t="s">
        <v>3403</v>
      </c>
      <c r="E28" s="17" t="s">
        <v>3403</v>
      </c>
      <c r="F28" s="18"/>
      <c r="G28" s="418" t="s">
        <v>3404</v>
      </c>
      <c r="H28" s="18" t="s">
        <v>3403</v>
      </c>
      <c r="I28" s="18"/>
      <c r="J28" s="18" t="s">
        <v>3404</v>
      </c>
    </row>
    <row r="29" ht="35" customHeight="1" spans="1:10">
      <c r="A29" s="20"/>
      <c r="B29" s="20"/>
      <c r="C29" s="17" t="s">
        <v>3403</v>
      </c>
      <c r="D29" s="17" t="s">
        <v>3413</v>
      </c>
      <c r="E29" s="17" t="s">
        <v>3403</v>
      </c>
      <c r="F29" s="18"/>
      <c r="G29" s="418" t="s">
        <v>3404</v>
      </c>
      <c r="H29" s="18" t="s">
        <v>3403</v>
      </c>
      <c r="I29" s="18"/>
      <c r="J29" s="18" t="s">
        <v>3404</v>
      </c>
    </row>
    <row r="30" ht="35" customHeight="1" spans="1:10">
      <c r="A30" s="20"/>
      <c r="B30" s="20"/>
      <c r="C30" s="17" t="s">
        <v>3403</v>
      </c>
      <c r="D30" s="17" t="s">
        <v>3403</v>
      </c>
      <c r="E30" s="17" t="s">
        <v>3446</v>
      </c>
      <c r="F30" s="18" t="s">
        <v>3407</v>
      </c>
      <c r="G30" s="418" t="s">
        <v>3447</v>
      </c>
      <c r="H30" s="18" t="s">
        <v>3448</v>
      </c>
      <c r="I30" s="18" t="s">
        <v>3434</v>
      </c>
      <c r="J30" s="18" t="s">
        <v>3446</v>
      </c>
    </row>
    <row r="31" ht="35" customHeight="1" spans="1:10">
      <c r="A31" s="20"/>
      <c r="B31" s="20"/>
      <c r="C31" s="17" t="s">
        <v>3403</v>
      </c>
      <c r="D31" s="17" t="s">
        <v>3449</v>
      </c>
      <c r="E31" s="17" t="s">
        <v>3403</v>
      </c>
      <c r="F31" s="18"/>
      <c r="G31" s="418" t="s">
        <v>3404</v>
      </c>
      <c r="H31" s="18" t="s">
        <v>3403</v>
      </c>
      <c r="I31" s="18"/>
      <c r="J31" s="18" t="s">
        <v>3404</v>
      </c>
    </row>
    <row r="32" ht="35" customHeight="1" spans="1:10">
      <c r="A32" s="20"/>
      <c r="B32" s="20"/>
      <c r="C32" s="17" t="s">
        <v>3403</v>
      </c>
      <c r="D32" s="17" t="s">
        <v>3403</v>
      </c>
      <c r="E32" s="17" t="s">
        <v>3446</v>
      </c>
      <c r="F32" s="18" t="s">
        <v>3407</v>
      </c>
      <c r="G32" s="418" t="s">
        <v>3450</v>
      </c>
      <c r="H32" s="18" t="s">
        <v>3448</v>
      </c>
      <c r="I32" s="18" t="s">
        <v>3434</v>
      </c>
      <c r="J32" s="18" t="s">
        <v>3446</v>
      </c>
    </row>
    <row r="33" ht="35" customHeight="1" spans="1:10">
      <c r="A33" s="20"/>
      <c r="B33" s="20"/>
      <c r="C33" s="17" t="s">
        <v>3420</v>
      </c>
      <c r="D33" s="17" t="s">
        <v>3403</v>
      </c>
      <c r="E33" s="17" t="s">
        <v>3403</v>
      </c>
      <c r="F33" s="18"/>
      <c r="G33" s="418" t="s">
        <v>3404</v>
      </c>
      <c r="H33" s="18" t="s">
        <v>3403</v>
      </c>
      <c r="I33" s="18"/>
      <c r="J33" s="18" t="s">
        <v>3404</v>
      </c>
    </row>
    <row r="34" ht="35" customHeight="1" spans="1:10">
      <c r="A34" s="20"/>
      <c r="B34" s="20"/>
      <c r="C34" s="17" t="s">
        <v>3403</v>
      </c>
      <c r="D34" s="17" t="s">
        <v>3421</v>
      </c>
      <c r="E34" s="17" t="s">
        <v>3403</v>
      </c>
      <c r="F34" s="18"/>
      <c r="G34" s="418" t="s">
        <v>3404</v>
      </c>
      <c r="H34" s="18" t="s">
        <v>3403</v>
      </c>
      <c r="I34" s="18"/>
      <c r="J34" s="18" t="s">
        <v>3404</v>
      </c>
    </row>
    <row r="35" ht="35" customHeight="1" spans="1:10">
      <c r="A35" s="20"/>
      <c r="B35" s="20"/>
      <c r="C35" s="17" t="s">
        <v>3403</v>
      </c>
      <c r="D35" s="17" t="s">
        <v>3403</v>
      </c>
      <c r="E35" s="17" t="s">
        <v>3451</v>
      </c>
      <c r="F35" s="18" t="s">
        <v>3407</v>
      </c>
      <c r="G35" s="418" t="s">
        <v>3452</v>
      </c>
      <c r="H35" s="18" t="s">
        <v>3419</v>
      </c>
      <c r="I35" s="18" t="s">
        <v>3434</v>
      </c>
      <c r="J35" s="18" t="s">
        <v>3453</v>
      </c>
    </row>
    <row r="36" ht="35" customHeight="1" spans="1:10">
      <c r="A36" s="20" t="s">
        <v>3454</v>
      </c>
      <c r="B36" s="20"/>
      <c r="C36" s="17" t="s">
        <v>3402</v>
      </c>
      <c r="D36" s="17" t="s">
        <v>3403</v>
      </c>
      <c r="E36" s="17" t="s">
        <v>3403</v>
      </c>
      <c r="F36" s="18"/>
      <c r="G36" s="418" t="s">
        <v>3404</v>
      </c>
      <c r="H36" s="18" t="s">
        <v>3403</v>
      </c>
      <c r="I36" s="18"/>
      <c r="J36" s="18" t="s">
        <v>3404</v>
      </c>
    </row>
    <row r="37" ht="35" customHeight="1" spans="1:10">
      <c r="A37" s="20"/>
      <c r="B37" s="20"/>
      <c r="C37" s="17" t="s">
        <v>3403</v>
      </c>
      <c r="D37" s="17" t="s">
        <v>3427</v>
      </c>
      <c r="E37" s="17" t="s">
        <v>3403</v>
      </c>
      <c r="F37" s="18"/>
      <c r="G37" s="418" t="s">
        <v>3404</v>
      </c>
      <c r="H37" s="18" t="s">
        <v>3403</v>
      </c>
      <c r="I37" s="18"/>
      <c r="J37" s="18" t="s">
        <v>3404</v>
      </c>
    </row>
    <row r="38" ht="35" customHeight="1" spans="1:10">
      <c r="A38" s="20"/>
      <c r="B38" s="20"/>
      <c r="C38" s="17" t="s">
        <v>3403</v>
      </c>
      <c r="D38" s="17" t="s">
        <v>3403</v>
      </c>
      <c r="E38" s="17" t="s">
        <v>3455</v>
      </c>
      <c r="F38" s="18" t="s">
        <v>3417</v>
      </c>
      <c r="G38" s="418" t="s">
        <v>3456</v>
      </c>
      <c r="H38" s="18" t="s">
        <v>3457</v>
      </c>
      <c r="I38" s="18" t="s">
        <v>3410</v>
      </c>
      <c r="J38" s="18" t="s">
        <v>3458</v>
      </c>
    </row>
    <row r="39" ht="35" customHeight="1" spans="1:10">
      <c r="A39" s="20"/>
      <c r="B39" s="20"/>
      <c r="C39" s="17" t="s">
        <v>3403</v>
      </c>
      <c r="D39" s="17" t="s">
        <v>3405</v>
      </c>
      <c r="E39" s="17" t="s">
        <v>3403</v>
      </c>
      <c r="F39" s="18"/>
      <c r="G39" s="418" t="s">
        <v>3404</v>
      </c>
      <c r="H39" s="18" t="s">
        <v>3403</v>
      </c>
      <c r="I39" s="18"/>
      <c r="J39" s="18" t="s">
        <v>3404</v>
      </c>
    </row>
    <row r="40" ht="35" customHeight="1" spans="1:10">
      <c r="A40" s="20"/>
      <c r="B40" s="20"/>
      <c r="C40" s="17" t="s">
        <v>3403</v>
      </c>
      <c r="D40" s="17" t="s">
        <v>3403</v>
      </c>
      <c r="E40" s="17" t="s">
        <v>3459</v>
      </c>
      <c r="F40" s="18" t="s">
        <v>3417</v>
      </c>
      <c r="G40" s="418" t="s">
        <v>3443</v>
      </c>
      <c r="H40" s="18" t="s">
        <v>3419</v>
      </c>
      <c r="I40" s="18" t="s">
        <v>3410</v>
      </c>
      <c r="J40" s="18" t="s">
        <v>3460</v>
      </c>
    </row>
    <row r="41" ht="35" customHeight="1" spans="1:10">
      <c r="A41" s="20"/>
      <c r="B41" s="20"/>
      <c r="C41" s="17" t="s">
        <v>3403</v>
      </c>
      <c r="D41" s="17" t="s">
        <v>3403</v>
      </c>
      <c r="E41" s="17" t="s">
        <v>3461</v>
      </c>
      <c r="F41" s="18" t="s">
        <v>3417</v>
      </c>
      <c r="G41" s="418" t="s">
        <v>3438</v>
      </c>
      <c r="H41" s="18" t="s">
        <v>3419</v>
      </c>
      <c r="I41" s="18" t="s">
        <v>3410</v>
      </c>
      <c r="J41" s="18" t="s">
        <v>3462</v>
      </c>
    </row>
    <row r="42" ht="35" customHeight="1" spans="1:10">
      <c r="A42" s="20"/>
      <c r="B42" s="20"/>
      <c r="C42" s="17" t="s">
        <v>3403</v>
      </c>
      <c r="D42" s="17" t="s">
        <v>3436</v>
      </c>
      <c r="E42" s="17" t="s">
        <v>3403</v>
      </c>
      <c r="F42" s="18"/>
      <c r="G42" s="418" t="s">
        <v>3404</v>
      </c>
      <c r="H42" s="18" t="s">
        <v>3403</v>
      </c>
      <c r="I42" s="18"/>
      <c r="J42" s="18" t="s">
        <v>3404</v>
      </c>
    </row>
    <row r="43" ht="35" customHeight="1" spans="1:10">
      <c r="A43" s="20"/>
      <c r="B43" s="20"/>
      <c r="C43" s="17" t="s">
        <v>3403</v>
      </c>
      <c r="D43" s="17" t="s">
        <v>3403</v>
      </c>
      <c r="E43" s="17" t="s">
        <v>3463</v>
      </c>
      <c r="F43" s="18" t="s">
        <v>3407</v>
      </c>
      <c r="G43" s="418" t="s">
        <v>3464</v>
      </c>
      <c r="H43" s="18" t="s">
        <v>3465</v>
      </c>
      <c r="I43" s="18" t="s">
        <v>3434</v>
      </c>
      <c r="J43" s="18" t="s">
        <v>3466</v>
      </c>
    </row>
    <row r="44" ht="35" customHeight="1" spans="1:10">
      <c r="A44" s="20"/>
      <c r="B44" s="20"/>
      <c r="C44" s="17" t="s">
        <v>3403</v>
      </c>
      <c r="D44" s="17" t="s">
        <v>3440</v>
      </c>
      <c r="E44" s="17" t="s">
        <v>3403</v>
      </c>
      <c r="F44" s="18"/>
      <c r="G44" s="418" t="s">
        <v>3404</v>
      </c>
      <c r="H44" s="18" t="s">
        <v>3403</v>
      </c>
      <c r="I44" s="18"/>
      <c r="J44" s="18" t="s">
        <v>3404</v>
      </c>
    </row>
    <row r="45" ht="35" customHeight="1" spans="1:10">
      <c r="A45" s="20"/>
      <c r="B45" s="20"/>
      <c r="C45" s="17" t="s">
        <v>3403</v>
      </c>
      <c r="D45" s="17" t="s">
        <v>3403</v>
      </c>
      <c r="E45" s="17" t="s">
        <v>3467</v>
      </c>
      <c r="F45" s="18" t="s">
        <v>3442</v>
      </c>
      <c r="G45" s="418" t="s">
        <v>3468</v>
      </c>
      <c r="H45" s="18" t="s">
        <v>3444</v>
      </c>
      <c r="I45" s="18" t="s">
        <v>3410</v>
      </c>
      <c r="J45" s="18" t="s">
        <v>3467</v>
      </c>
    </row>
    <row r="46" ht="35" customHeight="1" spans="1:10">
      <c r="A46" s="20"/>
      <c r="B46" s="20"/>
      <c r="C46" s="17" t="s">
        <v>3412</v>
      </c>
      <c r="D46" s="17" t="s">
        <v>3403</v>
      </c>
      <c r="E46" s="17" t="s">
        <v>3403</v>
      </c>
      <c r="F46" s="18"/>
      <c r="G46" s="418" t="s">
        <v>3404</v>
      </c>
      <c r="H46" s="18" t="s">
        <v>3403</v>
      </c>
      <c r="I46" s="18"/>
      <c r="J46" s="18" t="s">
        <v>3404</v>
      </c>
    </row>
    <row r="47" ht="35" customHeight="1" spans="1:10">
      <c r="A47" s="20"/>
      <c r="B47" s="20"/>
      <c r="C47" s="17" t="s">
        <v>3403</v>
      </c>
      <c r="D47" s="17" t="s">
        <v>3469</v>
      </c>
      <c r="E47" s="17" t="s">
        <v>3403</v>
      </c>
      <c r="F47" s="18"/>
      <c r="G47" s="418" t="s">
        <v>3404</v>
      </c>
      <c r="H47" s="18" t="s">
        <v>3403</v>
      </c>
      <c r="I47" s="18"/>
      <c r="J47" s="18" t="s">
        <v>3404</v>
      </c>
    </row>
    <row r="48" ht="35" customHeight="1" spans="1:10">
      <c r="A48" s="20"/>
      <c r="B48" s="20"/>
      <c r="C48" s="17" t="s">
        <v>3403</v>
      </c>
      <c r="D48" s="17" t="s">
        <v>3403</v>
      </c>
      <c r="E48" s="17" t="s">
        <v>3470</v>
      </c>
      <c r="F48" s="18" t="s">
        <v>3407</v>
      </c>
      <c r="G48" s="418" t="s">
        <v>3470</v>
      </c>
      <c r="H48" s="18" t="s">
        <v>3471</v>
      </c>
      <c r="I48" s="18" t="s">
        <v>3434</v>
      </c>
      <c r="J48" s="18" t="s">
        <v>3472</v>
      </c>
    </row>
    <row r="49" ht="35" customHeight="1" spans="1:10">
      <c r="A49" s="20"/>
      <c r="B49" s="20"/>
      <c r="C49" s="17" t="s">
        <v>3403</v>
      </c>
      <c r="D49" s="17" t="s">
        <v>3449</v>
      </c>
      <c r="E49" s="17" t="s">
        <v>3403</v>
      </c>
      <c r="F49" s="18"/>
      <c r="G49" s="418" t="s">
        <v>3404</v>
      </c>
      <c r="H49" s="18" t="s">
        <v>3403</v>
      </c>
      <c r="I49" s="18"/>
      <c r="J49" s="18" t="s">
        <v>3404</v>
      </c>
    </row>
    <row r="50" ht="35" customHeight="1" spans="1:10">
      <c r="A50" s="20"/>
      <c r="B50" s="20"/>
      <c r="C50" s="17" t="s">
        <v>3403</v>
      </c>
      <c r="D50" s="17" t="s">
        <v>3403</v>
      </c>
      <c r="E50" s="17" t="s">
        <v>3473</v>
      </c>
      <c r="F50" s="18" t="s">
        <v>3417</v>
      </c>
      <c r="G50" s="418" t="s">
        <v>3473</v>
      </c>
      <c r="H50" s="18" t="s">
        <v>3448</v>
      </c>
      <c r="I50" s="18" t="s">
        <v>3410</v>
      </c>
      <c r="J50" s="18" t="s">
        <v>3450</v>
      </c>
    </row>
    <row r="51" ht="35" customHeight="1" spans="1:10">
      <c r="A51" s="20"/>
      <c r="B51" s="20"/>
      <c r="C51" s="17" t="s">
        <v>3420</v>
      </c>
      <c r="D51" s="17" t="s">
        <v>3403</v>
      </c>
      <c r="E51" s="17" t="s">
        <v>3403</v>
      </c>
      <c r="F51" s="18"/>
      <c r="G51" s="418" t="s">
        <v>3404</v>
      </c>
      <c r="H51" s="18" t="s">
        <v>3403</v>
      </c>
      <c r="I51" s="18"/>
      <c r="J51" s="18" t="s">
        <v>3404</v>
      </c>
    </row>
    <row r="52" ht="35" customHeight="1" spans="1:10">
      <c r="A52" s="20"/>
      <c r="B52" s="20"/>
      <c r="C52" s="17" t="s">
        <v>3403</v>
      </c>
      <c r="D52" s="17" t="s">
        <v>3421</v>
      </c>
      <c r="E52" s="17" t="s">
        <v>3403</v>
      </c>
      <c r="F52" s="18"/>
      <c r="G52" s="418" t="s">
        <v>3404</v>
      </c>
      <c r="H52" s="18" t="s">
        <v>3403</v>
      </c>
      <c r="I52" s="18"/>
      <c r="J52" s="18" t="s">
        <v>3404</v>
      </c>
    </row>
    <row r="53" ht="35" customHeight="1" spans="1:10">
      <c r="A53" s="20"/>
      <c r="B53" s="20"/>
      <c r="C53" s="17" t="s">
        <v>3403</v>
      </c>
      <c r="D53" s="17" t="s">
        <v>3403</v>
      </c>
      <c r="E53" s="17" t="s">
        <v>3474</v>
      </c>
      <c r="F53" s="18" t="s">
        <v>3407</v>
      </c>
      <c r="G53" s="418" t="s">
        <v>3452</v>
      </c>
      <c r="H53" s="18" t="s">
        <v>3419</v>
      </c>
      <c r="I53" s="18" t="s">
        <v>3434</v>
      </c>
      <c r="J53" s="18" t="s">
        <v>3475</v>
      </c>
    </row>
  </sheetData>
  <mergeCells count="1">
    <mergeCell ref="A2:J2"/>
  </mergeCells>
  <pageMargins left="0.751388888888889" right="0.751388888888889" top="0.629861111111111" bottom="0.550694444444444" header="0.314583333333333" footer="0.507638888888889"/>
  <pageSetup paperSize="9" scale="70" fitToHeight="0" orientation="landscape" horizontalDpi="600"/>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E6" sqref="E6"/>
    </sheetView>
  </sheetViews>
  <sheetFormatPr defaultColWidth="9" defaultRowHeight="13.5" outlineLevelRow="5" outlineLevelCol="1"/>
  <cols>
    <col min="1" max="1" width="20.25" style="1" customWidth="1"/>
    <col min="2" max="2" width="64" style="1" customWidth="1"/>
    <col min="3" max="16384" width="9" style="1"/>
  </cols>
  <sheetData>
    <row r="1" ht="32" customHeight="1" spans="1:2">
      <c r="A1" s="2" t="s">
        <v>3476</v>
      </c>
      <c r="B1" s="2"/>
    </row>
    <row r="3" ht="40" customHeight="1" spans="1:2">
      <c r="A3" s="3" t="s">
        <v>3477</v>
      </c>
      <c r="B3" s="4" t="s">
        <v>3478</v>
      </c>
    </row>
    <row r="4" ht="162" spans="1:2">
      <c r="A4" s="5" t="s">
        <v>2636</v>
      </c>
      <c r="B4" s="6" t="s">
        <v>3479</v>
      </c>
    </row>
    <row r="5" ht="108" spans="1:2">
      <c r="A5" s="5" t="s">
        <v>3480</v>
      </c>
      <c r="B5" s="7" t="s">
        <v>3481</v>
      </c>
    </row>
    <row r="6" ht="202.5" spans="1:2">
      <c r="A6" s="5" t="s">
        <v>3482</v>
      </c>
      <c r="B6" s="7" t="s">
        <v>3483</v>
      </c>
    </row>
  </sheetData>
  <mergeCells count="1">
    <mergeCell ref="A1:B1"/>
  </mergeCells>
  <conditionalFormatting sqref="A6">
    <cfRule type="expression" dxfId="0" priority="1" stopIfTrue="1">
      <formula>"len($A:$A)=3"</formula>
    </cfRule>
  </conditionalFormatting>
  <conditionalFormatting sqref="A4:A5">
    <cfRule type="expression" dxfId="0" priority="2" stopIfTrue="1">
      <formula>"len($A:$A)=3"</formula>
    </cfRule>
  </conditionalFormatting>
  <pageMargins left="0.75" right="0.75" top="1" bottom="1" header="0.509027777777778" footer="0.5090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9"/>
  <sheetViews>
    <sheetView showGridLines="0" showZeros="0" view="pageBreakPreview" zoomScale="70" zoomScaleNormal="90" workbookViewId="0">
      <pane ySplit="3" topLeftCell="A4" activePane="bottomLeft" state="frozen"/>
      <selection/>
      <selection pane="bottomLeft" activeCell="F1" sqref="F$1:F$1048576"/>
    </sheetView>
  </sheetViews>
  <sheetFormatPr defaultColWidth="9" defaultRowHeight="14.25" outlineLevelCol="5"/>
  <cols>
    <col min="1" max="1" width="17.6333333333333" style="332" customWidth="1"/>
    <col min="2" max="2" width="50.75" style="332" customWidth="1"/>
    <col min="3" max="4" width="20.6333333333333" style="332" customWidth="1"/>
    <col min="5" max="5" width="20.6333333333333" style="373" customWidth="1"/>
    <col min="6" max="6" width="9" style="374" hidden="1" customWidth="1"/>
    <col min="7" max="16384" width="9" style="374"/>
  </cols>
  <sheetData>
    <row r="1" ht="45" customHeight="1" spans="1:6">
      <c r="A1" s="375"/>
      <c r="B1" s="271" t="s">
        <v>181</v>
      </c>
      <c r="C1" s="271"/>
      <c r="D1" s="271"/>
      <c r="E1" s="271"/>
      <c r="F1" s="376"/>
    </row>
    <row r="2" ht="18.95" customHeight="1" spans="1:6">
      <c r="A2" s="198"/>
      <c r="B2" s="368"/>
      <c r="C2" s="377"/>
      <c r="D2" s="198"/>
      <c r="E2" s="203" t="s">
        <v>36</v>
      </c>
      <c r="F2" s="376"/>
    </row>
    <row r="3" s="370" customFormat="1" ht="45" customHeight="1" spans="1:6">
      <c r="A3" s="205" t="s">
        <v>37</v>
      </c>
      <c r="B3" s="378" t="s">
        <v>38</v>
      </c>
      <c r="C3" s="183" t="s">
        <v>39</v>
      </c>
      <c r="D3" s="183" t="s">
        <v>40</v>
      </c>
      <c r="E3" s="378" t="s">
        <v>41</v>
      </c>
      <c r="F3" s="379" t="s">
        <v>42</v>
      </c>
    </row>
    <row r="4" ht="37.5" customHeight="1" spans="1:6">
      <c r="A4" s="380" t="s">
        <v>43</v>
      </c>
      <c r="B4" s="381" t="s">
        <v>44</v>
      </c>
      <c r="C4" s="382">
        <f>SUM(C5:C19)</f>
        <v>30984</v>
      </c>
      <c r="D4" s="382">
        <f>SUM(D5:D19)</f>
        <v>34980</v>
      </c>
      <c r="E4" s="141">
        <f t="shared" ref="E4:E28" si="0">IF(C4&gt;0,D4/C4-1,IF(C4&lt;0,-(D4/C4-1),""))</f>
        <v>0.129</v>
      </c>
      <c r="F4" s="383" t="str">
        <f t="shared" ref="F4:F31" si="1">IF(LEN(A4)=3,"是",IF(B4&lt;&gt;"",IF(SUM(C4:D4)&lt;&gt;0,"是","否"),"是"))</f>
        <v>是</v>
      </c>
    </row>
    <row r="5" ht="37.5" customHeight="1" spans="1:6">
      <c r="A5" s="262" t="s">
        <v>45</v>
      </c>
      <c r="B5" s="230" t="s">
        <v>46</v>
      </c>
      <c r="C5" s="384">
        <v>12206</v>
      </c>
      <c r="D5" s="384">
        <v>13600</v>
      </c>
      <c r="E5" s="251">
        <f t="shared" si="0"/>
        <v>0.114</v>
      </c>
      <c r="F5" s="383" t="str">
        <f t="shared" si="1"/>
        <v>是</v>
      </c>
    </row>
    <row r="6" ht="37.5" customHeight="1" spans="1:6">
      <c r="A6" s="262" t="s">
        <v>47</v>
      </c>
      <c r="B6" s="230" t="s">
        <v>48</v>
      </c>
      <c r="C6" s="384">
        <v>1599</v>
      </c>
      <c r="D6" s="384">
        <v>1677</v>
      </c>
      <c r="E6" s="251">
        <f t="shared" si="0"/>
        <v>0.049</v>
      </c>
      <c r="F6" s="383" t="str">
        <f t="shared" si="1"/>
        <v>是</v>
      </c>
    </row>
    <row r="7" ht="37.5" customHeight="1" spans="1:6">
      <c r="A7" s="262" t="s">
        <v>49</v>
      </c>
      <c r="B7" s="230" t="s">
        <v>50</v>
      </c>
      <c r="C7" s="384">
        <v>319</v>
      </c>
      <c r="D7" s="384">
        <v>320</v>
      </c>
      <c r="E7" s="251">
        <f t="shared" si="0"/>
        <v>0.003</v>
      </c>
      <c r="F7" s="383" t="str">
        <f t="shared" si="1"/>
        <v>是</v>
      </c>
    </row>
    <row r="8" ht="37.5" customHeight="1" spans="1:6">
      <c r="A8" s="262" t="s">
        <v>51</v>
      </c>
      <c r="B8" s="230" t="s">
        <v>52</v>
      </c>
      <c r="C8" s="384">
        <v>2388</v>
      </c>
      <c r="D8" s="384">
        <v>4310</v>
      </c>
      <c r="E8" s="251">
        <f t="shared" si="0"/>
        <v>0.805</v>
      </c>
      <c r="F8" s="383" t="str">
        <f t="shared" si="1"/>
        <v>是</v>
      </c>
    </row>
    <row r="9" ht="37.5" customHeight="1" spans="1:6">
      <c r="A9" s="262" t="s">
        <v>53</v>
      </c>
      <c r="B9" s="230" t="s">
        <v>54</v>
      </c>
      <c r="C9" s="384">
        <v>1309</v>
      </c>
      <c r="D9" s="384">
        <v>1395</v>
      </c>
      <c r="E9" s="251">
        <f t="shared" si="0"/>
        <v>0.066</v>
      </c>
      <c r="F9" s="383" t="str">
        <f t="shared" si="1"/>
        <v>是</v>
      </c>
    </row>
    <row r="10" ht="37.5" customHeight="1" spans="1:6">
      <c r="A10" s="262" t="s">
        <v>55</v>
      </c>
      <c r="B10" s="230" t="s">
        <v>56</v>
      </c>
      <c r="C10" s="384">
        <v>695</v>
      </c>
      <c r="D10" s="384">
        <v>720</v>
      </c>
      <c r="E10" s="251">
        <f t="shared" si="0"/>
        <v>0.036</v>
      </c>
      <c r="F10" s="383" t="str">
        <f t="shared" si="1"/>
        <v>是</v>
      </c>
    </row>
    <row r="11" ht="37.5" customHeight="1" spans="1:6">
      <c r="A11" s="262" t="s">
        <v>57</v>
      </c>
      <c r="B11" s="230" t="s">
        <v>58</v>
      </c>
      <c r="C11" s="384">
        <v>484</v>
      </c>
      <c r="D11" s="384">
        <v>500</v>
      </c>
      <c r="E11" s="251">
        <f t="shared" si="0"/>
        <v>0.033</v>
      </c>
      <c r="F11" s="383" t="str">
        <f t="shared" si="1"/>
        <v>是</v>
      </c>
    </row>
    <row r="12" ht="37.5" customHeight="1" spans="1:6">
      <c r="A12" s="262" t="s">
        <v>59</v>
      </c>
      <c r="B12" s="230" t="s">
        <v>60</v>
      </c>
      <c r="C12" s="384">
        <v>760</v>
      </c>
      <c r="D12" s="384">
        <v>800</v>
      </c>
      <c r="E12" s="251">
        <f t="shared" si="0"/>
        <v>0.053</v>
      </c>
      <c r="F12" s="383" t="str">
        <f t="shared" si="1"/>
        <v>是</v>
      </c>
    </row>
    <row r="13" ht="37.5" customHeight="1" spans="1:6">
      <c r="A13" s="262" t="s">
        <v>61</v>
      </c>
      <c r="B13" s="230" t="s">
        <v>62</v>
      </c>
      <c r="C13" s="384">
        <v>400</v>
      </c>
      <c r="D13" s="384">
        <v>463</v>
      </c>
      <c r="E13" s="251">
        <f t="shared" si="0"/>
        <v>0.158</v>
      </c>
      <c r="F13" s="383" t="str">
        <f t="shared" si="1"/>
        <v>是</v>
      </c>
    </row>
    <row r="14" ht="37.5" customHeight="1" spans="1:6">
      <c r="A14" s="262" t="s">
        <v>63</v>
      </c>
      <c r="B14" s="230" t="s">
        <v>64</v>
      </c>
      <c r="C14" s="384">
        <v>810</v>
      </c>
      <c r="D14" s="384">
        <v>850</v>
      </c>
      <c r="E14" s="251">
        <f t="shared" si="0"/>
        <v>0.049</v>
      </c>
      <c r="F14" s="383" t="str">
        <f t="shared" si="1"/>
        <v>是</v>
      </c>
    </row>
    <row r="15" ht="37.5" customHeight="1" spans="1:6">
      <c r="A15" s="262" t="s">
        <v>65</v>
      </c>
      <c r="B15" s="230" t="s">
        <v>66</v>
      </c>
      <c r="C15" s="384">
        <v>3</v>
      </c>
      <c r="D15" s="384">
        <v>420</v>
      </c>
      <c r="E15" s="251">
        <f t="shared" si="0"/>
        <v>139</v>
      </c>
      <c r="F15" s="383" t="str">
        <f t="shared" si="1"/>
        <v>是</v>
      </c>
    </row>
    <row r="16" ht="37.5" customHeight="1" spans="1:6">
      <c r="A16" s="262" t="s">
        <v>67</v>
      </c>
      <c r="B16" s="230" t="s">
        <v>68</v>
      </c>
      <c r="C16" s="384">
        <v>1881</v>
      </c>
      <c r="D16" s="384">
        <v>1310</v>
      </c>
      <c r="E16" s="251">
        <f t="shared" si="0"/>
        <v>-0.304</v>
      </c>
      <c r="F16" s="383" t="str">
        <f t="shared" si="1"/>
        <v>是</v>
      </c>
    </row>
    <row r="17" ht="37.5" customHeight="1" spans="1:6">
      <c r="A17" s="262" t="s">
        <v>69</v>
      </c>
      <c r="B17" s="230" t="s">
        <v>70</v>
      </c>
      <c r="C17" s="384">
        <v>7920</v>
      </c>
      <c r="D17" s="384">
        <v>8400</v>
      </c>
      <c r="E17" s="251">
        <f t="shared" si="0"/>
        <v>0.061</v>
      </c>
      <c r="F17" s="383" t="str">
        <f t="shared" si="1"/>
        <v>是</v>
      </c>
    </row>
    <row r="18" ht="37.5" customHeight="1" spans="1:6">
      <c r="A18" s="262" t="s">
        <v>71</v>
      </c>
      <c r="B18" s="230" t="s">
        <v>72</v>
      </c>
      <c r="C18" s="384">
        <v>210</v>
      </c>
      <c r="D18" s="384">
        <v>215</v>
      </c>
      <c r="E18" s="251">
        <f t="shared" si="0"/>
        <v>0.024</v>
      </c>
      <c r="F18" s="383" t="str">
        <f t="shared" si="1"/>
        <v>是</v>
      </c>
    </row>
    <row r="19" ht="37.5" customHeight="1" spans="1:6">
      <c r="A19" s="417" t="s">
        <v>73</v>
      </c>
      <c r="B19" s="230" t="s">
        <v>74</v>
      </c>
      <c r="C19" s="384"/>
      <c r="D19" s="384"/>
      <c r="E19" s="251" t="str">
        <f t="shared" si="0"/>
        <v/>
      </c>
      <c r="F19" s="383" t="str">
        <f t="shared" si="1"/>
        <v>否</v>
      </c>
    </row>
    <row r="20" ht="37.5" customHeight="1" spans="1:6">
      <c r="A20" s="258" t="s">
        <v>75</v>
      </c>
      <c r="B20" s="381" t="s">
        <v>76</v>
      </c>
      <c r="C20" s="382">
        <f>SUM(C21:C28)</f>
        <v>7392</v>
      </c>
      <c r="D20" s="382">
        <f>SUM(D21:D28)</f>
        <v>8000</v>
      </c>
      <c r="E20" s="141">
        <f t="shared" si="0"/>
        <v>0.082</v>
      </c>
      <c r="F20" s="383" t="str">
        <f t="shared" si="1"/>
        <v>是</v>
      </c>
    </row>
    <row r="21" ht="37.5" customHeight="1" spans="1:6">
      <c r="A21" s="385" t="s">
        <v>77</v>
      </c>
      <c r="B21" s="230" t="s">
        <v>78</v>
      </c>
      <c r="C21" s="384">
        <v>948</v>
      </c>
      <c r="D21" s="384">
        <v>988</v>
      </c>
      <c r="E21" s="251">
        <f t="shared" si="0"/>
        <v>0.042</v>
      </c>
      <c r="F21" s="383" t="str">
        <f t="shared" si="1"/>
        <v>是</v>
      </c>
    </row>
    <row r="22" ht="37.5" customHeight="1" spans="1:6">
      <c r="A22" s="262" t="s">
        <v>79</v>
      </c>
      <c r="B22" s="386" t="s">
        <v>80</v>
      </c>
      <c r="C22" s="384">
        <v>2391</v>
      </c>
      <c r="D22" s="384">
        <v>2364</v>
      </c>
      <c r="E22" s="251">
        <f t="shared" si="0"/>
        <v>-0.011</v>
      </c>
      <c r="F22" s="383" t="str">
        <f t="shared" si="1"/>
        <v>是</v>
      </c>
    </row>
    <row r="23" ht="37.5" customHeight="1" spans="1:6">
      <c r="A23" s="262" t="s">
        <v>81</v>
      </c>
      <c r="B23" s="230" t="s">
        <v>82</v>
      </c>
      <c r="C23" s="384">
        <v>2190</v>
      </c>
      <c r="D23" s="384">
        <v>2190</v>
      </c>
      <c r="E23" s="251">
        <f t="shared" si="0"/>
        <v>0</v>
      </c>
      <c r="F23" s="383" t="str">
        <f t="shared" si="1"/>
        <v>是</v>
      </c>
    </row>
    <row r="24" ht="37.5" customHeight="1" spans="1:6">
      <c r="A24" s="262" t="s">
        <v>83</v>
      </c>
      <c r="B24" s="230" t="s">
        <v>84</v>
      </c>
      <c r="C24" s="384"/>
      <c r="D24" s="384"/>
      <c r="E24" s="251" t="str">
        <f t="shared" si="0"/>
        <v/>
      </c>
      <c r="F24" s="383" t="str">
        <f t="shared" si="1"/>
        <v>否</v>
      </c>
    </row>
    <row r="25" ht="37.5" customHeight="1" spans="1:6">
      <c r="A25" s="262" t="s">
        <v>85</v>
      </c>
      <c r="B25" s="230" t="s">
        <v>86</v>
      </c>
      <c r="C25" s="384">
        <v>1534</v>
      </c>
      <c r="D25" s="384">
        <v>2039</v>
      </c>
      <c r="E25" s="251">
        <f t="shared" si="0"/>
        <v>0.329</v>
      </c>
      <c r="F25" s="383" t="str">
        <f t="shared" si="1"/>
        <v>是</v>
      </c>
    </row>
    <row r="26" ht="37.5" customHeight="1" spans="1:6">
      <c r="A26" s="262" t="s">
        <v>87</v>
      </c>
      <c r="B26" s="230" t="s">
        <v>88</v>
      </c>
      <c r="C26" s="384"/>
      <c r="D26" s="384"/>
      <c r="E26" s="251" t="str">
        <f t="shared" si="0"/>
        <v/>
      </c>
      <c r="F26" s="383" t="str">
        <f t="shared" si="1"/>
        <v>否</v>
      </c>
    </row>
    <row r="27" ht="37.5" customHeight="1" spans="1:6">
      <c r="A27" s="262" t="s">
        <v>89</v>
      </c>
      <c r="B27" s="230" t="s">
        <v>90</v>
      </c>
      <c r="C27" s="384">
        <v>99</v>
      </c>
      <c r="D27" s="384">
        <v>100</v>
      </c>
      <c r="E27" s="251">
        <f t="shared" si="0"/>
        <v>0.01</v>
      </c>
      <c r="F27" s="383" t="str">
        <f t="shared" si="1"/>
        <v>是</v>
      </c>
    </row>
    <row r="28" ht="37.5" customHeight="1" spans="1:6">
      <c r="A28" s="262" t="s">
        <v>91</v>
      </c>
      <c r="B28" s="230" t="s">
        <v>92</v>
      </c>
      <c r="C28" s="384">
        <v>230</v>
      </c>
      <c r="D28" s="384">
        <v>319</v>
      </c>
      <c r="E28" s="251">
        <f t="shared" si="0"/>
        <v>0.387</v>
      </c>
      <c r="F28" s="383" t="str">
        <f t="shared" si="1"/>
        <v>是</v>
      </c>
    </row>
    <row r="29" ht="37.5" customHeight="1" spans="1:6">
      <c r="A29" s="262"/>
      <c r="B29" s="230"/>
      <c r="C29" s="384"/>
      <c r="D29" s="384"/>
      <c r="E29" s="141"/>
      <c r="F29" s="383" t="str">
        <f t="shared" si="1"/>
        <v>是</v>
      </c>
    </row>
    <row r="30" s="371" customFormat="1" ht="37.5" customHeight="1" spans="1:6">
      <c r="A30" s="387"/>
      <c r="B30" s="388" t="s">
        <v>93</v>
      </c>
      <c r="C30" s="382">
        <f>SUM(C20,C4)</f>
        <v>38376</v>
      </c>
      <c r="D30" s="382">
        <f>SUM(D20,D4)</f>
        <v>42980</v>
      </c>
      <c r="E30" s="141">
        <f t="shared" ref="E30:E46" si="2">IF(C30&gt;0,D30/C30-1,IF(C30&lt;0,-(D30/C30-1),""))</f>
        <v>0.12</v>
      </c>
      <c r="F30" s="383" t="str">
        <f t="shared" si="1"/>
        <v>是</v>
      </c>
    </row>
    <row r="31" ht="37.5" customHeight="1" spans="1:6">
      <c r="A31" s="258">
        <v>105</v>
      </c>
      <c r="B31" s="227" t="s">
        <v>94</v>
      </c>
      <c r="C31" s="382">
        <v>20180</v>
      </c>
      <c r="D31" s="382">
        <f>D33</f>
        <v>20400</v>
      </c>
      <c r="E31" s="141">
        <f t="shared" si="2"/>
        <v>0.011</v>
      </c>
      <c r="F31" s="383" t="str">
        <f t="shared" si="1"/>
        <v>是</v>
      </c>
    </row>
    <row r="32" ht="37.5" customHeight="1" spans="1:6">
      <c r="A32" s="258"/>
      <c r="B32" s="231" t="s">
        <v>95</v>
      </c>
      <c r="C32" s="382"/>
      <c r="D32" s="382"/>
      <c r="E32" s="141" t="str">
        <f t="shared" si="2"/>
        <v/>
      </c>
      <c r="F32" s="383"/>
    </row>
    <row r="33" ht="37.5" customHeight="1" spans="1:6">
      <c r="A33" s="258"/>
      <c r="B33" s="231" t="s">
        <v>96</v>
      </c>
      <c r="C33" s="382">
        <v>20180</v>
      </c>
      <c r="D33" s="382">
        <v>20400</v>
      </c>
      <c r="E33" s="141">
        <f t="shared" si="2"/>
        <v>0.011</v>
      </c>
      <c r="F33" s="383"/>
    </row>
    <row r="34" ht="37.5" customHeight="1" spans="1:6">
      <c r="A34" s="380">
        <v>110</v>
      </c>
      <c r="B34" s="381" t="s">
        <v>97</v>
      </c>
      <c r="C34" s="382">
        <f>C35+C39+C36</f>
        <v>92886</v>
      </c>
      <c r="D34" s="382">
        <f>D35+D36+D39</f>
        <v>97341</v>
      </c>
      <c r="E34" s="141">
        <f t="shared" si="2"/>
        <v>0.048</v>
      </c>
      <c r="F34" s="383" t="str">
        <f t="shared" ref="F34:F39" si="3">IF(LEN(A34)=3,"是",IF(B34&lt;&gt;"",IF(SUM(C34:D34)&lt;&gt;0,"是","否"),"是"))</f>
        <v>是</v>
      </c>
    </row>
    <row r="35" ht="37.5" customHeight="1" spans="1:6">
      <c r="A35" s="262">
        <v>11001</v>
      </c>
      <c r="B35" s="230" t="s">
        <v>98</v>
      </c>
      <c r="C35" s="384">
        <v>2341</v>
      </c>
      <c r="D35" s="384">
        <v>2341</v>
      </c>
      <c r="E35" s="141">
        <f t="shared" si="2"/>
        <v>0</v>
      </c>
      <c r="F35" s="383" t="str">
        <f t="shared" si="3"/>
        <v>是</v>
      </c>
    </row>
    <row r="36" ht="37.5" customHeight="1" spans="1:6">
      <c r="A36" s="262"/>
      <c r="B36" s="230" t="s">
        <v>99</v>
      </c>
      <c r="C36" s="384">
        <v>75268</v>
      </c>
      <c r="D36" s="384">
        <f>D37</f>
        <v>80000</v>
      </c>
      <c r="E36" s="141">
        <f t="shared" si="2"/>
        <v>0.063</v>
      </c>
      <c r="F36" s="383"/>
    </row>
    <row r="37" ht="37.5" customHeight="1" spans="1:6">
      <c r="A37" s="262"/>
      <c r="B37" s="231" t="s">
        <v>100</v>
      </c>
      <c r="C37" s="384">
        <v>75268</v>
      </c>
      <c r="D37" s="384">
        <v>80000</v>
      </c>
      <c r="E37" s="141">
        <f t="shared" si="2"/>
        <v>0.063</v>
      </c>
      <c r="F37" s="383"/>
    </row>
    <row r="38" ht="37.5" customHeight="1" spans="1:6">
      <c r="A38" s="262"/>
      <c r="B38" s="231" t="s">
        <v>101</v>
      </c>
      <c r="C38" s="384"/>
      <c r="D38" s="384"/>
      <c r="E38" s="141" t="str">
        <f t="shared" si="2"/>
        <v/>
      </c>
      <c r="F38" s="383"/>
    </row>
    <row r="39" ht="37.5" customHeight="1" spans="1:6">
      <c r="A39" s="262"/>
      <c r="B39" s="230" t="s">
        <v>102</v>
      </c>
      <c r="C39" s="384">
        <v>15277</v>
      </c>
      <c r="D39" s="384">
        <f>D40</f>
        <v>15000</v>
      </c>
      <c r="E39" s="141">
        <f t="shared" si="2"/>
        <v>-0.018</v>
      </c>
      <c r="F39" s="383" t="str">
        <f t="shared" si="3"/>
        <v>是</v>
      </c>
    </row>
    <row r="40" ht="37.5" customHeight="1" spans="1:6">
      <c r="A40" s="262"/>
      <c r="B40" s="231" t="s">
        <v>103</v>
      </c>
      <c r="C40" s="384">
        <v>15277</v>
      </c>
      <c r="D40" s="384">
        <v>15000</v>
      </c>
      <c r="E40" s="141">
        <f t="shared" si="2"/>
        <v>-0.018</v>
      </c>
      <c r="F40" s="383"/>
    </row>
    <row r="41" ht="37.5" customHeight="1" spans="1:6">
      <c r="A41" s="262"/>
      <c r="B41" s="231" t="s">
        <v>104</v>
      </c>
      <c r="C41" s="384"/>
      <c r="D41" s="384"/>
      <c r="E41" s="141" t="str">
        <f t="shared" si="2"/>
        <v/>
      </c>
      <c r="F41" s="383"/>
    </row>
    <row r="42" ht="37.5" customHeight="1" spans="1:6">
      <c r="A42" s="262">
        <v>11008</v>
      </c>
      <c r="B42" s="230" t="s">
        <v>105</v>
      </c>
      <c r="C42" s="384">
        <v>2000</v>
      </c>
      <c r="D42" s="384"/>
      <c r="E42" s="141">
        <f t="shared" si="2"/>
        <v>-1</v>
      </c>
      <c r="F42" s="383" t="str">
        <f t="shared" ref="F42:F46" si="4">IF(LEN(A42)=3,"是",IF(B42&lt;&gt;"",IF(SUM(C42:D42)&lt;&gt;0,"是","否"),"是"))</f>
        <v>是</v>
      </c>
    </row>
    <row r="43" ht="37.5" customHeight="1" spans="1:6">
      <c r="A43" s="262">
        <v>11009</v>
      </c>
      <c r="B43" s="230" t="s">
        <v>106</v>
      </c>
      <c r="C43" s="384">
        <v>49139</v>
      </c>
      <c r="D43" s="384">
        <v>48088</v>
      </c>
      <c r="E43" s="141">
        <f t="shared" si="2"/>
        <v>-0.021</v>
      </c>
      <c r="F43" s="383" t="str">
        <f t="shared" si="4"/>
        <v>是</v>
      </c>
    </row>
    <row r="44" s="372" customFormat="1" ht="37.5" customHeight="1" spans="1:6">
      <c r="A44" s="389">
        <v>11013</v>
      </c>
      <c r="B44" s="390" t="s">
        <v>107</v>
      </c>
      <c r="C44" s="384"/>
      <c r="D44" s="384"/>
      <c r="E44" s="141" t="str">
        <f t="shared" si="2"/>
        <v/>
      </c>
      <c r="F44" s="383" t="str">
        <f t="shared" si="4"/>
        <v>否</v>
      </c>
    </row>
    <row r="45" s="372" customFormat="1" ht="37.5" customHeight="1" spans="1:6">
      <c r="A45" s="389">
        <v>11015</v>
      </c>
      <c r="B45" s="390" t="s">
        <v>108</v>
      </c>
      <c r="C45" s="384">
        <v>60</v>
      </c>
      <c r="D45" s="384"/>
      <c r="E45" s="141">
        <f t="shared" si="2"/>
        <v>-1</v>
      </c>
      <c r="F45" s="383" t="str">
        <f t="shared" si="4"/>
        <v>是</v>
      </c>
    </row>
    <row r="46" ht="37.5" customHeight="1" spans="1:6">
      <c r="A46" s="391"/>
      <c r="B46" s="392" t="s">
        <v>109</v>
      </c>
      <c r="C46" s="382">
        <f>C30+C31+C34+C43+C42+C45</f>
        <v>202641</v>
      </c>
      <c r="D46" s="382">
        <f>D30+D31+D34+D43+D42</f>
        <v>208809</v>
      </c>
      <c r="E46" s="141">
        <f t="shared" si="2"/>
        <v>0.03</v>
      </c>
      <c r="F46" s="383" t="str">
        <f t="shared" si="4"/>
        <v>是</v>
      </c>
    </row>
    <row r="47" spans="3:4">
      <c r="C47" s="369"/>
      <c r="D47" s="369"/>
    </row>
    <row r="48" spans="4:4">
      <c r="D48" s="369"/>
    </row>
    <row r="49" spans="3:4">
      <c r="C49" s="369"/>
      <c r="D49" s="369"/>
    </row>
    <row r="50" spans="4:4">
      <c r="D50" s="369"/>
    </row>
    <row r="51" spans="3:4">
      <c r="C51" s="369"/>
      <c r="D51" s="369"/>
    </row>
    <row r="52" spans="3:4">
      <c r="C52" s="369"/>
      <c r="D52" s="369"/>
    </row>
    <row r="53" spans="4:4">
      <c r="D53" s="369"/>
    </row>
    <row r="54" spans="3:4">
      <c r="C54" s="369"/>
      <c r="D54" s="369"/>
    </row>
    <row r="55" spans="3:4">
      <c r="C55" s="369"/>
      <c r="D55" s="369"/>
    </row>
    <row r="56" spans="3:4">
      <c r="C56" s="369"/>
      <c r="D56" s="369"/>
    </row>
    <row r="57" spans="3:4">
      <c r="C57" s="369"/>
      <c r="D57" s="369"/>
    </row>
    <row r="58" spans="4:4">
      <c r="D58" s="369"/>
    </row>
    <row r="59" spans="3:4">
      <c r="C59" s="369"/>
      <c r="D59" s="369"/>
    </row>
  </sheetData>
  <mergeCells count="1">
    <mergeCell ref="B1:E1"/>
  </mergeCells>
  <conditionalFormatting sqref="D29:E29">
    <cfRule type="expression" dxfId="0" priority="25" stopIfTrue="1">
      <formula>"len($A:$A)=3"</formula>
    </cfRule>
  </conditionalFormatting>
  <conditionalFormatting sqref="D42">
    <cfRule type="expression" dxfId="0" priority="9" stopIfTrue="1">
      <formula>"len($A:$A)=3"</formula>
    </cfRule>
  </conditionalFormatting>
  <conditionalFormatting sqref="D45">
    <cfRule type="expression" dxfId="0" priority="4" stopIfTrue="1">
      <formula>"len($A:$A)=3"</formula>
    </cfRule>
  </conditionalFormatting>
  <conditionalFormatting sqref="C46:D46">
    <cfRule type="expression" dxfId="0" priority="27" stopIfTrue="1">
      <formula>"len($A:$A)=3"</formula>
    </cfRule>
    <cfRule type="expression" dxfId="0" priority="26" stopIfTrue="1">
      <formula>"len($A:$A)=3"</formula>
    </cfRule>
  </conditionalFormatting>
  <conditionalFormatting sqref="B7:B9">
    <cfRule type="expression" dxfId="0" priority="43" stopIfTrue="1">
      <formula>"len($A:$A)=3"</formula>
    </cfRule>
  </conditionalFormatting>
  <conditionalFormatting sqref="B32:B33">
    <cfRule type="expression" dxfId="0" priority="18" stopIfTrue="1">
      <formula>"len($A:$A)=3"</formula>
    </cfRule>
    <cfRule type="expression" dxfId="0" priority="17" stopIfTrue="1">
      <formula>"len($A:$A)=3"</formula>
    </cfRule>
  </conditionalFormatting>
  <conditionalFormatting sqref="B37:B38">
    <cfRule type="expression" dxfId="0" priority="16" stopIfTrue="1">
      <formula>"len($A:$A)=3"</formula>
    </cfRule>
    <cfRule type="expression" dxfId="0" priority="15" stopIfTrue="1">
      <formula>"len($A:$A)=3"</formula>
    </cfRule>
  </conditionalFormatting>
  <conditionalFormatting sqref="B40:B41">
    <cfRule type="expression" dxfId="0" priority="14" stopIfTrue="1">
      <formula>"len($A:$A)=3"</formula>
    </cfRule>
    <cfRule type="expression" dxfId="0" priority="13" stopIfTrue="1">
      <formula>"len($A:$A)=3"</formula>
    </cfRule>
  </conditionalFormatting>
  <conditionalFormatting sqref="B44:B46">
    <cfRule type="expression" dxfId="0" priority="20" stopIfTrue="1">
      <formula>"len($A:$A)=3"</formula>
    </cfRule>
    <cfRule type="expression" dxfId="0" priority="19" stopIfTrue="1">
      <formula>"len($A:$A)=3"</formula>
    </cfRule>
  </conditionalFormatting>
  <conditionalFormatting sqref="C4:C6">
    <cfRule type="expression" dxfId="0" priority="35" stopIfTrue="1">
      <formula>"len($A:$A)=3"</formula>
    </cfRule>
  </conditionalFormatting>
  <conditionalFormatting sqref="C4:C29">
    <cfRule type="expression" dxfId="0" priority="32" stopIfTrue="1">
      <formula>"len($A:$A)=3"</formula>
    </cfRule>
  </conditionalFormatting>
  <conditionalFormatting sqref="C7:C9">
    <cfRule type="expression" dxfId="0" priority="33" stopIfTrue="1">
      <formula>"len($A:$A)=3"</formula>
    </cfRule>
  </conditionalFormatting>
  <conditionalFormatting sqref="C31:C41">
    <cfRule type="expression" dxfId="0" priority="36" stopIfTrue="1">
      <formula>"len($A:$A)=3"</formula>
    </cfRule>
  </conditionalFormatting>
  <conditionalFormatting sqref="C31:C33">
    <cfRule type="expression" dxfId="0" priority="31" stopIfTrue="1">
      <formula>"len($A:$A)=3"</formula>
    </cfRule>
  </conditionalFormatting>
  <conditionalFormatting sqref="C34:C41">
    <cfRule type="expression" dxfId="0" priority="30" stopIfTrue="1">
      <formula>"len($A:$A)=3"</formula>
    </cfRule>
  </conditionalFormatting>
  <conditionalFormatting sqref="C35:C41">
    <cfRule type="expression" dxfId="0" priority="29" stopIfTrue="1">
      <formula>"len($A:$A)=3"</formula>
    </cfRule>
  </conditionalFormatting>
  <conditionalFormatting sqref="C42:C43">
    <cfRule type="expression" dxfId="0" priority="28" stopIfTrue="1">
      <formula>"len($A:$A)=3"</formula>
    </cfRule>
  </conditionalFormatting>
  <conditionalFormatting sqref="D31:D33">
    <cfRule type="expression" dxfId="0" priority="3" stopIfTrue="1">
      <formula>"len($A:$A)=3"</formula>
    </cfRule>
  </conditionalFormatting>
  <conditionalFormatting sqref="D34:D41">
    <cfRule type="expression" dxfId="0" priority="8" stopIfTrue="1">
      <formula>"len($A:$A)=3"</formula>
    </cfRule>
    <cfRule type="expression" dxfId="0" priority="7" stopIfTrue="1">
      <formula>"len($A:$A)=3"</formula>
    </cfRule>
  </conditionalFormatting>
  <conditionalFormatting sqref="D35:D41">
    <cfRule type="expression" dxfId="0" priority="2" stopIfTrue="1">
      <formula>"len($A:$A)=3"</formula>
    </cfRule>
  </conditionalFormatting>
  <conditionalFormatting sqref="D42:D43">
    <cfRule type="expression" dxfId="0" priority="1" stopIfTrue="1">
      <formula>"len($A:$A)=3"</formula>
    </cfRule>
  </conditionalFormatting>
  <conditionalFormatting sqref="D44:D45">
    <cfRule type="expression" dxfId="0" priority="6" stopIfTrue="1">
      <formula>"len($A:$A)=3"</formula>
    </cfRule>
  </conditionalFormatting>
  <conditionalFormatting sqref="E2:E1412">
    <cfRule type="cellIs" dxfId="1" priority="40" stopIfTrue="1" operator="lessThanOrEqual">
      <formula>-1</formula>
    </cfRule>
  </conditionalFormatting>
  <conditionalFormatting sqref="F4:F46">
    <cfRule type="cellIs" dxfId="2" priority="39" stopIfTrue="1" operator="lessThan">
      <formula>0</formula>
    </cfRule>
    <cfRule type="cellIs" dxfId="2" priority="38" stopIfTrue="1" operator="lessThan">
      <formula>0</formula>
    </cfRule>
  </conditionalFormatting>
  <conditionalFormatting sqref="A4:B29">
    <cfRule type="expression" dxfId="0" priority="42" stopIfTrue="1">
      <formula>"len($A:$A)=3"</formula>
    </cfRule>
  </conditionalFormatting>
  <conditionalFormatting sqref="B4:B6 B31 B46">
    <cfRule type="expression" dxfId="0" priority="45" stopIfTrue="1">
      <formula>"len($A:$A)=3"</formula>
    </cfRule>
  </conditionalFormatting>
  <conditionalFormatting sqref="D4:E6">
    <cfRule type="expression" dxfId="0" priority="12" stopIfTrue="1">
      <formula>"len($A:$A)=3"</formula>
    </cfRule>
  </conditionalFormatting>
  <conditionalFormatting sqref="D4:E28">
    <cfRule type="expression" dxfId="0" priority="10" stopIfTrue="1">
      <formula>"len($A:$A)=3"</formula>
    </cfRule>
  </conditionalFormatting>
  <conditionalFormatting sqref="D7:E9">
    <cfRule type="expression" dxfId="0" priority="11" stopIfTrue="1">
      <formula>"len($A:$A)=3"</formula>
    </cfRule>
  </conditionalFormatting>
  <conditionalFormatting sqref="A31:B31 A32:A33">
    <cfRule type="expression" dxfId="0" priority="41" stopIfTrue="1">
      <formula>"len($A:$A)=3"</formula>
    </cfRule>
  </conditionalFormatting>
  <conditionalFormatting sqref="D31:D33 D35:D41">
    <cfRule type="expression" dxfId="0" priority="5" stopIfTrue="1">
      <formula>"len($A:$A)=3"</formula>
    </cfRule>
  </conditionalFormatting>
  <conditionalFormatting sqref="A34:B36 A37:A38 A39:B39 A40:A41 B45:B46">
    <cfRule type="expression" dxfId="0" priority="23" stopIfTrue="1">
      <formula>"len($A:$A)=3"</formula>
    </cfRule>
  </conditionalFormatting>
  <conditionalFormatting sqref="B34:B36 B39">
    <cfRule type="expression" dxfId="0" priority="24" stopIfTrue="1">
      <formula>"len($A:$A)=3"</formula>
    </cfRule>
  </conditionalFormatting>
  <conditionalFormatting sqref="A35:B36 A37:A38 A39:B39 A40:A41">
    <cfRule type="expression" dxfId="0" priority="22" stopIfTrue="1">
      <formula>"len($A:$A)=3"</formula>
    </cfRule>
  </conditionalFormatting>
  <conditionalFormatting sqref="B46 A42:C42">
    <cfRule type="expression" dxfId="0" priority="44" stopIfTrue="1">
      <formula>"len($A:$A)=3"</formula>
    </cfRule>
  </conditionalFormatting>
  <conditionalFormatting sqref="A42:B43">
    <cfRule type="expression" dxfId="0" priority="21" stopIfTrue="1">
      <formula>"len($A:$A)=3"</formula>
    </cfRule>
  </conditionalFormatting>
  <conditionalFormatting sqref="C44:C46 D46">
    <cfRule type="expression" dxfId="0" priority="37" stopIfTrue="1">
      <formula>"len($A:$A)=3"</formula>
    </cfRule>
  </conditionalFormatting>
  <conditionalFormatting sqref="C45:C46 D46">
    <cfRule type="expression" dxfId="0" priority="3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1343"/>
  <sheetViews>
    <sheetView showZeros="0" view="pageBreakPreview" zoomScale="70" zoomScaleNormal="100" workbookViewId="0">
      <pane ySplit="3" topLeftCell="A1322" activePane="bottomLeft" state="frozen"/>
      <selection/>
      <selection pane="bottomLeft" activeCell="F1" sqref="F$1:G$1048576"/>
    </sheetView>
  </sheetViews>
  <sheetFormatPr defaultColWidth="9" defaultRowHeight="14.25" outlineLevelCol="6"/>
  <cols>
    <col min="1" max="1" width="23.5" style="196" customWidth="1"/>
    <col min="2" max="2" width="50.75" style="196" customWidth="1"/>
    <col min="3" max="3" width="20.6333333333333" style="332" customWidth="1"/>
    <col min="4" max="4" width="20.6333333333333" style="333" customWidth="1"/>
    <col min="5" max="5" width="20.6333333333333" style="196" customWidth="1"/>
    <col min="6" max="6" width="4.38333333333333" style="196" hidden="1" customWidth="1"/>
    <col min="7" max="7" width="9" style="196" hidden="1" customWidth="1"/>
    <col min="8" max="16384" width="9" style="196"/>
  </cols>
  <sheetData>
    <row r="1" s="328" customFormat="1" ht="45" customHeight="1" spans="2:5">
      <c r="B1" s="334" t="s">
        <v>4</v>
      </c>
      <c r="C1" s="334"/>
      <c r="D1" s="334"/>
      <c r="E1" s="334"/>
    </row>
    <row r="2" s="328" customFormat="1" ht="20.1" customHeight="1" spans="1:5">
      <c r="A2" s="335"/>
      <c r="B2" s="336"/>
      <c r="C2" s="337"/>
      <c r="D2" s="338"/>
      <c r="E2" s="338" t="s">
        <v>36</v>
      </c>
    </row>
    <row r="3" s="329" customFormat="1" ht="45" customHeight="1" spans="1:7">
      <c r="A3" s="339" t="s">
        <v>37</v>
      </c>
      <c r="B3" s="340" t="s">
        <v>38</v>
      </c>
      <c r="C3" s="341" t="s">
        <v>39</v>
      </c>
      <c r="D3" s="341" t="s">
        <v>40</v>
      </c>
      <c r="E3" s="340" t="s">
        <v>41</v>
      </c>
      <c r="F3" s="342" t="s">
        <v>42</v>
      </c>
      <c r="G3" s="329" t="s">
        <v>182</v>
      </c>
    </row>
    <row r="4" ht="36" customHeight="1" spans="1:7">
      <c r="A4" s="208" t="s">
        <v>110</v>
      </c>
      <c r="B4" s="209" t="s">
        <v>111</v>
      </c>
      <c r="C4" s="343">
        <f>SUM(C5,C17,C26,C37,C48,C59,C70,C83,C92,C115,C124,C135,C148,C155,C163,C169,C176,C183,C190,C197,C204,C212,C218,C224,C231,C246)</f>
        <v>16696</v>
      </c>
      <c r="D4" s="343">
        <f>SUM(D5,D17,D26,D37,D48,D59,D70,D83,D92,D115,D124,D135,D148,D155,D163,D169,D176,D183,D190,D197,D204,D212,D218,D224,D231,D246)</f>
        <v>14444</v>
      </c>
      <c r="E4" s="344">
        <f>IF(C4&gt;0,D4/C4-1,IF(C4&lt;0,-(D4/C4-1),""))</f>
        <v>-0.135</v>
      </c>
      <c r="F4" s="345" t="str">
        <f>IF(LEN(A4)=3,"是",IF(B4&lt;&gt;"",IF(SUM(C4:D4)&lt;&gt;0,"是","否"),"是"))</f>
        <v>是</v>
      </c>
      <c r="G4" s="196" t="str">
        <f>IF(LEN(A4)=3,"类",IF(LEN(A4)=5,"款","项"))</f>
        <v>类</v>
      </c>
    </row>
    <row r="5" ht="36" customHeight="1" spans="1:7">
      <c r="A5" s="212" t="s">
        <v>183</v>
      </c>
      <c r="B5" s="213" t="s">
        <v>184</v>
      </c>
      <c r="C5" s="346">
        <f>SUM(C6:C16)</f>
        <v>756</v>
      </c>
      <c r="D5" s="346">
        <f>SUM(D6:D16)</f>
        <v>657</v>
      </c>
      <c r="E5" s="347">
        <f>IF(C5&gt;0,D5/C5-1,IF(C5&lt;0,-(D5/C5-1),""))</f>
        <v>-0.131</v>
      </c>
      <c r="F5" s="345" t="str">
        <f t="shared" ref="F5:F68" si="0">IF(LEN(A5)=3,"是",IF(B5&lt;&gt;"",IF(SUM(C5:D5)&lt;&gt;0,"是","否"),"是"))</f>
        <v>是</v>
      </c>
      <c r="G5" s="196" t="str">
        <f t="shared" ref="G5:G68" si="1">IF(LEN(A5)=3,"类",IF(LEN(A5)=5,"款","项"))</f>
        <v>款</v>
      </c>
    </row>
    <row r="6" s="113" customFormat="1" ht="36" customHeight="1" spans="1:7">
      <c r="A6" s="212" t="s">
        <v>185</v>
      </c>
      <c r="B6" s="213" t="s">
        <v>186</v>
      </c>
      <c r="C6" s="343">
        <v>585</v>
      </c>
      <c r="D6" s="343">
        <v>613</v>
      </c>
      <c r="E6" s="347">
        <f t="shared" ref="E6:E37" si="2">IF(C6&gt;0,D6/C6-1,IF(C6&lt;0,-(D6/C6-1),""))</f>
        <v>0.048</v>
      </c>
      <c r="F6" s="345" t="str">
        <f t="shared" si="0"/>
        <v>是</v>
      </c>
      <c r="G6" s="196" t="str">
        <f t="shared" si="1"/>
        <v>项</v>
      </c>
    </row>
    <row r="7" s="113" customFormat="1" ht="36" customHeight="1" spans="1:7">
      <c r="A7" s="212" t="s">
        <v>187</v>
      </c>
      <c r="B7" s="213" t="s">
        <v>188</v>
      </c>
      <c r="C7" s="343">
        <v>15</v>
      </c>
      <c r="D7" s="343">
        <v>23</v>
      </c>
      <c r="E7" s="347">
        <f t="shared" si="2"/>
        <v>0.533</v>
      </c>
      <c r="F7" s="345" t="str">
        <f t="shared" si="0"/>
        <v>是</v>
      </c>
      <c r="G7" s="196" t="str">
        <f t="shared" si="1"/>
        <v>项</v>
      </c>
    </row>
    <row r="8" s="113" customFormat="1" ht="36" customHeight="1" spans="1:7">
      <c r="A8" s="212" t="s">
        <v>189</v>
      </c>
      <c r="B8" s="213" t="s">
        <v>190</v>
      </c>
      <c r="C8" s="343"/>
      <c r="D8" s="343"/>
      <c r="E8" s="347" t="str">
        <f t="shared" si="2"/>
        <v/>
      </c>
      <c r="F8" s="345" t="str">
        <f t="shared" si="0"/>
        <v>否</v>
      </c>
      <c r="G8" s="196" t="str">
        <f t="shared" si="1"/>
        <v>项</v>
      </c>
    </row>
    <row r="9" s="113" customFormat="1" ht="36" customHeight="1" spans="1:7">
      <c r="A9" s="212" t="s">
        <v>191</v>
      </c>
      <c r="B9" s="213" t="s">
        <v>192</v>
      </c>
      <c r="C9" s="343"/>
      <c r="D9" s="343"/>
      <c r="E9" s="347" t="str">
        <f t="shared" si="2"/>
        <v/>
      </c>
      <c r="F9" s="345" t="str">
        <f t="shared" si="0"/>
        <v>否</v>
      </c>
      <c r="G9" s="196" t="str">
        <f t="shared" si="1"/>
        <v>项</v>
      </c>
    </row>
    <row r="10" s="113" customFormat="1" ht="36" customHeight="1" spans="1:7">
      <c r="A10" s="212" t="s">
        <v>193</v>
      </c>
      <c r="B10" s="213" t="s">
        <v>194</v>
      </c>
      <c r="C10" s="343"/>
      <c r="D10" s="343"/>
      <c r="E10" s="347" t="str">
        <f t="shared" si="2"/>
        <v/>
      </c>
      <c r="F10" s="345" t="str">
        <f t="shared" si="0"/>
        <v>否</v>
      </c>
      <c r="G10" s="196" t="str">
        <f t="shared" si="1"/>
        <v>项</v>
      </c>
    </row>
    <row r="11" s="113" customFormat="1" ht="36" customHeight="1" spans="1:7">
      <c r="A11" s="212" t="s">
        <v>195</v>
      </c>
      <c r="B11" s="213" t="s">
        <v>196</v>
      </c>
      <c r="C11" s="343">
        <v>8</v>
      </c>
      <c r="D11" s="343">
        <v>8</v>
      </c>
      <c r="E11" s="347">
        <f t="shared" si="2"/>
        <v>0</v>
      </c>
      <c r="F11" s="345" t="str">
        <f t="shared" si="0"/>
        <v>是</v>
      </c>
      <c r="G11" s="196" t="str">
        <f t="shared" si="1"/>
        <v>项</v>
      </c>
    </row>
    <row r="12" s="113" customFormat="1" ht="36" customHeight="1" spans="1:7">
      <c r="A12" s="212" t="s">
        <v>197</v>
      </c>
      <c r="B12" s="213" t="s">
        <v>198</v>
      </c>
      <c r="C12" s="343">
        <v>10</v>
      </c>
      <c r="D12" s="343">
        <v>10</v>
      </c>
      <c r="E12" s="347">
        <f t="shared" si="2"/>
        <v>0</v>
      </c>
      <c r="F12" s="345" t="str">
        <f t="shared" si="0"/>
        <v>是</v>
      </c>
      <c r="G12" s="196" t="str">
        <f t="shared" si="1"/>
        <v>项</v>
      </c>
    </row>
    <row r="13" s="113" customFormat="1" ht="36" customHeight="1" spans="1:7">
      <c r="A13" s="212" t="s">
        <v>199</v>
      </c>
      <c r="B13" s="213" t="s">
        <v>200</v>
      </c>
      <c r="C13" s="343">
        <v>135</v>
      </c>
      <c r="D13" s="343"/>
      <c r="E13" s="347">
        <f t="shared" si="2"/>
        <v>-1</v>
      </c>
      <c r="F13" s="345" t="str">
        <f t="shared" si="0"/>
        <v>是</v>
      </c>
      <c r="G13" s="196" t="str">
        <f t="shared" si="1"/>
        <v>项</v>
      </c>
    </row>
    <row r="14" s="113" customFormat="1" ht="36" customHeight="1" spans="1:7">
      <c r="A14" s="212" t="s">
        <v>201</v>
      </c>
      <c r="B14" s="213" t="s">
        <v>202</v>
      </c>
      <c r="C14" s="343"/>
      <c r="D14" s="343"/>
      <c r="E14" s="347" t="str">
        <f t="shared" si="2"/>
        <v/>
      </c>
      <c r="F14" s="345" t="str">
        <f t="shared" si="0"/>
        <v>否</v>
      </c>
      <c r="G14" s="196" t="str">
        <f t="shared" si="1"/>
        <v>项</v>
      </c>
    </row>
    <row r="15" s="113" customFormat="1" ht="36" customHeight="1" spans="1:7">
      <c r="A15" s="212" t="s">
        <v>203</v>
      </c>
      <c r="B15" s="213" t="s">
        <v>204</v>
      </c>
      <c r="C15" s="343"/>
      <c r="D15" s="343"/>
      <c r="E15" s="347" t="str">
        <f t="shared" si="2"/>
        <v/>
      </c>
      <c r="F15" s="345" t="str">
        <f t="shared" si="0"/>
        <v>否</v>
      </c>
      <c r="G15" s="196" t="str">
        <f t="shared" si="1"/>
        <v>项</v>
      </c>
    </row>
    <row r="16" s="113" customFormat="1" ht="36" customHeight="1" spans="1:7">
      <c r="A16" s="212" t="s">
        <v>205</v>
      </c>
      <c r="B16" s="213" t="s">
        <v>206</v>
      </c>
      <c r="C16" s="343">
        <v>3</v>
      </c>
      <c r="D16" s="343">
        <v>3</v>
      </c>
      <c r="E16" s="347">
        <f t="shared" si="2"/>
        <v>0</v>
      </c>
      <c r="F16" s="345" t="str">
        <f t="shared" si="0"/>
        <v>是</v>
      </c>
      <c r="G16" s="196" t="str">
        <f t="shared" si="1"/>
        <v>项</v>
      </c>
    </row>
    <row r="17" ht="36" customHeight="1" spans="1:7">
      <c r="A17" s="212" t="s">
        <v>207</v>
      </c>
      <c r="B17" s="213" t="s">
        <v>208</v>
      </c>
      <c r="C17" s="343">
        <f>SUM(C18:C25)</f>
        <v>530</v>
      </c>
      <c r="D17" s="343">
        <f>SUM(D18:D25)</f>
        <v>608</v>
      </c>
      <c r="E17" s="347">
        <f t="shared" si="2"/>
        <v>0.147</v>
      </c>
      <c r="F17" s="345" t="str">
        <f t="shared" si="0"/>
        <v>是</v>
      </c>
      <c r="G17" s="196" t="str">
        <f t="shared" si="1"/>
        <v>款</v>
      </c>
    </row>
    <row r="18" s="113" customFormat="1" ht="36" customHeight="1" spans="1:7">
      <c r="A18" s="212" t="s">
        <v>209</v>
      </c>
      <c r="B18" s="213" t="s">
        <v>186</v>
      </c>
      <c r="C18" s="343">
        <v>507</v>
      </c>
      <c r="D18" s="343">
        <v>585</v>
      </c>
      <c r="E18" s="347">
        <f t="shared" si="2"/>
        <v>0.154</v>
      </c>
      <c r="F18" s="345" t="str">
        <f t="shared" si="0"/>
        <v>是</v>
      </c>
      <c r="G18" s="196" t="str">
        <f t="shared" si="1"/>
        <v>项</v>
      </c>
    </row>
    <row r="19" s="113" customFormat="1" ht="36" customHeight="1" spans="1:7">
      <c r="A19" s="212" t="s">
        <v>210</v>
      </c>
      <c r="B19" s="213" t="s">
        <v>188</v>
      </c>
      <c r="C19" s="343"/>
      <c r="D19" s="343"/>
      <c r="E19" s="347" t="str">
        <f t="shared" si="2"/>
        <v/>
      </c>
      <c r="F19" s="345" t="str">
        <f t="shared" si="0"/>
        <v>否</v>
      </c>
      <c r="G19" s="196" t="str">
        <f t="shared" si="1"/>
        <v>项</v>
      </c>
    </row>
    <row r="20" s="113" customFormat="1" ht="36" customHeight="1" spans="1:7">
      <c r="A20" s="212" t="s">
        <v>211</v>
      </c>
      <c r="B20" s="213" t="s">
        <v>190</v>
      </c>
      <c r="C20" s="343"/>
      <c r="D20" s="343"/>
      <c r="E20" s="347" t="str">
        <f t="shared" si="2"/>
        <v/>
      </c>
      <c r="F20" s="345" t="str">
        <f t="shared" si="0"/>
        <v>否</v>
      </c>
      <c r="G20" s="196" t="str">
        <f t="shared" si="1"/>
        <v>项</v>
      </c>
    </row>
    <row r="21" s="113" customFormat="1" ht="36" customHeight="1" spans="1:7">
      <c r="A21" s="212" t="s">
        <v>212</v>
      </c>
      <c r="B21" s="213" t="s">
        <v>213</v>
      </c>
      <c r="C21" s="343">
        <v>3</v>
      </c>
      <c r="D21" s="343">
        <v>3</v>
      </c>
      <c r="E21" s="347">
        <f t="shared" si="2"/>
        <v>0</v>
      </c>
      <c r="F21" s="345" t="str">
        <f t="shared" si="0"/>
        <v>是</v>
      </c>
      <c r="G21" s="196" t="str">
        <f t="shared" si="1"/>
        <v>项</v>
      </c>
    </row>
    <row r="22" s="113" customFormat="1" ht="36" customHeight="1" spans="1:7">
      <c r="A22" s="212" t="s">
        <v>214</v>
      </c>
      <c r="B22" s="213" t="s">
        <v>215</v>
      </c>
      <c r="C22" s="343"/>
      <c r="D22" s="343"/>
      <c r="E22" s="347" t="str">
        <f t="shared" si="2"/>
        <v/>
      </c>
      <c r="F22" s="345" t="str">
        <f t="shared" si="0"/>
        <v>否</v>
      </c>
      <c r="G22" s="196" t="str">
        <f t="shared" si="1"/>
        <v>项</v>
      </c>
    </row>
    <row r="23" s="113" customFormat="1" ht="36" customHeight="1" spans="1:7">
      <c r="A23" s="212" t="s">
        <v>216</v>
      </c>
      <c r="B23" s="213" t="s">
        <v>217</v>
      </c>
      <c r="C23" s="343">
        <v>20</v>
      </c>
      <c r="D23" s="343">
        <v>20</v>
      </c>
      <c r="E23" s="347">
        <f t="shared" si="2"/>
        <v>0</v>
      </c>
      <c r="F23" s="345" t="str">
        <f t="shared" si="0"/>
        <v>是</v>
      </c>
      <c r="G23" s="196" t="str">
        <f t="shared" si="1"/>
        <v>项</v>
      </c>
    </row>
    <row r="24" s="113" customFormat="1" ht="36" customHeight="1" spans="1:7">
      <c r="A24" s="212" t="s">
        <v>218</v>
      </c>
      <c r="B24" s="213" t="s">
        <v>204</v>
      </c>
      <c r="C24" s="343"/>
      <c r="D24" s="343"/>
      <c r="E24" s="347" t="str">
        <f t="shared" si="2"/>
        <v/>
      </c>
      <c r="F24" s="345" t="str">
        <f t="shared" si="0"/>
        <v>否</v>
      </c>
      <c r="G24" s="196" t="str">
        <f t="shared" si="1"/>
        <v>项</v>
      </c>
    </row>
    <row r="25" s="113" customFormat="1" ht="36" customHeight="1" spans="1:7">
      <c r="A25" s="212" t="s">
        <v>219</v>
      </c>
      <c r="B25" s="213" t="s">
        <v>220</v>
      </c>
      <c r="C25" s="343"/>
      <c r="D25" s="343"/>
      <c r="E25" s="347" t="str">
        <f t="shared" si="2"/>
        <v/>
      </c>
      <c r="F25" s="345" t="str">
        <f t="shared" si="0"/>
        <v>否</v>
      </c>
      <c r="G25" s="196" t="str">
        <f t="shared" si="1"/>
        <v>项</v>
      </c>
    </row>
    <row r="26" ht="36" customHeight="1" spans="1:7">
      <c r="A26" s="212" t="s">
        <v>221</v>
      </c>
      <c r="B26" s="213" t="s">
        <v>222</v>
      </c>
      <c r="C26" s="343">
        <f>SUM(C27:C36)</f>
        <v>3236</v>
      </c>
      <c r="D26" s="343">
        <f>SUM(D27:D36)</f>
        <v>3673</v>
      </c>
      <c r="E26" s="347">
        <f t="shared" si="2"/>
        <v>0.135</v>
      </c>
      <c r="F26" s="345" t="str">
        <f t="shared" si="0"/>
        <v>是</v>
      </c>
      <c r="G26" s="196" t="str">
        <f t="shared" si="1"/>
        <v>款</v>
      </c>
    </row>
    <row r="27" s="113" customFormat="1" ht="36" customHeight="1" spans="1:7">
      <c r="A27" s="212" t="s">
        <v>223</v>
      </c>
      <c r="B27" s="213" t="s">
        <v>186</v>
      </c>
      <c r="C27" s="343">
        <v>2742</v>
      </c>
      <c r="D27" s="343">
        <v>3020</v>
      </c>
      <c r="E27" s="347">
        <f t="shared" si="2"/>
        <v>0.101</v>
      </c>
      <c r="F27" s="345" t="str">
        <f t="shared" si="0"/>
        <v>是</v>
      </c>
      <c r="G27" s="196" t="str">
        <f t="shared" si="1"/>
        <v>项</v>
      </c>
    </row>
    <row r="28" s="113" customFormat="1" ht="36" customHeight="1" spans="1:7">
      <c r="A28" s="212" t="s">
        <v>224</v>
      </c>
      <c r="B28" s="213" t="s">
        <v>188</v>
      </c>
      <c r="C28" s="343">
        <v>40</v>
      </c>
      <c r="D28" s="343">
        <v>40</v>
      </c>
      <c r="E28" s="347">
        <f t="shared" si="2"/>
        <v>0</v>
      </c>
      <c r="F28" s="345" t="str">
        <f t="shared" si="0"/>
        <v>是</v>
      </c>
      <c r="G28" s="196" t="str">
        <f t="shared" si="1"/>
        <v>项</v>
      </c>
    </row>
    <row r="29" s="113" customFormat="1" ht="36" customHeight="1" spans="1:7">
      <c r="A29" s="212" t="s">
        <v>225</v>
      </c>
      <c r="B29" s="213" t="s">
        <v>190</v>
      </c>
      <c r="C29" s="343">
        <v>103</v>
      </c>
      <c r="D29" s="343">
        <v>140</v>
      </c>
      <c r="E29" s="347">
        <f t="shared" si="2"/>
        <v>0.359</v>
      </c>
      <c r="F29" s="345" t="str">
        <f t="shared" si="0"/>
        <v>是</v>
      </c>
      <c r="G29" s="196" t="str">
        <f t="shared" si="1"/>
        <v>项</v>
      </c>
    </row>
    <row r="30" s="113" customFormat="1" ht="36" customHeight="1" spans="1:7">
      <c r="A30" s="212" t="s">
        <v>226</v>
      </c>
      <c r="B30" s="213" t="s">
        <v>227</v>
      </c>
      <c r="C30" s="343"/>
      <c r="D30" s="343"/>
      <c r="E30" s="347" t="str">
        <f t="shared" si="2"/>
        <v/>
      </c>
      <c r="F30" s="345" t="str">
        <f t="shared" si="0"/>
        <v>否</v>
      </c>
      <c r="G30" s="196" t="str">
        <f t="shared" si="1"/>
        <v>项</v>
      </c>
    </row>
    <row r="31" s="113" customFormat="1" ht="36" customHeight="1" spans="1:7">
      <c r="A31" s="212" t="s">
        <v>228</v>
      </c>
      <c r="B31" s="213" t="s">
        <v>229</v>
      </c>
      <c r="C31" s="343">
        <v>43</v>
      </c>
      <c r="D31" s="343">
        <v>115</v>
      </c>
      <c r="E31" s="347">
        <f t="shared" si="2"/>
        <v>1.674</v>
      </c>
      <c r="F31" s="345" t="str">
        <f t="shared" si="0"/>
        <v>是</v>
      </c>
      <c r="G31" s="196" t="str">
        <f t="shared" si="1"/>
        <v>项</v>
      </c>
    </row>
    <row r="32" s="113" customFormat="1" ht="36" customHeight="1" spans="1:7">
      <c r="A32" s="212" t="s">
        <v>230</v>
      </c>
      <c r="B32" s="213" t="s">
        <v>231</v>
      </c>
      <c r="C32" s="343">
        <v>37</v>
      </c>
      <c r="D32" s="343">
        <v>37</v>
      </c>
      <c r="E32" s="347">
        <f t="shared" si="2"/>
        <v>0</v>
      </c>
      <c r="F32" s="345" t="str">
        <f t="shared" si="0"/>
        <v>是</v>
      </c>
      <c r="G32" s="196" t="str">
        <f t="shared" si="1"/>
        <v>项</v>
      </c>
    </row>
    <row r="33" s="113" customFormat="1" ht="36" customHeight="1" spans="1:7">
      <c r="A33" s="212" t="s">
        <v>232</v>
      </c>
      <c r="B33" s="213" t="s">
        <v>233</v>
      </c>
      <c r="C33" s="343">
        <v>11</v>
      </c>
      <c r="D33" s="343">
        <v>11</v>
      </c>
      <c r="E33" s="347">
        <f t="shared" si="2"/>
        <v>0</v>
      </c>
      <c r="F33" s="345" t="str">
        <f t="shared" si="0"/>
        <v>是</v>
      </c>
      <c r="G33" s="196" t="str">
        <f t="shared" si="1"/>
        <v>项</v>
      </c>
    </row>
    <row r="34" s="113" customFormat="1" ht="36" customHeight="1" spans="1:7">
      <c r="A34" s="212" t="s">
        <v>234</v>
      </c>
      <c r="B34" s="213" t="s">
        <v>235</v>
      </c>
      <c r="C34" s="343"/>
      <c r="D34" s="343"/>
      <c r="E34" s="347" t="str">
        <f t="shared" si="2"/>
        <v/>
      </c>
      <c r="F34" s="345" t="str">
        <f t="shared" si="0"/>
        <v>否</v>
      </c>
      <c r="G34" s="196" t="str">
        <f t="shared" si="1"/>
        <v>项</v>
      </c>
    </row>
    <row r="35" s="113" customFormat="1" ht="36" customHeight="1" spans="1:7">
      <c r="A35" s="212" t="s">
        <v>236</v>
      </c>
      <c r="B35" s="213" t="s">
        <v>204</v>
      </c>
      <c r="C35" s="343">
        <v>236</v>
      </c>
      <c r="D35" s="343">
        <v>286</v>
      </c>
      <c r="E35" s="347">
        <f t="shared" si="2"/>
        <v>0.212</v>
      </c>
      <c r="F35" s="345" t="str">
        <f t="shared" si="0"/>
        <v>是</v>
      </c>
      <c r="G35" s="196" t="str">
        <f t="shared" si="1"/>
        <v>项</v>
      </c>
    </row>
    <row r="36" s="113" customFormat="1" ht="36" customHeight="1" spans="1:7">
      <c r="A36" s="348" t="s">
        <v>237</v>
      </c>
      <c r="B36" s="213" t="s">
        <v>238</v>
      </c>
      <c r="C36" s="343">
        <v>24</v>
      </c>
      <c r="D36" s="343">
        <v>24</v>
      </c>
      <c r="E36" s="347">
        <f t="shared" si="2"/>
        <v>0</v>
      </c>
      <c r="F36" s="345" t="str">
        <f t="shared" si="0"/>
        <v>是</v>
      </c>
      <c r="G36" s="196" t="str">
        <f t="shared" si="1"/>
        <v>项</v>
      </c>
    </row>
    <row r="37" ht="36" customHeight="1" spans="1:7">
      <c r="A37" s="212" t="s">
        <v>239</v>
      </c>
      <c r="B37" s="213" t="s">
        <v>240</v>
      </c>
      <c r="C37" s="343">
        <f>SUM(C38:C47)</f>
        <v>1754</v>
      </c>
      <c r="D37" s="343">
        <f>SUM(D38:D47)</f>
        <v>838</v>
      </c>
      <c r="E37" s="347">
        <f t="shared" si="2"/>
        <v>-0.522</v>
      </c>
      <c r="F37" s="345" t="str">
        <f t="shared" si="0"/>
        <v>是</v>
      </c>
      <c r="G37" s="196" t="str">
        <f t="shared" si="1"/>
        <v>款</v>
      </c>
    </row>
    <row r="38" s="113" customFormat="1" ht="36" customHeight="1" spans="1:7">
      <c r="A38" s="212" t="s">
        <v>241</v>
      </c>
      <c r="B38" s="213" t="s">
        <v>186</v>
      </c>
      <c r="C38" s="343">
        <v>643</v>
      </c>
      <c r="D38" s="343">
        <v>763</v>
      </c>
      <c r="E38" s="347">
        <f t="shared" ref="E38:E69" si="3">IF(C38&gt;0,D38/C38-1,IF(C38&lt;0,-(D38/C38-1),""))</f>
        <v>0.187</v>
      </c>
      <c r="F38" s="345" t="str">
        <f t="shared" si="0"/>
        <v>是</v>
      </c>
      <c r="G38" s="196" t="str">
        <f t="shared" si="1"/>
        <v>项</v>
      </c>
    </row>
    <row r="39" s="113" customFormat="1" ht="36" customHeight="1" spans="1:7">
      <c r="A39" s="212" t="s">
        <v>242</v>
      </c>
      <c r="B39" s="213" t="s">
        <v>188</v>
      </c>
      <c r="C39" s="343"/>
      <c r="D39" s="343"/>
      <c r="E39" s="347" t="str">
        <f t="shared" si="3"/>
        <v/>
      </c>
      <c r="F39" s="345" t="str">
        <f t="shared" si="0"/>
        <v>否</v>
      </c>
      <c r="G39" s="196" t="str">
        <f t="shared" si="1"/>
        <v>项</v>
      </c>
    </row>
    <row r="40" s="113" customFormat="1" ht="36" customHeight="1" spans="1:7">
      <c r="A40" s="212" t="s">
        <v>243</v>
      </c>
      <c r="B40" s="213" t="s">
        <v>190</v>
      </c>
      <c r="C40" s="343"/>
      <c r="D40" s="343"/>
      <c r="E40" s="347" t="str">
        <f t="shared" si="3"/>
        <v/>
      </c>
      <c r="F40" s="345" t="str">
        <f t="shared" si="0"/>
        <v>否</v>
      </c>
      <c r="G40" s="196" t="str">
        <f t="shared" si="1"/>
        <v>项</v>
      </c>
    </row>
    <row r="41" s="113" customFormat="1" ht="36" customHeight="1" spans="1:7">
      <c r="A41" s="212" t="s">
        <v>244</v>
      </c>
      <c r="B41" s="213" t="s">
        <v>245</v>
      </c>
      <c r="C41" s="343">
        <v>1036</v>
      </c>
      <c r="D41" s="343"/>
      <c r="E41" s="347">
        <f t="shared" si="3"/>
        <v>-1</v>
      </c>
      <c r="F41" s="345" t="str">
        <f t="shared" si="0"/>
        <v>是</v>
      </c>
      <c r="G41" s="196" t="str">
        <f t="shared" si="1"/>
        <v>项</v>
      </c>
    </row>
    <row r="42" s="113" customFormat="1" ht="36" customHeight="1" spans="1:7">
      <c r="A42" s="212" t="s">
        <v>246</v>
      </c>
      <c r="B42" s="213" t="s">
        <v>247</v>
      </c>
      <c r="C42" s="343"/>
      <c r="D42" s="343"/>
      <c r="E42" s="347" t="str">
        <f t="shared" si="3"/>
        <v/>
      </c>
      <c r="F42" s="345" t="str">
        <f t="shared" si="0"/>
        <v>否</v>
      </c>
      <c r="G42" s="196" t="str">
        <f t="shared" si="1"/>
        <v>项</v>
      </c>
    </row>
    <row r="43" s="113" customFormat="1" ht="36" customHeight="1" spans="1:7">
      <c r="A43" s="212" t="s">
        <v>248</v>
      </c>
      <c r="B43" s="213" t="s">
        <v>249</v>
      </c>
      <c r="C43" s="343"/>
      <c r="D43" s="343"/>
      <c r="E43" s="347" t="str">
        <f t="shared" si="3"/>
        <v/>
      </c>
      <c r="F43" s="345" t="str">
        <f t="shared" si="0"/>
        <v>否</v>
      </c>
      <c r="G43" s="196" t="str">
        <f t="shared" si="1"/>
        <v>项</v>
      </c>
    </row>
    <row r="44" s="113" customFormat="1" ht="36" customHeight="1" spans="1:7">
      <c r="A44" s="212" t="s">
        <v>250</v>
      </c>
      <c r="B44" s="213" t="s">
        <v>251</v>
      </c>
      <c r="C44" s="343"/>
      <c r="D44" s="343"/>
      <c r="E44" s="347" t="str">
        <f t="shared" si="3"/>
        <v/>
      </c>
      <c r="F44" s="345" t="str">
        <f t="shared" si="0"/>
        <v>否</v>
      </c>
      <c r="G44" s="196" t="str">
        <f t="shared" si="1"/>
        <v>项</v>
      </c>
    </row>
    <row r="45" s="113" customFormat="1" ht="36" customHeight="1" spans="1:7">
      <c r="A45" s="212" t="s">
        <v>252</v>
      </c>
      <c r="B45" s="213" t="s">
        <v>253</v>
      </c>
      <c r="C45" s="343"/>
      <c r="D45" s="343"/>
      <c r="E45" s="347" t="str">
        <f t="shared" si="3"/>
        <v/>
      </c>
      <c r="F45" s="345" t="str">
        <f t="shared" si="0"/>
        <v>否</v>
      </c>
      <c r="G45" s="196" t="str">
        <f t="shared" si="1"/>
        <v>项</v>
      </c>
    </row>
    <row r="46" s="113" customFormat="1" ht="36" customHeight="1" spans="1:7">
      <c r="A46" s="212" t="s">
        <v>254</v>
      </c>
      <c r="B46" s="213" t="s">
        <v>204</v>
      </c>
      <c r="C46" s="343">
        <v>75</v>
      </c>
      <c r="D46" s="343">
        <v>75</v>
      </c>
      <c r="E46" s="347">
        <f t="shared" si="3"/>
        <v>0</v>
      </c>
      <c r="F46" s="345" t="str">
        <f t="shared" si="0"/>
        <v>是</v>
      </c>
      <c r="G46" s="196" t="str">
        <f t="shared" si="1"/>
        <v>项</v>
      </c>
    </row>
    <row r="47" s="113" customFormat="1" ht="36" customHeight="1" spans="1:7">
      <c r="A47" s="212" t="s">
        <v>255</v>
      </c>
      <c r="B47" s="213" t="s">
        <v>256</v>
      </c>
      <c r="C47" s="343"/>
      <c r="D47" s="343"/>
      <c r="E47" s="347" t="str">
        <f t="shared" si="3"/>
        <v/>
      </c>
      <c r="F47" s="345" t="str">
        <f t="shared" si="0"/>
        <v>否</v>
      </c>
      <c r="G47" s="196" t="str">
        <f t="shared" si="1"/>
        <v>项</v>
      </c>
    </row>
    <row r="48" ht="36" customHeight="1" spans="1:7">
      <c r="A48" s="212" t="s">
        <v>257</v>
      </c>
      <c r="B48" s="213" t="s">
        <v>258</v>
      </c>
      <c r="C48" s="343">
        <f>SUM(C49:C58)</f>
        <v>569</v>
      </c>
      <c r="D48" s="343">
        <f>SUM(D49:D58)</f>
        <v>596</v>
      </c>
      <c r="E48" s="347">
        <f t="shared" si="3"/>
        <v>0.047</v>
      </c>
      <c r="F48" s="345" t="str">
        <f t="shared" si="0"/>
        <v>是</v>
      </c>
      <c r="G48" s="196" t="str">
        <f t="shared" si="1"/>
        <v>款</v>
      </c>
    </row>
    <row r="49" s="113" customFormat="1" ht="36" customHeight="1" spans="1:7">
      <c r="A49" s="212" t="s">
        <v>259</v>
      </c>
      <c r="B49" s="213" t="s">
        <v>186</v>
      </c>
      <c r="C49" s="343">
        <v>338</v>
      </c>
      <c r="D49" s="343">
        <v>365</v>
      </c>
      <c r="E49" s="347">
        <f t="shared" si="3"/>
        <v>0.08</v>
      </c>
      <c r="F49" s="345" t="str">
        <f t="shared" si="0"/>
        <v>是</v>
      </c>
      <c r="G49" s="196" t="str">
        <f t="shared" si="1"/>
        <v>项</v>
      </c>
    </row>
    <row r="50" s="113" customFormat="1" ht="36" customHeight="1" spans="1:7">
      <c r="A50" s="212" t="s">
        <v>260</v>
      </c>
      <c r="B50" s="213" t="s">
        <v>188</v>
      </c>
      <c r="C50" s="343"/>
      <c r="D50" s="343"/>
      <c r="E50" s="347" t="str">
        <f t="shared" si="3"/>
        <v/>
      </c>
      <c r="F50" s="345" t="str">
        <f t="shared" si="0"/>
        <v>否</v>
      </c>
      <c r="G50" s="196" t="str">
        <f t="shared" si="1"/>
        <v>项</v>
      </c>
    </row>
    <row r="51" s="113" customFormat="1" ht="36" customHeight="1" spans="1:7">
      <c r="A51" s="212" t="s">
        <v>261</v>
      </c>
      <c r="B51" s="213" t="s">
        <v>190</v>
      </c>
      <c r="C51" s="343"/>
      <c r="D51" s="343"/>
      <c r="E51" s="347" t="str">
        <f t="shared" si="3"/>
        <v/>
      </c>
      <c r="F51" s="345" t="str">
        <f t="shared" si="0"/>
        <v>否</v>
      </c>
      <c r="G51" s="196" t="str">
        <f t="shared" si="1"/>
        <v>项</v>
      </c>
    </row>
    <row r="52" s="113" customFormat="1" ht="36" customHeight="1" spans="1:7">
      <c r="A52" s="212" t="s">
        <v>262</v>
      </c>
      <c r="B52" s="213" t="s">
        <v>263</v>
      </c>
      <c r="C52" s="343"/>
      <c r="D52" s="343"/>
      <c r="E52" s="347" t="str">
        <f t="shared" si="3"/>
        <v/>
      </c>
      <c r="F52" s="345" t="str">
        <f t="shared" si="0"/>
        <v>否</v>
      </c>
      <c r="G52" s="196" t="str">
        <f t="shared" si="1"/>
        <v>项</v>
      </c>
    </row>
    <row r="53" s="113" customFormat="1" ht="36" customHeight="1" spans="1:7">
      <c r="A53" s="212" t="s">
        <v>264</v>
      </c>
      <c r="B53" s="213" t="s">
        <v>265</v>
      </c>
      <c r="C53" s="343"/>
      <c r="D53" s="343"/>
      <c r="E53" s="347" t="str">
        <f t="shared" si="3"/>
        <v/>
      </c>
      <c r="F53" s="345" t="str">
        <f t="shared" si="0"/>
        <v>否</v>
      </c>
      <c r="G53" s="196" t="str">
        <f t="shared" si="1"/>
        <v>项</v>
      </c>
    </row>
    <row r="54" s="113" customFormat="1" ht="36" customHeight="1" spans="1:7">
      <c r="A54" s="212" t="s">
        <v>266</v>
      </c>
      <c r="B54" s="213" t="s">
        <v>267</v>
      </c>
      <c r="C54" s="343"/>
      <c r="D54" s="343"/>
      <c r="E54" s="347" t="str">
        <f t="shared" si="3"/>
        <v/>
      </c>
      <c r="F54" s="345" t="str">
        <f t="shared" si="0"/>
        <v>否</v>
      </c>
      <c r="G54" s="196" t="str">
        <f t="shared" si="1"/>
        <v>项</v>
      </c>
    </row>
    <row r="55" s="113" customFormat="1" ht="36" customHeight="1" spans="1:7">
      <c r="A55" s="212" t="s">
        <v>268</v>
      </c>
      <c r="B55" s="213" t="s">
        <v>269</v>
      </c>
      <c r="C55" s="343">
        <v>145</v>
      </c>
      <c r="D55" s="343">
        <v>145</v>
      </c>
      <c r="E55" s="347">
        <f t="shared" si="3"/>
        <v>0</v>
      </c>
      <c r="F55" s="345" t="str">
        <f t="shared" si="0"/>
        <v>是</v>
      </c>
      <c r="G55" s="196" t="str">
        <f t="shared" si="1"/>
        <v>项</v>
      </c>
    </row>
    <row r="56" s="113" customFormat="1" ht="36" customHeight="1" spans="1:7">
      <c r="A56" s="212" t="s">
        <v>270</v>
      </c>
      <c r="B56" s="213" t="s">
        <v>271</v>
      </c>
      <c r="C56" s="343">
        <v>25</v>
      </c>
      <c r="D56" s="343">
        <v>25</v>
      </c>
      <c r="E56" s="347">
        <f t="shared" si="3"/>
        <v>0</v>
      </c>
      <c r="F56" s="345" t="str">
        <f t="shared" si="0"/>
        <v>是</v>
      </c>
      <c r="G56" s="196" t="str">
        <f t="shared" si="1"/>
        <v>项</v>
      </c>
    </row>
    <row r="57" s="113" customFormat="1" ht="36" customHeight="1" spans="1:7">
      <c r="A57" s="212" t="s">
        <v>272</v>
      </c>
      <c r="B57" s="213" t="s">
        <v>204</v>
      </c>
      <c r="C57" s="343"/>
      <c r="D57" s="343"/>
      <c r="E57" s="347" t="str">
        <f t="shared" si="3"/>
        <v/>
      </c>
      <c r="F57" s="345" t="str">
        <f t="shared" si="0"/>
        <v>否</v>
      </c>
      <c r="G57" s="196" t="str">
        <f t="shared" si="1"/>
        <v>项</v>
      </c>
    </row>
    <row r="58" s="113" customFormat="1" ht="36" customHeight="1" spans="1:7">
      <c r="A58" s="212" t="s">
        <v>273</v>
      </c>
      <c r="B58" s="213" t="s">
        <v>274</v>
      </c>
      <c r="C58" s="343">
        <v>61</v>
      </c>
      <c r="D58" s="343">
        <v>61</v>
      </c>
      <c r="E58" s="347">
        <f t="shared" si="3"/>
        <v>0</v>
      </c>
      <c r="F58" s="345" t="str">
        <f t="shared" si="0"/>
        <v>是</v>
      </c>
      <c r="G58" s="196" t="str">
        <f t="shared" si="1"/>
        <v>项</v>
      </c>
    </row>
    <row r="59" ht="36" customHeight="1" spans="1:7">
      <c r="A59" s="212" t="s">
        <v>275</v>
      </c>
      <c r="B59" s="213" t="s">
        <v>276</v>
      </c>
      <c r="C59" s="343">
        <f>SUM(C60:C69)</f>
        <v>950</v>
      </c>
      <c r="D59" s="343">
        <f>SUM(D60:D69)</f>
        <v>1022</v>
      </c>
      <c r="E59" s="347">
        <f t="shared" si="3"/>
        <v>0.076</v>
      </c>
      <c r="F59" s="345" t="str">
        <f t="shared" si="0"/>
        <v>是</v>
      </c>
      <c r="G59" s="196" t="str">
        <f t="shared" si="1"/>
        <v>款</v>
      </c>
    </row>
    <row r="60" s="113" customFormat="1" ht="36" customHeight="1" spans="1:7">
      <c r="A60" s="212" t="s">
        <v>277</v>
      </c>
      <c r="B60" s="213" t="s">
        <v>186</v>
      </c>
      <c r="C60" s="343">
        <v>872</v>
      </c>
      <c r="D60" s="343">
        <v>944</v>
      </c>
      <c r="E60" s="347">
        <f t="shared" si="3"/>
        <v>0.083</v>
      </c>
      <c r="F60" s="345" t="str">
        <f t="shared" si="0"/>
        <v>是</v>
      </c>
      <c r="G60" s="196" t="str">
        <f t="shared" si="1"/>
        <v>项</v>
      </c>
    </row>
    <row r="61" s="113" customFormat="1" ht="36" customHeight="1" spans="1:7">
      <c r="A61" s="212" t="s">
        <v>278</v>
      </c>
      <c r="B61" s="213" t="s">
        <v>188</v>
      </c>
      <c r="C61" s="343">
        <v>38</v>
      </c>
      <c r="D61" s="343">
        <v>38</v>
      </c>
      <c r="E61" s="347">
        <f t="shared" si="3"/>
        <v>0</v>
      </c>
      <c r="F61" s="345" t="str">
        <f t="shared" si="0"/>
        <v>是</v>
      </c>
      <c r="G61" s="196" t="str">
        <f t="shared" si="1"/>
        <v>项</v>
      </c>
    </row>
    <row r="62" s="113" customFormat="1" ht="36" customHeight="1" spans="1:7">
      <c r="A62" s="212" t="s">
        <v>279</v>
      </c>
      <c r="B62" s="213" t="s">
        <v>190</v>
      </c>
      <c r="C62" s="343"/>
      <c r="D62" s="343"/>
      <c r="E62" s="347" t="str">
        <f t="shared" si="3"/>
        <v/>
      </c>
      <c r="F62" s="345" t="str">
        <f t="shared" si="0"/>
        <v>否</v>
      </c>
      <c r="G62" s="196" t="str">
        <f t="shared" si="1"/>
        <v>项</v>
      </c>
    </row>
    <row r="63" s="113" customFormat="1" ht="36" customHeight="1" spans="1:7">
      <c r="A63" s="212" t="s">
        <v>280</v>
      </c>
      <c r="B63" s="213" t="s">
        <v>281</v>
      </c>
      <c r="C63" s="343"/>
      <c r="D63" s="343"/>
      <c r="E63" s="347" t="str">
        <f t="shared" si="3"/>
        <v/>
      </c>
      <c r="F63" s="345" t="str">
        <f t="shared" si="0"/>
        <v>否</v>
      </c>
      <c r="G63" s="196" t="str">
        <f t="shared" si="1"/>
        <v>项</v>
      </c>
    </row>
    <row r="64" s="113" customFormat="1" ht="36" customHeight="1" spans="1:7">
      <c r="A64" s="212" t="s">
        <v>282</v>
      </c>
      <c r="B64" s="213" t="s">
        <v>283</v>
      </c>
      <c r="C64" s="343"/>
      <c r="D64" s="343"/>
      <c r="E64" s="347" t="str">
        <f t="shared" si="3"/>
        <v/>
      </c>
      <c r="F64" s="345" t="str">
        <f t="shared" si="0"/>
        <v>否</v>
      </c>
      <c r="G64" s="196" t="str">
        <f t="shared" si="1"/>
        <v>项</v>
      </c>
    </row>
    <row r="65" s="113" customFormat="1" ht="36" customHeight="1" spans="1:7">
      <c r="A65" s="212" t="s">
        <v>284</v>
      </c>
      <c r="B65" s="213" t="s">
        <v>285</v>
      </c>
      <c r="C65" s="343"/>
      <c r="D65" s="343"/>
      <c r="E65" s="347" t="str">
        <f t="shared" si="3"/>
        <v/>
      </c>
      <c r="F65" s="345" t="str">
        <f t="shared" si="0"/>
        <v>否</v>
      </c>
      <c r="G65" s="196" t="str">
        <f t="shared" si="1"/>
        <v>项</v>
      </c>
    </row>
    <row r="66" s="113" customFormat="1" ht="36" customHeight="1" spans="1:7">
      <c r="A66" s="212" t="s">
        <v>286</v>
      </c>
      <c r="B66" s="213" t="s">
        <v>287</v>
      </c>
      <c r="C66" s="343"/>
      <c r="D66" s="343"/>
      <c r="E66" s="347" t="str">
        <f t="shared" si="3"/>
        <v/>
      </c>
      <c r="F66" s="345" t="str">
        <f t="shared" si="0"/>
        <v>否</v>
      </c>
      <c r="G66" s="196" t="str">
        <f t="shared" si="1"/>
        <v>项</v>
      </c>
    </row>
    <row r="67" s="113" customFormat="1" ht="36" customHeight="1" spans="1:7">
      <c r="A67" s="212" t="s">
        <v>288</v>
      </c>
      <c r="B67" s="213" t="s">
        <v>289</v>
      </c>
      <c r="C67" s="343"/>
      <c r="D67" s="343"/>
      <c r="E67" s="347" t="str">
        <f t="shared" si="3"/>
        <v/>
      </c>
      <c r="F67" s="345" t="str">
        <f t="shared" si="0"/>
        <v>否</v>
      </c>
      <c r="G67" s="196" t="str">
        <f t="shared" si="1"/>
        <v>项</v>
      </c>
    </row>
    <row r="68" s="113" customFormat="1" ht="36" customHeight="1" spans="1:7">
      <c r="A68" s="212" t="s">
        <v>290</v>
      </c>
      <c r="B68" s="213" t="s">
        <v>204</v>
      </c>
      <c r="C68" s="343"/>
      <c r="D68" s="343"/>
      <c r="E68" s="347" t="str">
        <f t="shared" si="3"/>
        <v/>
      </c>
      <c r="F68" s="345" t="str">
        <f t="shared" si="0"/>
        <v>否</v>
      </c>
      <c r="G68" s="196" t="str">
        <f t="shared" si="1"/>
        <v>项</v>
      </c>
    </row>
    <row r="69" s="113" customFormat="1" ht="36" customHeight="1" spans="1:7">
      <c r="A69" s="212" t="s">
        <v>291</v>
      </c>
      <c r="B69" s="213" t="s">
        <v>292</v>
      </c>
      <c r="C69" s="343">
        <v>40</v>
      </c>
      <c r="D69" s="343">
        <v>40</v>
      </c>
      <c r="E69" s="347">
        <f t="shared" si="3"/>
        <v>0</v>
      </c>
      <c r="F69" s="345" t="str">
        <f t="shared" ref="F69:F132" si="4">IF(LEN(A69)=3,"是",IF(B69&lt;&gt;"",IF(SUM(C69:D69)&lt;&gt;0,"是","否"),"是"))</f>
        <v>是</v>
      </c>
      <c r="G69" s="196" t="str">
        <f t="shared" ref="G69:G132" si="5">IF(LEN(A69)=3,"类",IF(LEN(A69)=5,"款","项"))</f>
        <v>项</v>
      </c>
    </row>
    <row r="70" ht="36" customHeight="1" spans="1:7">
      <c r="A70" s="212" t="s">
        <v>293</v>
      </c>
      <c r="B70" s="213" t="s">
        <v>294</v>
      </c>
      <c r="C70" s="343">
        <f>SUM(C71:C82)</f>
        <v>200</v>
      </c>
      <c r="D70" s="343">
        <f>SUM(D71:D82)</f>
        <v>350</v>
      </c>
      <c r="E70" s="347">
        <f t="shared" ref="E70:E101" si="6">IF(C70&gt;0,D70/C70-1,IF(C70&lt;0,-(D70/C70-1),""))</f>
        <v>0.75</v>
      </c>
      <c r="F70" s="345" t="str">
        <f t="shared" si="4"/>
        <v>是</v>
      </c>
      <c r="G70" s="196" t="str">
        <f t="shared" si="5"/>
        <v>款</v>
      </c>
    </row>
    <row r="71" s="113" customFormat="1" ht="36" customHeight="1" spans="1:7">
      <c r="A71" s="212" t="s">
        <v>295</v>
      </c>
      <c r="B71" s="213" t="s">
        <v>186</v>
      </c>
      <c r="C71" s="343">
        <v>200</v>
      </c>
      <c r="D71" s="343">
        <v>200</v>
      </c>
      <c r="E71" s="347">
        <f t="shared" si="6"/>
        <v>0</v>
      </c>
      <c r="F71" s="345" t="str">
        <f t="shared" si="4"/>
        <v>是</v>
      </c>
      <c r="G71" s="196" t="str">
        <f t="shared" si="5"/>
        <v>项</v>
      </c>
    </row>
    <row r="72" s="113" customFormat="1" ht="36" customHeight="1" spans="1:7">
      <c r="A72" s="212" t="s">
        <v>296</v>
      </c>
      <c r="B72" s="213" t="s">
        <v>188</v>
      </c>
      <c r="C72" s="343"/>
      <c r="D72" s="343"/>
      <c r="E72" s="347" t="str">
        <f t="shared" si="6"/>
        <v/>
      </c>
      <c r="F72" s="345" t="str">
        <f t="shared" si="4"/>
        <v>否</v>
      </c>
      <c r="G72" s="196" t="str">
        <f t="shared" si="5"/>
        <v>项</v>
      </c>
    </row>
    <row r="73" s="113" customFormat="1" ht="36" customHeight="1" spans="1:7">
      <c r="A73" s="212" t="s">
        <v>297</v>
      </c>
      <c r="B73" s="213" t="s">
        <v>190</v>
      </c>
      <c r="C73" s="343"/>
      <c r="D73" s="343"/>
      <c r="E73" s="347" t="str">
        <f t="shared" si="6"/>
        <v/>
      </c>
      <c r="F73" s="345" t="str">
        <f t="shared" si="4"/>
        <v>否</v>
      </c>
      <c r="G73" s="196" t="str">
        <f t="shared" si="5"/>
        <v>项</v>
      </c>
    </row>
    <row r="74" s="113" customFormat="1" ht="36" customHeight="1" spans="1:7">
      <c r="A74" s="212" t="s">
        <v>298</v>
      </c>
      <c r="B74" s="349" t="s">
        <v>299</v>
      </c>
      <c r="C74" s="343"/>
      <c r="D74" s="343"/>
      <c r="E74" s="347" t="str">
        <f t="shared" si="6"/>
        <v/>
      </c>
      <c r="F74" s="345" t="str">
        <f t="shared" si="4"/>
        <v>否</v>
      </c>
      <c r="G74" s="196" t="str">
        <f t="shared" si="5"/>
        <v>项</v>
      </c>
    </row>
    <row r="75" s="113" customFormat="1" ht="36" customHeight="1" spans="1:7">
      <c r="A75" s="212" t="s">
        <v>300</v>
      </c>
      <c r="B75" s="349" t="s">
        <v>301</v>
      </c>
      <c r="C75" s="343"/>
      <c r="D75" s="343"/>
      <c r="E75" s="347" t="str">
        <f t="shared" si="6"/>
        <v/>
      </c>
      <c r="F75" s="345" t="str">
        <f t="shared" si="4"/>
        <v>否</v>
      </c>
      <c r="G75" s="196" t="str">
        <f t="shared" si="5"/>
        <v>项</v>
      </c>
    </row>
    <row r="76" s="113" customFormat="1" ht="36" customHeight="1" spans="1:7">
      <c r="A76" s="212" t="s">
        <v>302</v>
      </c>
      <c r="B76" s="349" t="s">
        <v>303</v>
      </c>
      <c r="C76" s="343"/>
      <c r="D76" s="343"/>
      <c r="E76" s="347" t="str">
        <f t="shared" si="6"/>
        <v/>
      </c>
      <c r="F76" s="345" t="str">
        <f t="shared" si="4"/>
        <v>否</v>
      </c>
      <c r="G76" s="196" t="str">
        <f t="shared" si="5"/>
        <v>项</v>
      </c>
    </row>
    <row r="77" s="113" customFormat="1" ht="36" customHeight="1" spans="1:7">
      <c r="A77" s="212" t="s">
        <v>304</v>
      </c>
      <c r="B77" s="349" t="s">
        <v>305</v>
      </c>
      <c r="C77" s="343"/>
      <c r="D77" s="343"/>
      <c r="E77" s="347" t="str">
        <f t="shared" si="6"/>
        <v/>
      </c>
      <c r="F77" s="345" t="str">
        <f t="shared" si="4"/>
        <v>否</v>
      </c>
      <c r="G77" s="196" t="str">
        <f t="shared" si="5"/>
        <v>项</v>
      </c>
    </row>
    <row r="78" s="113" customFormat="1" ht="36" customHeight="1" spans="1:7">
      <c r="A78" s="212" t="s">
        <v>306</v>
      </c>
      <c r="B78" s="349" t="s">
        <v>307</v>
      </c>
      <c r="C78" s="343"/>
      <c r="D78" s="343"/>
      <c r="E78" s="347" t="str">
        <f t="shared" si="6"/>
        <v/>
      </c>
      <c r="F78" s="345" t="str">
        <f t="shared" si="4"/>
        <v>否</v>
      </c>
      <c r="G78" s="196" t="str">
        <f t="shared" si="5"/>
        <v>项</v>
      </c>
    </row>
    <row r="79" s="113" customFormat="1" ht="36" customHeight="1" spans="1:7">
      <c r="A79" s="212" t="s">
        <v>308</v>
      </c>
      <c r="B79" s="213" t="s">
        <v>287</v>
      </c>
      <c r="C79" s="343"/>
      <c r="D79" s="343"/>
      <c r="E79" s="347" t="str">
        <f t="shared" si="6"/>
        <v/>
      </c>
      <c r="F79" s="345" t="str">
        <f t="shared" si="4"/>
        <v>否</v>
      </c>
      <c r="G79" s="196" t="str">
        <f t="shared" si="5"/>
        <v>项</v>
      </c>
    </row>
    <row r="80" s="113" customFormat="1" ht="36" customHeight="1" spans="1:7">
      <c r="A80" s="350">
        <v>2010710</v>
      </c>
      <c r="B80" s="213" t="s">
        <v>309</v>
      </c>
      <c r="C80" s="343"/>
      <c r="D80" s="343"/>
      <c r="E80" s="347" t="str">
        <f t="shared" si="6"/>
        <v/>
      </c>
      <c r="F80" s="345" t="str">
        <f t="shared" si="4"/>
        <v>否</v>
      </c>
      <c r="G80" s="196" t="str">
        <f t="shared" si="5"/>
        <v>项</v>
      </c>
    </row>
    <row r="81" s="113" customFormat="1" ht="36" customHeight="1" spans="1:7">
      <c r="A81" s="212" t="s">
        <v>310</v>
      </c>
      <c r="B81" s="213" t="s">
        <v>204</v>
      </c>
      <c r="C81" s="343"/>
      <c r="D81" s="343"/>
      <c r="E81" s="347" t="str">
        <f t="shared" si="6"/>
        <v/>
      </c>
      <c r="F81" s="345" t="str">
        <f t="shared" si="4"/>
        <v>否</v>
      </c>
      <c r="G81" s="196" t="str">
        <f t="shared" si="5"/>
        <v>项</v>
      </c>
    </row>
    <row r="82" s="113" customFormat="1" ht="36" customHeight="1" spans="1:7">
      <c r="A82" s="212" t="s">
        <v>311</v>
      </c>
      <c r="B82" s="213" t="s">
        <v>312</v>
      </c>
      <c r="C82" s="343"/>
      <c r="D82" s="343">
        <v>150</v>
      </c>
      <c r="E82" s="347" t="str">
        <f t="shared" si="6"/>
        <v/>
      </c>
      <c r="F82" s="345" t="str">
        <f t="shared" si="4"/>
        <v>是</v>
      </c>
      <c r="G82" s="196" t="str">
        <f t="shared" si="5"/>
        <v>项</v>
      </c>
    </row>
    <row r="83" ht="36" customHeight="1" spans="1:7">
      <c r="A83" s="212" t="s">
        <v>313</v>
      </c>
      <c r="B83" s="213" t="s">
        <v>314</v>
      </c>
      <c r="C83" s="343">
        <f>SUM(C84:C91)</f>
        <v>27</v>
      </c>
      <c r="D83" s="343">
        <f>SUM(D84:D91)</f>
        <v>27</v>
      </c>
      <c r="E83" s="347">
        <f t="shared" si="6"/>
        <v>0</v>
      </c>
      <c r="F83" s="345" t="str">
        <f t="shared" si="4"/>
        <v>是</v>
      </c>
      <c r="G83" s="196" t="str">
        <f t="shared" si="5"/>
        <v>款</v>
      </c>
    </row>
    <row r="84" s="113" customFormat="1" ht="36" customHeight="1" spans="1:7">
      <c r="A84" s="212" t="s">
        <v>315</v>
      </c>
      <c r="B84" s="213" t="s">
        <v>186</v>
      </c>
      <c r="C84" s="343"/>
      <c r="D84" s="343"/>
      <c r="E84" s="347" t="str">
        <f t="shared" si="6"/>
        <v/>
      </c>
      <c r="F84" s="345" t="str">
        <f t="shared" si="4"/>
        <v>否</v>
      </c>
      <c r="G84" s="196" t="str">
        <f t="shared" si="5"/>
        <v>项</v>
      </c>
    </row>
    <row r="85" s="113" customFormat="1" ht="36" customHeight="1" spans="1:7">
      <c r="A85" s="212" t="s">
        <v>316</v>
      </c>
      <c r="B85" s="213" t="s">
        <v>188</v>
      </c>
      <c r="C85" s="343"/>
      <c r="D85" s="343"/>
      <c r="E85" s="347" t="str">
        <f t="shared" si="6"/>
        <v/>
      </c>
      <c r="F85" s="345" t="str">
        <f t="shared" si="4"/>
        <v>否</v>
      </c>
      <c r="G85" s="196" t="str">
        <f t="shared" si="5"/>
        <v>项</v>
      </c>
    </row>
    <row r="86" s="113" customFormat="1" ht="36" customHeight="1" spans="1:7">
      <c r="A86" s="212" t="s">
        <v>317</v>
      </c>
      <c r="B86" s="213" t="s">
        <v>190</v>
      </c>
      <c r="C86" s="343"/>
      <c r="D86" s="343"/>
      <c r="E86" s="347" t="str">
        <f t="shared" si="6"/>
        <v/>
      </c>
      <c r="F86" s="345" t="str">
        <f t="shared" si="4"/>
        <v>否</v>
      </c>
      <c r="G86" s="196" t="str">
        <f t="shared" si="5"/>
        <v>项</v>
      </c>
    </row>
    <row r="87" s="113" customFormat="1" ht="36" customHeight="1" spans="1:7">
      <c r="A87" s="212" t="s">
        <v>318</v>
      </c>
      <c r="B87" s="213" t="s">
        <v>319</v>
      </c>
      <c r="C87" s="343">
        <v>27</v>
      </c>
      <c r="D87" s="343">
        <v>27</v>
      </c>
      <c r="E87" s="347">
        <f t="shared" si="6"/>
        <v>0</v>
      </c>
      <c r="F87" s="345" t="str">
        <f t="shared" si="4"/>
        <v>是</v>
      </c>
      <c r="G87" s="196" t="str">
        <f t="shared" si="5"/>
        <v>项</v>
      </c>
    </row>
    <row r="88" s="113" customFormat="1" ht="36" customHeight="1" spans="1:7">
      <c r="A88" s="212" t="s">
        <v>320</v>
      </c>
      <c r="B88" s="213" t="s">
        <v>321</v>
      </c>
      <c r="C88" s="343"/>
      <c r="D88" s="343"/>
      <c r="E88" s="347" t="str">
        <f t="shared" si="6"/>
        <v/>
      </c>
      <c r="F88" s="345" t="str">
        <f t="shared" si="4"/>
        <v>否</v>
      </c>
      <c r="G88" s="196" t="str">
        <f t="shared" si="5"/>
        <v>项</v>
      </c>
    </row>
    <row r="89" s="113" customFormat="1" ht="36" customHeight="1" spans="1:7">
      <c r="A89" s="212" t="s">
        <v>322</v>
      </c>
      <c r="B89" s="213" t="s">
        <v>287</v>
      </c>
      <c r="C89" s="343"/>
      <c r="D89" s="343"/>
      <c r="E89" s="347" t="str">
        <f t="shared" si="6"/>
        <v/>
      </c>
      <c r="F89" s="345" t="str">
        <f t="shared" si="4"/>
        <v>否</v>
      </c>
      <c r="G89" s="196" t="str">
        <f t="shared" si="5"/>
        <v>项</v>
      </c>
    </row>
    <row r="90" s="113" customFormat="1" ht="36" customHeight="1" spans="1:7">
      <c r="A90" s="212" t="s">
        <v>323</v>
      </c>
      <c r="B90" s="213" t="s">
        <v>204</v>
      </c>
      <c r="C90" s="343"/>
      <c r="D90" s="343"/>
      <c r="E90" s="347" t="str">
        <f t="shared" si="6"/>
        <v/>
      </c>
      <c r="F90" s="345" t="str">
        <f t="shared" si="4"/>
        <v>否</v>
      </c>
      <c r="G90" s="196" t="str">
        <f t="shared" si="5"/>
        <v>项</v>
      </c>
    </row>
    <row r="91" s="113" customFormat="1" ht="36" customHeight="1" spans="1:7">
      <c r="A91" s="212" t="s">
        <v>324</v>
      </c>
      <c r="B91" s="213" t="s">
        <v>325</v>
      </c>
      <c r="C91" s="343"/>
      <c r="D91" s="343"/>
      <c r="E91" s="347" t="str">
        <f t="shared" si="6"/>
        <v/>
      </c>
      <c r="F91" s="345" t="str">
        <f t="shared" si="4"/>
        <v>否</v>
      </c>
      <c r="G91" s="196" t="str">
        <f t="shared" si="5"/>
        <v>项</v>
      </c>
    </row>
    <row r="92" ht="36" customHeight="1" spans="1:7">
      <c r="A92" s="212" t="s">
        <v>326</v>
      </c>
      <c r="B92" s="213" t="s">
        <v>327</v>
      </c>
      <c r="C92" s="343">
        <f>SUM(C93:C104)</f>
        <v>0</v>
      </c>
      <c r="D92" s="343">
        <f>SUM(D93:D104)</f>
        <v>0</v>
      </c>
      <c r="E92" s="347" t="str">
        <f t="shared" si="6"/>
        <v/>
      </c>
      <c r="F92" s="345" t="str">
        <f t="shared" si="4"/>
        <v>否</v>
      </c>
      <c r="G92" s="196" t="str">
        <f t="shared" si="5"/>
        <v>款</v>
      </c>
    </row>
    <row r="93" s="113" customFormat="1" ht="36" customHeight="1" spans="1:7">
      <c r="A93" s="212" t="s">
        <v>328</v>
      </c>
      <c r="B93" s="213" t="s">
        <v>186</v>
      </c>
      <c r="C93" s="343"/>
      <c r="D93" s="343"/>
      <c r="E93" s="347" t="str">
        <f t="shared" si="6"/>
        <v/>
      </c>
      <c r="F93" s="345" t="str">
        <f t="shared" si="4"/>
        <v>否</v>
      </c>
      <c r="G93" s="196" t="str">
        <f t="shared" si="5"/>
        <v>项</v>
      </c>
    </row>
    <row r="94" s="113" customFormat="1" ht="36" customHeight="1" spans="1:7">
      <c r="A94" s="212" t="s">
        <v>329</v>
      </c>
      <c r="B94" s="213" t="s">
        <v>188</v>
      </c>
      <c r="C94" s="343"/>
      <c r="D94" s="343"/>
      <c r="E94" s="347" t="str">
        <f t="shared" si="6"/>
        <v/>
      </c>
      <c r="F94" s="345" t="str">
        <f t="shared" si="4"/>
        <v>否</v>
      </c>
      <c r="G94" s="196" t="str">
        <f t="shared" si="5"/>
        <v>项</v>
      </c>
    </row>
    <row r="95" s="113" customFormat="1" ht="36" customHeight="1" spans="1:7">
      <c r="A95" s="212" t="s">
        <v>330</v>
      </c>
      <c r="B95" s="213" t="s">
        <v>190</v>
      </c>
      <c r="C95" s="343"/>
      <c r="D95" s="343"/>
      <c r="E95" s="347" t="str">
        <f t="shared" si="6"/>
        <v/>
      </c>
      <c r="F95" s="345" t="str">
        <f t="shared" si="4"/>
        <v>否</v>
      </c>
      <c r="G95" s="196" t="str">
        <f t="shared" si="5"/>
        <v>项</v>
      </c>
    </row>
    <row r="96" s="113" customFormat="1" ht="36" customHeight="1" spans="1:7">
      <c r="A96" s="212" t="s">
        <v>331</v>
      </c>
      <c r="B96" s="213" t="s">
        <v>332</v>
      </c>
      <c r="C96" s="343"/>
      <c r="D96" s="343"/>
      <c r="E96" s="347" t="str">
        <f t="shared" si="6"/>
        <v/>
      </c>
      <c r="F96" s="345" t="str">
        <f t="shared" si="4"/>
        <v>否</v>
      </c>
      <c r="G96" s="196" t="str">
        <f t="shared" si="5"/>
        <v>项</v>
      </c>
    </row>
    <row r="97" s="113" customFormat="1" ht="36" customHeight="1" spans="1:7">
      <c r="A97" s="212" t="s">
        <v>333</v>
      </c>
      <c r="B97" s="213" t="s">
        <v>334</v>
      </c>
      <c r="C97" s="343"/>
      <c r="D97" s="343"/>
      <c r="E97" s="347" t="str">
        <f t="shared" si="6"/>
        <v/>
      </c>
      <c r="F97" s="345" t="str">
        <f t="shared" si="4"/>
        <v>否</v>
      </c>
      <c r="G97" s="196" t="str">
        <f t="shared" si="5"/>
        <v>项</v>
      </c>
    </row>
    <row r="98" s="113" customFormat="1" ht="36" customHeight="1" spans="1:7">
      <c r="A98" s="212" t="s">
        <v>335</v>
      </c>
      <c r="B98" s="213" t="s">
        <v>287</v>
      </c>
      <c r="C98" s="343"/>
      <c r="D98" s="343"/>
      <c r="E98" s="347" t="str">
        <f t="shared" si="6"/>
        <v/>
      </c>
      <c r="F98" s="345" t="str">
        <f t="shared" si="4"/>
        <v>否</v>
      </c>
      <c r="G98" s="196" t="str">
        <f t="shared" si="5"/>
        <v>项</v>
      </c>
    </row>
    <row r="99" s="113" customFormat="1" ht="36" customHeight="1" spans="1:7">
      <c r="A99" s="212" t="s">
        <v>336</v>
      </c>
      <c r="B99" s="213" t="s">
        <v>337</v>
      </c>
      <c r="C99" s="343"/>
      <c r="D99" s="343"/>
      <c r="E99" s="347" t="str">
        <f t="shared" si="6"/>
        <v/>
      </c>
      <c r="F99" s="345" t="str">
        <f t="shared" si="4"/>
        <v>否</v>
      </c>
      <c r="G99" s="196" t="str">
        <f t="shared" si="5"/>
        <v>项</v>
      </c>
    </row>
    <row r="100" s="113" customFormat="1" ht="36" customHeight="1" spans="1:7">
      <c r="A100" s="212" t="s">
        <v>338</v>
      </c>
      <c r="B100" s="213" t="s">
        <v>339</v>
      </c>
      <c r="C100" s="343"/>
      <c r="D100" s="343"/>
      <c r="E100" s="347" t="str">
        <f t="shared" si="6"/>
        <v/>
      </c>
      <c r="F100" s="345" t="str">
        <f t="shared" si="4"/>
        <v>否</v>
      </c>
      <c r="G100" s="196" t="str">
        <f t="shared" si="5"/>
        <v>项</v>
      </c>
    </row>
    <row r="101" s="113" customFormat="1" ht="36" customHeight="1" spans="1:7">
      <c r="A101" s="212" t="s">
        <v>340</v>
      </c>
      <c r="B101" s="213" t="s">
        <v>341</v>
      </c>
      <c r="C101" s="343"/>
      <c r="D101" s="343"/>
      <c r="E101" s="347" t="str">
        <f t="shared" si="6"/>
        <v/>
      </c>
      <c r="F101" s="345" t="str">
        <f t="shared" si="4"/>
        <v>否</v>
      </c>
      <c r="G101" s="196" t="str">
        <f t="shared" si="5"/>
        <v>项</v>
      </c>
    </row>
    <row r="102" s="113" customFormat="1" ht="36" customHeight="1" spans="1:7">
      <c r="A102" s="212" t="s">
        <v>342</v>
      </c>
      <c r="B102" s="213" t="s">
        <v>343</v>
      </c>
      <c r="C102" s="343"/>
      <c r="D102" s="343"/>
      <c r="E102" s="347" t="str">
        <f t="shared" ref="E102:E140" si="7">IF(C102&gt;0,D102/C102-1,IF(C102&lt;0,-(D102/C102-1),""))</f>
        <v/>
      </c>
      <c r="F102" s="345" t="str">
        <f t="shared" si="4"/>
        <v>否</v>
      </c>
      <c r="G102" s="196" t="str">
        <f t="shared" si="5"/>
        <v>项</v>
      </c>
    </row>
    <row r="103" s="113" customFormat="1" ht="36" customHeight="1" spans="1:7">
      <c r="A103" s="212" t="s">
        <v>344</v>
      </c>
      <c r="B103" s="213" t="s">
        <v>204</v>
      </c>
      <c r="C103" s="343"/>
      <c r="D103" s="343"/>
      <c r="E103" s="347" t="str">
        <f t="shared" si="7"/>
        <v/>
      </c>
      <c r="F103" s="345" t="str">
        <f t="shared" si="4"/>
        <v>否</v>
      </c>
      <c r="G103" s="196" t="str">
        <f t="shared" si="5"/>
        <v>项</v>
      </c>
    </row>
    <row r="104" s="113" customFormat="1" ht="36" customHeight="1" spans="1:7">
      <c r="A104" s="212" t="s">
        <v>345</v>
      </c>
      <c r="B104" s="213" t="s">
        <v>346</v>
      </c>
      <c r="C104" s="343"/>
      <c r="D104" s="343"/>
      <c r="E104" s="347" t="str">
        <f t="shared" si="7"/>
        <v/>
      </c>
      <c r="F104" s="345" t="str">
        <f t="shared" si="4"/>
        <v>否</v>
      </c>
      <c r="G104" s="196" t="str">
        <f t="shared" si="5"/>
        <v>项</v>
      </c>
    </row>
    <row r="105" s="113" customFormat="1" ht="36" customHeight="1" spans="1:7">
      <c r="A105" s="351">
        <v>20110</v>
      </c>
      <c r="B105" s="170" t="s">
        <v>347</v>
      </c>
      <c r="C105" s="343">
        <f>SUM(C106:C114)</f>
        <v>0</v>
      </c>
      <c r="D105" s="343">
        <f>SUM(D106:D114)</f>
        <v>0</v>
      </c>
      <c r="E105" s="347" t="str">
        <f t="shared" si="7"/>
        <v/>
      </c>
      <c r="F105" s="345" t="str">
        <f t="shared" si="4"/>
        <v>否</v>
      </c>
      <c r="G105" s="196" t="str">
        <f t="shared" si="5"/>
        <v>款</v>
      </c>
    </row>
    <row r="106" s="113" customFormat="1" ht="36" customHeight="1" spans="1:7">
      <c r="A106" s="351">
        <v>2011001</v>
      </c>
      <c r="B106" s="352" t="s">
        <v>348</v>
      </c>
      <c r="C106" s="343"/>
      <c r="D106" s="343"/>
      <c r="E106" s="347" t="str">
        <f t="shared" si="7"/>
        <v/>
      </c>
      <c r="F106" s="345" t="str">
        <f t="shared" si="4"/>
        <v>否</v>
      </c>
      <c r="G106" s="196" t="str">
        <f t="shared" si="5"/>
        <v>项</v>
      </c>
    </row>
    <row r="107" s="113" customFormat="1" ht="36" customHeight="1" spans="1:7">
      <c r="A107" s="351">
        <v>2011002</v>
      </c>
      <c r="B107" s="353" t="s">
        <v>349</v>
      </c>
      <c r="C107" s="343"/>
      <c r="D107" s="343"/>
      <c r="E107" s="347" t="str">
        <f t="shared" si="7"/>
        <v/>
      </c>
      <c r="F107" s="345" t="str">
        <f t="shared" si="4"/>
        <v>否</v>
      </c>
      <c r="G107" s="196" t="str">
        <f t="shared" si="5"/>
        <v>项</v>
      </c>
    </row>
    <row r="108" s="113" customFormat="1" ht="36" customHeight="1" spans="1:7">
      <c r="A108" s="351">
        <v>2011003</v>
      </c>
      <c r="B108" s="352" t="s">
        <v>350</v>
      </c>
      <c r="C108" s="343"/>
      <c r="D108" s="343"/>
      <c r="E108" s="347" t="str">
        <f t="shared" si="7"/>
        <v/>
      </c>
      <c r="F108" s="345" t="str">
        <f t="shared" si="4"/>
        <v>否</v>
      </c>
      <c r="G108" s="196" t="str">
        <f t="shared" si="5"/>
        <v>项</v>
      </c>
    </row>
    <row r="109" s="113" customFormat="1" ht="36" customHeight="1" spans="1:7">
      <c r="A109" s="351">
        <v>2011004</v>
      </c>
      <c r="B109" s="352" t="s">
        <v>351</v>
      </c>
      <c r="C109" s="343"/>
      <c r="D109" s="343"/>
      <c r="E109" s="347" t="str">
        <f t="shared" si="7"/>
        <v/>
      </c>
      <c r="F109" s="345" t="str">
        <f t="shared" si="4"/>
        <v>否</v>
      </c>
      <c r="G109" s="196" t="str">
        <f t="shared" si="5"/>
        <v>项</v>
      </c>
    </row>
    <row r="110" s="113" customFormat="1" ht="36" customHeight="1" spans="1:7">
      <c r="A110" s="351">
        <v>2011005</v>
      </c>
      <c r="B110" s="352" t="s">
        <v>352</v>
      </c>
      <c r="C110" s="343"/>
      <c r="D110" s="343"/>
      <c r="E110" s="347" t="str">
        <f t="shared" si="7"/>
        <v/>
      </c>
      <c r="F110" s="345" t="str">
        <f t="shared" si="4"/>
        <v>否</v>
      </c>
      <c r="G110" s="196" t="str">
        <f t="shared" si="5"/>
        <v>项</v>
      </c>
    </row>
    <row r="111" s="113" customFormat="1" ht="36" customHeight="1" spans="1:7">
      <c r="A111" s="351">
        <v>2011007</v>
      </c>
      <c r="B111" s="352" t="s">
        <v>353</v>
      </c>
      <c r="C111" s="343"/>
      <c r="D111" s="343"/>
      <c r="E111" s="347" t="str">
        <f t="shared" si="7"/>
        <v/>
      </c>
      <c r="F111" s="345" t="str">
        <f t="shared" si="4"/>
        <v>否</v>
      </c>
      <c r="G111" s="196" t="str">
        <f t="shared" si="5"/>
        <v>项</v>
      </c>
    </row>
    <row r="112" s="113" customFormat="1" ht="36" customHeight="1" spans="1:7">
      <c r="A112" s="351">
        <v>2011008</v>
      </c>
      <c r="B112" s="352" t="s">
        <v>354</v>
      </c>
      <c r="C112" s="343"/>
      <c r="D112" s="343"/>
      <c r="E112" s="347" t="str">
        <f t="shared" si="7"/>
        <v/>
      </c>
      <c r="F112" s="345" t="str">
        <f t="shared" si="4"/>
        <v>否</v>
      </c>
      <c r="G112" s="196" t="str">
        <f t="shared" si="5"/>
        <v>项</v>
      </c>
    </row>
    <row r="113" s="113" customFormat="1" ht="36" customHeight="1" spans="1:7">
      <c r="A113" s="351">
        <v>2011050</v>
      </c>
      <c r="B113" s="352" t="s">
        <v>355</v>
      </c>
      <c r="C113" s="343"/>
      <c r="D113" s="343"/>
      <c r="E113" s="347" t="str">
        <f t="shared" si="7"/>
        <v/>
      </c>
      <c r="F113" s="345" t="str">
        <f t="shared" si="4"/>
        <v>否</v>
      </c>
      <c r="G113" s="196" t="str">
        <f t="shared" si="5"/>
        <v>项</v>
      </c>
    </row>
    <row r="114" s="113" customFormat="1" ht="36" customHeight="1" spans="1:7">
      <c r="A114" s="351">
        <v>2011099</v>
      </c>
      <c r="B114" s="352" t="s">
        <v>356</v>
      </c>
      <c r="C114" s="343"/>
      <c r="D114" s="343"/>
      <c r="E114" s="347" t="str">
        <f t="shared" si="7"/>
        <v/>
      </c>
      <c r="F114" s="345" t="str">
        <f t="shared" si="4"/>
        <v>否</v>
      </c>
      <c r="G114" s="196" t="str">
        <f t="shared" si="5"/>
        <v>项</v>
      </c>
    </row>
    <row r="115" ht="36" customHeight="1" spans="1:7">
      <c r="A115" s="212" t="s">
        <v>357</v>
      </c>
      <c r="B115" s="213" t="s">
        <v>358</v>
      </c>
      <c r="C115" s="343">
        <f>SUM(C116:C123)</f>
        <v>1181</v>
      </c>
      <c r="D115" s="343">
        <f>SUM(D116:D123)</f>
        <v>1466</v>
      </c>
      <c r="E115" s="347">
        <f t="shared" si="7"/>
        <v>0.241</v>
      </c>
      <c r="F115" s="345" t="str">
        <f t="shared" si="4"/>
        <v>是</v>
      </c>
      <c r="G115" s="196" t="str">
        <f t="shared" si="5"/>
        <v>款</v>
      </c>
    </row>
    <row r="116" s="113" customFormat="1" ht="36" customHeight="1" spans="1:7">
      <c r="A116" s="212" t="s">
        <v>359</v>
      </c>
      <c r="B116" s="213" t="s">
        <v>186</v>
      </c>
      <c r="C116" s="343">
        <v>1098</v>
      </c>
      <c r="D116" s="343">
        <v>1191</v>
      </c>
      <c r="E116" s="347">
        <f t="shared" si="7"/>
        <v>0.085</v>
      </c>
      <c r="F116" s="345" t="str">
        <f t="shared" si="4"/>
        <v>是</v>
      </c>
      <c r="G116" s="196" t="str">
        <f t="shared" si="5"/>
        <v>项</v>
      </c>
    </row>
    <row r="117" s="113" customFormat="1" ht="36" customHeight="1" spans="1:7">
      <c r="A117" s="212" t="s">
        <v>360</v>
      </c>
      <c r="B117" s="213" t="s">
        <v>188</v>
      </c>
      <c r="C117" s="343">
        <v>33</v>
      </c>
      <c r="D117" s="343">
        <v>225</v>
      </c>
      <c r="E117" s="347">
        <f t="shared" si="7"/>
        <v>5.818</v>
      </c>
      <c r="F117" s="345" t="str">
        <f t="shared" si="4"/>
        <v>是</v>
      </c>
      <c r="G117" s="196" t="str">
        <f t="shared" si="5"/>
        <v>项</v>
      </c>
    </row>
    <row r="118" s="113" customFormat="1" ht="36" customHeight="1" spans="1:7">
      <c r="A118" s="212" t="s">
        <v>361</v>
      </c>
      <c r="B118" s="213" t="s">
        <v>190</v>
      </c>
      <c r="C118" s="343"/>
      <c r="D118" s="343"/>
      <c r="E118" s="347" t="str">
        <f t="shared" si="7"/>
        <v/>
      </c>
      <c r="F118" s="345" t="str">
        <f t="shared" si="4"/>
        <v>否</v>
      </c>
      <c r="G118" s="196" t="str">
        <f t="shared" si="5"/>
        <v>项</v>
      </c>
    </row>
    <row r="119" s="113" customFormat="1" ht="36" customHeight="1" spans="1:7">
      <c r="A119" s="212" t="s">
        <v>362</v>
      </c>
      <c r="B119" s="213" t="s">
        <v>363</v>
      </c>
      <c r="C119" s="343"/>
      <c r="D119" s="343"/>
      <c r="E119" s="347" t="str">
        <f t="shared" si="7"/>
        <v/>
      </c>
      <c r="F119" s="345" t="str">
        <f t="shared" si="4"/>
        <v>否</v>
      </c>
      <c r="G119" s="196" t="str">
        <f t="shared" si="5"/>
        <v>项</v>
      </c>
    </row>
    <row r="120" s="113" customFormat="1" ht="36" customHeight="1" spans="1:7">
      <c r="A120" s="212" t="s">
        <v>364</v>
      </c>
      <c r="B120" s="213" t="s">
        <v>365</v>
      </c>
      <c r="C120" s="343"/>
      <c r="D120" s="343"/>
      <c r="E120" s="347" t="str">
        <f t="shared" si="7"/>
        <v/>
      </c>
      <c r="F120" s="345" t="str">
        <f t="shared" si="4"/>
        <v>否</v>
      </c>
      <c r="G120" s="196" t="str">
        <f t="shared" si="5"/>
        <v>项</v>
      </c>
    </row>
    <row r="121" s="113" customFormat="1" ht="36" customHeight="1" spans="1:7">
      <c r="A121" s="212" t="s">
        <v>366</v>
      </c>
      <c r="B121" s="213" t="s">
        <v>367</v>
      </c>
      <c r="C121" s="343"/>
      <c r="D121" s="343"/>
      <c r="E121" s="347" t="str">
        <f t="shared" si="7"/>
        <v/>
      </c>
      <c r="F121" s="345" t="str">
        <f t="shared" si="4"/>
        <v>否</v>
      </c>
      <c r="G121" s="196" t="str">
        <f t="shared" si="5"/>
        <v>项</v>
      </c>
    </row>
    <row r="122" s="113" customFormat="1" ht="36" customHeight="1" spans="1:7">
      <c r="A122" s="212" t="s">
        <v>368</v>
      </c>
      <c r="B122" s="213" t="s">
        <v>204</v>
      </c>
      <c r="C122" s="343"/>
      <c r="D122" s="343"/>
      <c r="E122" s="347" t="str">
        <f t="shared" si="7"/>
        <v/>
      </c>
      <c r="F122" s="345" t="str">
        <f t="shared" si="4"/>
        <v>否</v>
      </c>
      <c r="G122" s="196" t="str">
        <f t="shared" si="5"/>
        <v>项</v>
      </c>
    </row>
    <row r="123" s="113" customFormat="1" ht="36" customHeight="1" spans="1:7">
      <c r="A123" s="212" t="s">
        <v>369</v>
      </c>
      <c r="B123" s="213" t="s">
        <v>370</v>
      </c>
      <c r="C123" s="343">
        <v>50</v>
      </c>
      <c r="D123" s="343">
        <v>50</v>
      </c>
      <c r="E123" s="347">
        <f t="shared" si="7"/>
        <v>0</v>
      </c>
      <c r="F123" s="345" t="str">
        <f t="shared" si="4"/>
        <v>是</v>
      </c>
      <c r="G123" s="196" t="str">
        <f t="shared" si="5"/>
        <v>项</v>
      </c>
    </row>
    <row r="124" ht="36" customHeight="1" spans="1:7">
      <c r="A124" s="212" t="s">
        <v>371</v>
      </c>
      <c r="B124" s="213" t="s">
        <v>372</v>
      </c>
      <c r="C124" s="343">
        <f>SUM(C125:C134)</f>
        <v>207</v>
      </c>
      <c r="D124" s="343">
        <f>SUM(D125:D134)</f>
        <v>219</v>
      </c>
      <c r="E124" s="347">
        <f t="shared" si="7"/>
        <v>0.058</v>
      </c>
      <c r="F124" s="345" t="str">
        <f t="shared" si="4"/>
        <v>是</v>
      </c>
      <c r="G124" s="196" t="str">
        <f t="shared" si="5"/>
        <v>款</v>
      </c>
    </row>
    <row r="125" s="113" customFormat="1" ht="36" customHeight="1" spans="1:7">
      <c r="A125" s="212" t="s">
        <v>373</v>
      </c>
      <c r="B125" s="213" t="s">
        <v>186</v>
      </c>
      <c r="C125" s="343">
        <v>129</v>
      </c>
      <c r="D125" s="343">
        <v>140</v>
      </c>
      <c r="E125" s="347">
        <f t="shared" si="7"/>
        <v>0.085</v>
      </c>
      <c r="F125" s="345" t="str">
        <f t="shared" si="4"/>
        <v>是</v>
      </c>
      <c r="G125" s="196" t="str">
        <f t="shared" si="5"/>
        <v>项</v>
      </c>
    </row>
    <row r="126" s="113" customFormat="1" ht="36" customHeight="1" spans="1:7">
      <c r="A126" s="212" t="s">
        <v>374</v>
      </c>
      <c r="B126" s="213" t="s">
        <v>188</v>
      </c>
      <c r="C126" s="343"/>
      <c r="D126" s="343">
        <v>1</v>
      </c>
      <c r="E126" s="347" t="str">
        <f t="shared" si="7"/>
        <v/>
      </c>
      <c r="F126" s="345" t="str">
        <f t="shared" si="4"/>
        <v>是</v>
      </c>
      <c r="G126" s="196" t="str">
        <f t="shared" si="5"/>
        <v>项</v>
      </c>
    </row>
    <row r="127" s="113" customFormat="1" ht="36" customHeight="1" spans="1:7">
      <c r="A127" s="212" t="s">
        <v>375</v>
      </c>
      <c r="B127" s="213" t="s">
        <v>190</v>
      </c>
      <c r="C127" s="343"/>
      <c r="D127" s="343"/>
      <c r="E127" s="347" t="str">
        <f t="shared" si="7"/>
        <v/>
      </c>
      <c r="F127" s="345" t="str">
        <f t="shared" si="4"/>
        <v>否</v>
      </c>
      <c r="G127" s="196" t="str">
        <f t="shared" si="5"/>
        <v>项</v>
      </c>
    </row>
    <row r="128" s="113" customFormat="1" ht="36" customHeight="1" spans="1:7">
      <c r="A128" s="212" t="s">
        <v>376</v>
      </c>
      <c r="B128" s="213" t="s">
        <v>377</v>
      </c>
      <c r="C128" s="343"/>
      <c r="D128" s="343"/>
      <c r="E128" s="347" t="str">
        <f t="shared" si="7"/>
        <v/>
      </c>
      <c r="F128" s="345" t="str">
        <f t="shared" si="4"/>
        <v>否</v>
      </c>
      <c r="G128" s="196" t="str">
        <f t="shared" si="5"/>
        <v>项</v>
      </c>
    </row>
    <row r="129" s="113" customFormat="1" ht="36" customHeight="1" spans="1:7">
      <c r="A129" s="212" t="s">
        <v>378</v>
      </c>
      <c r="B129" s="213" t="s">
        <v>379</v>
      </c>
      <c r="C129" s="343"/>
      <c r="D129" s="343"/>
      <c r="E129" s="347" t="str">
        <f t="shared" si="7"/>
        <v/>
      </c>
      <c r="F129" s="345" t="str">
        <f t="shared" si="4"/>
        <v>否</v>
      </c>
      <c r="G129" s="196" t="str">
        <f t="shared" si="5"/>
        <v>项</v>
      </c>
    </row>
    <row r="130" s="113" customFormat="1" ht="36" customHeight="1" spans="1:7">
      <c r="A130" s="212" t="s">
        <v>380</v>
      </c>
      <c r="B130" s="213" t="s">
        <v>381</v>
      </c>
      <c r="C130" s="343"/>
      <c r="D130" s="343"/>
      <c r="E130" s="347" t="str">
        <f t="shared" si="7"/>
        <v/>
      </c>
      <c r="F130" s="345" t="str">
        <f t="shared" si="4"/>
        <v>否</v>
      </c>
      <c r="G130" s="196" t="str">
        <f t="shared" si="5"/>
        <v>项</v>
      </c>
    </row>
    <row r="131" s="113" customFormat="1" ht="36" customHeight="1" spans="1:7">
      <c r="A131" s="212" t="s">
        <v>382</v>
      </c>
      <c r="B131" s="213" t="s">
        <v>383</v>
      </c>
      <c r="C131" s="343"/>
      <c r="D131" s="343"/>
      <c r="E131" s="347" t="str">
        <f t="shared" si="7"/>
        <v/>
      </c>
      <c r="F131" s="345" t="str">
        <f t="shared" si="4"/>
        <v>否</v>
      </c>
      <c r="G131" s="196" t="str">
        <f t="shared" si="5"/>
        <v>项</v>
      </c>
    </row>
    <row r="132" s="113" customFormat="1" ht="36" customHeight="1" spans="1:7">
      <c r="A132" s="212" t="s">
        <v>384</v>
      </c>
      <c r="B132" s="213" t="s">
        <v>385</v>
      </c>
      <c r="C132" s="343">
        <v>78</v>
      </c>
      <c r="D132" s="343">
        <v>78</v>
      </c>
      <c r="E132" s="347">
        <f t="shared" si="7"/>
        <v>0</v>
      </c>
      <c r="F132" s="345" t="str">
        <f t="shared" si="4"/>
        <v>是</v>
      </c>
      <c r="G132" s="196" t="str">
        <f t="shared" si="5"/>
        <v>项</v>
      </c>
    </row>
    <row r="133" s="113" customFormat="1" ht="36" customHeight="1" spans="1:7">
      <c r="A133" s="212" t="s">
        <v>386</v>
      </c>
      <c r="B133" s="213" t="s">
        <v>204</v>
      </c>
      <c r="C133" s="343"/>
      <c r="D133" s="343"/>
      <c r="E133" s="347" t="str">
        <f t="shared" si="7"/>
        <v/>
      </c>
      <c r="F133" s="345" t="str">
        <f t="shared" ref="F133:F196" si="8">IF(LEN(A133)=3,"是",IF(B133&lt;&gt;"",IF(SUM(C133:D133)&lt;&gt;0,"是","否"),"是"))</f>
        <v>否</v>
      </c>
      <c r="G133" s="196" t="str">
        <f t="shared" ref="G133:G196" si="9">IF(LEN(A133)=3,"类",IF(LEN(A133)=5,"款","项"))</f>
        <v>项</v>
      </c>
    </row>
    <row r="134" s="113" customFormat="1" ht="36" customHeight="1" spans="1:7">
      <c r="A134" s="212" t="s">
        <v>387</v>
      </c>
      <c r="B134" s="213" t="s">
        <v>388</v>
      </c>
      <c r="C134" s="343"/>
      <c r="D134" s="343"/>
      <c r="E134" s="347" t="str">
        <f t="shared" si="7"/>
        <v/>
      </c>
      <c r="F134" s="345" t="str">
        <f t="shared" si="8"/>
        <v>否</v>
      </c>
      <c r="G134" s="196" t="str">
        <f t="shared" si="9"/>
        <v>项</v>
      </c>
    </row>
    <row r="135" ht="36" customHeight="1" spans="1:7">
      <c r="A135" s="212" t="s">
        <v>389</v>
      </c>
      <c r="B135" s="213" t="s">
        <v>390</v>
      </c>
      <c r="C135" s="343">
        <f>SUM(C136:C147)</f>
        <v>0</v>
      </c>
      <c r="D135" s="343">
        <f>SUM(D136:D147)</f>
        <v>0</v>
      </c>
      <c r="E135" s="347" t="str">
        <f t="shared" si="7"/>
        <v/>
      </c>
      <c r="F135" s="345" t="str">
        <f t="shared" si="8"/>
        <v>否</v>
      </c>
      <c r="G135" s="196" t="str">
        <f t="shared" si="9"/>
        <v>款</v>
      </c>
    </row>
    <row r="136" s="113" customFormat="1" ht="36" customHeight="1" spans="1:7">
      <c r="A136" s="212" t="s">
        <v>391</v>
      </c>
      <c r="B136" s="213" t="s">
        <v>186</v>
      </c>
      <c r="C136" s="343"/>
      <c r="D136" s="343"/>
      <c r="E136" s="347" t="str">
        <f t="shared" si="7"/>
        <v/>
      </c>
      <c r="F136" s="345" t="str">
        <f t="shared" si="8"/>
        <v>否</v>
      </c>
      <c r="G136" s="196" t="str">
        <f t="shared" si="9"/>
        <v>项</v>
      </c>
    </row>
    <row r="137" s="113" customFormat="1" ht="36" customHeight="1" spans="1:7">
      <c r="A137" s="212" t="s">
        <v>392</v>
      </c>
      <c r="B137" s="213" t="s">
        <v>188</v>
      </c>
      <c r="C137" s="343"/>
      <c r="D137" s="343"/>
      <c r="E137" s="347" t="str">
        <f t="shared" si="7"/>
        <v/>
      </c>
      <c r="F137" s="345" t="str">
        <f t="shared" si="8"/>
        <v>否</v>
      </c>
      <c r="G137" s="196" t="str">
        <f t="shared" si="9"/>
        <v>项</v>
      </c>
    </row>
    <row r="138" s="113" customFormat="1" ht="36" customHeight="1" spans="1:7">
      <c r="A138" s="212" t="s">
        <v>393</v>
      </c>
      <c r="B138" s="213" t="s">
        <v>190</v>
      </c>
      <c r="C138" s="343"/>
      <c r="D138" s="343"/>
      <c r="E138" s="347" t="str">
        <f t="shared" si="7"/>
        <v/>
      </c>
      <c r="F138" s="345" t="str">
        <f t="shared" si="8"/>
        <v>否</v>
      </c>
      <c r="G138" s="196" t="str">
        <f t="shared" si="9"/>
        <v>项</v>
      </c>
    </row>
    <row r="139" s="113" customFormat="1" ht="36" customHeight="1" spans="1:7">
      <c r="A139" s="212" t="s">
        <v>394</v>
      </c>
      <c r="B139" s="213" t="s">
        <v>395</v>
      </c>
      <c r="C139" s="343"/>
      <c r="D139" s="343"/>
      <c r="E139" s="347" t="str">
        <f t="shared" si="7"/>
        <v/>
      </c>
      <c r="F139" s="345" t="str">
        <f t="shared" si="8"/>
        <v>否</v>
      </c>
      <c r="G139" s="196" t="str">
        <f t="shared" si="9"/>
        <v>项</v>
      </c>
    </row>
    <row r="140" s="113" customFormat="1" ht="36" customHeight="1" spans="1:7">
      <c r="A140" s="212" t="s">
        <v>396</v>
      </c>
      <c r="B140" s="213" t="s">
        <v>397</v>
      </c>
      <c r="C140" s="343"/>
      <c r="D140" s="343"/>
      <c r="E140" s="347" t="str">
        <f t="shared" si="7"/>
        <v/>
      </c>
      <c r="F140" s="345" t="str">
        <f t="shared" si="8"/>
        <v>否</v>
      </c>
      <c r="G140" s="196" t="str">
        <f t="shared" si="9"/>
        <v>项</v>
      </c>
    </row>
    <row r="141" s="113" customFormat="1" ht="36" customHeight="1" spans="1:7">
      <c r="A141" s="212" t="s">
        <v>398</v>
      </c>
      <c r="B141" s="170" t="s">
        <v>399</v>
      </c>
      <c r="C141" s="343"/>
      <c r="D141" s="343"/>
      <c r="E141" s="347" t="str">
        <f t="shared" ref="E141:E146" si="10">IF(C141&gt;0,D141/C141-1,IF(C141&lt;0,-(D141/C141-1),""))</f>
        <v/>
      </c>
      <c r="F141" s="345" t="str">
        <f t="shared" si="8"/>
        <v>否</v>
      </c>
      <c r="G141" s="196" t="str">
        <f t="shared" si="9"/>
        <v>项</v>
      </c>
    </row>
    <row r="142" s="113" customFormat="1" ht="36" customHeight="1" spans="1:7">
      <c r="A142" s="212" t="s">
        <v>400</v>
      </c>
      <c r="B142" s="213" t="s">
        <v>401</v>
      </c>
      <c r="C142" s="343"/>
      <c r="D142" s="343"/>
      <c r="E142" s="347" t="str">
        <f t="shared" si="10"/>
        <v/>
      </c>
      <c r="F142" s="345" t="str">
        <f t="shared" si="8"/>
        <v>否</v>
      </c>
      <c r="G142" s="196" t="str">
        <f t="shared" si="9"/>
        <v>项</v>
      </c>
    </row>
    <row r="143" s="113" customFormat="1" ht="36" customHeight="1" spans="1:7">
      <c r="A143" s="212" t="s">
        <v>402</v>
      </c>
      <c r="B143" s="213" t="s">
        <v>403</v>
      </c>
      <c r="C143" s="343"/>
      <c r="D143" s="343"/>
      <c r="E143" s="347" t="str">
        <f t="shared" si="10"/>
        <v/>
      </c>
      <c r="F143" s="345" t="str">
        <f t="shared" si="8"/>
        <v>否</v>
      </c>
      <c r="G143" s="196" t="str">
        <f t="shared" si="9"/>
        <v>项</v>
      </c>
    </row>
    <row r="144" s="113" customFormat="1" ht="36" customHeight="1" spans="1:7">
      <c r="A144" s="212" t="s">
        <v>404</v>
      </c>
      <c r="B144" s="213" t="s">
        <v>405</v>
      </c>
      <c r="C144" s="343"/>
      <c r="D144" s="343"/>
      <c r="E144" s="347" t="str">
        <f t="shared" si="10"/>
        <v/>
      </c>
      <c r="F144" s="345" t="str">
        <f t="shared" si="8"/>
        <v>否</v>
      </c>
      <c r="G144" s="196" t="str">
        <f t="shared" si="9"/>
        <v>项</v>
      </c>
    </row>
    <row r="145" s="113" customFormat="1" ht="36" customHeight="1" spans="1:7">
      <c r="A145" s="212" t="s">
        <v>406</v>
      </c>
      <c r="B145" s="213" t="s">
        <v>407</v>
      </c>
      <c r="C145" s="343"/>
      <c r="D145" s="343"/>
      <c r="E145" s="347" t="str">
        <f t="shared" si="10"/>
        <v/>
      </c>
      <c r="F145" s="345" t="str">
        <f t="shared" si="8"/>
        <v>否</v>
      </c>
      <c r="G145" s="196" t="str">
        <f t="shared" si="9"/>
        <v>项</v>
      </c>
    </row>
    <row r="146" s="113" customFormat="1" ht="36" customHeight="1" spans="1:7">
      <c r="A146" s="212" t="s">
        <v>408</v>
      </c>
      <c r="B146" s="213" t="s">
        <v>204</v>
      </c>
      <c r="C146" s="343"/>
      <c r="D146" s="343"/>
      <c r="E146" s="347" t="str">
        <f t="shared" si="10"/>
        <v/>
      </c>
      <c r="F146" s="345" t="str">
        <f t="shared" si="8"/>
        <v>否</v>
      </c>
      <c r="G146" s="196" t="str">
        <f t="shared" si="9"/>
        <v>项</v>
      </c>
    </row>
    <row r="147" s="113" customFormat="1" ht="36" customHeight="1" spans="1:7">
      <c r="A147" s="212" t="s">
        <v>409</v>
      </c>
      <c r="B147" s="213" t="s">
        <v>410</v>
      </c>
      <c r="C147" s="343"/>
      <c r="D147" s="343"/>
      <c r="E147" s="347" t="str">
        <f t="shared" ref="E147:E210" si="11">IF(C147&gt;0,D147/C147-1,IF(C147&lt;0,-(D147/C147-1),""))</f>
        <v/>
      </c>
      <c r="F147" s="345" t="str">
        <f t="shared" si="8"/>
        <v>否</v>
      </c>
      <c r="G147" s="196" t="str">
        <f t="shared" si="9"/>
        <v>项</v>
      </c>
    </row>
    <row r="148" ht="36" customHeight="1" spans="1:7">
      <c r="A148" s="212" t="s">
        <v>411</v>
      </c>
      <c r="B148" s="213" t="s">
        <v>412</v>
      </c>
      <c r="C148" s="343">
        <f>SUM(C149:C154)</f>
        <v>276</v>
      </c>
      <c r="D148" s="343">
        <f>SUM(D149:D154)</f>
        <v>112</v>
      </c>
      <c r="E148" s="347">
        <f t="shared" si="11"/>
        <v>-0.594</v>
      </c>
      <c r="F148" s="345" t="str">
        <f t="shared" si="8"/>
        <v>是</v>
      </c>
      <c r="G148" s="196" t="str">
        <f t="shared" si="9"/>
        <v>款</v>
      </c>
    </row>
    <row r="149" s="113" customFormat="1" ht="36" customHeight="1" spans="1:7">
      <c r="A149" s="212" t="s">
        <v>413</v>
      </c>
      <c r="B149" s="213" t="s">
        <v>186</v>
      </c>
      <c r="C149" s="343"/>
      <c r="D149" s="343"/>
      <c r="E149" s="347" t="str">
        <f t="shared" si="11"/>
        <v/>
      </c>
      <c r="F149" s="345" t="str">
        <f t="shared" si="8"/>
        <v>否</v>
      </c>
      <c r="G149" s="196" t="str">
        <f t="shared" si="9"/>
        <v>项</v>
      </c>
    </row>
    <row r="150" s="113" customFormat="1" ht="36" customHeight="1" spans="1:7">
      <c r="A150" s="212" t="s">
        <v>414</v>
      </c>
      <c r="B150" s="213" t="s">
        <v>188</v>
      </c>
      <c r="C150" s="343"/>
      <c r="D150" s="343"/>
      <c r="E150" s="347" t="str">
        <f t="shared" si="11"/>
        <v/>
      </c>
      <c r="F150" s="345" t="str">
        <f t="shared" si="8"/>
        <v>否</v>
      </c>
      <c r="G150" s="196" t="str">
        <f t="shared" si="9"/>
        <v>项</v>
      </c>
    </row>
    <row r="151" s="113" customFormat="1" ht="36" customHeight="1" spans="1:7">
      <c r="A151" s="212" t="s">
        <v>415</v>
      </c>
      <c r="B151" s="213" t="s">
        <v>190</v>
      </c>
      <c r="C151" s="343"/>
      <c r="D151" s="343"/>
      <c r="E151" s="347" t="str">
        <f t="shared" si="11"/>
        <v/>
      </c>
      <c r="F151" s="345" t="str">
        <f t="shared" si="8"/>
        <v>否</v>
      </c>
      <c r="G151" s="196" t="str">
        <f t="shared" si="9"/>
        <v>项</v>
      </c>
    </row>
    <row r="152" s="113" customFormat="1" ht="36" customHeight="1" spans="1:7">
      <c r="A152" s="212" t="s">
        <v>416</v>
      </c>
      <c r="B152" s="213" t="s">
        <v>417</v>
      </c>
      <c r="C152" s="343">
        <v>112</v>
      </c>
      <c r="D152" s="343">
        <v>112</v>
      </c>
      <c r="E152" s="347">
        <f t="shared" si="11"/>
        <v>0</v>
      </c>
      <c r="F152" s="345" t="str">
        <f t="shared" si="8"/>
        <v>是</v>
      </c>
      <c r="G152" s="196" t="str">
        <f t="shared" si="9"/>
        <v>项</v>
      </c>
    </row>
    <row r="153" s="113" customFormat="1" ht="36" customHeight="1" spans="1:7">
      <c r="A153" s="212" t="s">
        <v>418</v>
      </c>
      <c r="B153" s="213" t="s">
        <v>204</v>
      </c>
      <c r="C153" s="343"/>
      <c r="D153" s="343"/>
      <c r="E153" s="347" t="str">
        <f t="shared" si="11"/>
        <v/>
      </c>
      <c r="F153" s="345" t="str">
        <f t="shared" si="8"/>
        <v>否</v>
      </c>
      <c r="G153" s="196" t="str">
        <f t="shared" si="9"/>
        <v>项</v>
      </c>
    </row>
    <row r="154" s="113" customFormat="1" ht="36" customHeight="1" spans="1:7">
      <c r="A154" s="212" t="s">
        <v>419</v>
      </c>
      <c r="B154" s="213" t="s">
        <v>420</v>
      </c>
      <c r="C154" s="343">
        <v>164</v>
      </c>
      <c r="D154" s="343"/>
      <c r="E154" s="347">
        <f t="shared" si="11"/>
        <v>-1</v>
      </c>
      <c r="F154" s="345" t="str">
        <f t="shared" si="8"/>
        <v>是</v>
      </c>
      <c r="G154" s="196" t="str">
        <f t="shared" si="9"/>
        <v>项</v>
      </c>
    </row>
    <row r="155" ht="36" customHeight="1" spans="1:7">
      <c r="A155" s="212" t="s">
        <v>421</v>
      </c>
      <c r="B155" s="213" t="s">
        <v>422</v>
      </c>
      <c r="C155" s="343">
        <f>SUM(C156:C162)</f>
        <v>0</v>
      </c>
      <c r="D155" s="343">
        <f>SUM(D156:D162)</f>
        <v>0</v>
      </c>
      <c r="E155" s="347" t="str">
        <f t="shared" si="11"/>
        <v/>
      </c>
      <c r="F155" s="345" t="str">
        <f t="shared" si="8"/>
        <v>否</v>
      </c>
      <c r="G155" s="196" t="str">
        <f t="shared" si="9"/>
        <v>款</v>
      </c>
    </row>
    <row r="156" s="113" customFormat="1" ht="36" customHeight="1" spans="1:7">
      <c r="A156" s="212" t="s">
        <v>423</v>
      </c>
      <c r="B156" s="213" t="s">
        <v>186</v>
      </c>
      <c r="C156" s="343"/>
      <c r="D156" s="343"/>
      <c r="E156" s="347" t="str">
        <f t="shared" si="11"/>
        <v/>
      </c>
      <c r="F156" s="345" t="str">
        <f t="shared" si="8"/>
        <v>否</v>
      </c>
      <c r="G156" s="196" t="str">
        <f t="shared" si="9"/>
        <v>项</v>
      </c>
    </row>
    <row r="157" s="113" customFormat="1" ht="36" customHeight="1" spans="1:7">
      <c r="A157" s="212" t="s">
        <v>424</v>
      </c>
      <c r="B157" s="213" t="s">
        <v>188</v>
      </c>
      <c r="C157" s="343"/>
      <c r="D157" s="343"/>
      <c r="E157" s="347" t="str">
        <f t="shared" si="11"/>
        <v/>
      </c>
      <c r="F157" s="345" t="str">
        <f t="shared" si="8"/>
        <v>否</v>
      </c>
      <c r="G157" s="196" t="str">
        <f t="shared" si="9"/>
        <v>项</v>
      </c>
    </row>
    <row r="158" s="113" customFormat="1" ht="36" customHeight="1" spans="1:7">
      <c r="A158" s="212" t="s">
        <v>425</v>
      </c>
      <c r="B158" s="213" t="s">
        <v>190</v>
      </c>
      <c r="C158" s="343"/>
      <c r="D158" s="343"/>
      <c r="E158" s="347" t="str">
        <f t="shared" si="11"/>
        <v/>
      </c>
      <c r="F158" s="345" t="str">
        <f t="shared" si="8"/>
        <v>否</v>
      </c>
      <c r="G158" s="196" t="str">
        <f t="shared" si="9"/>
        <v>项</v>
      </c>
    </row>
    <row r="159" s="113" customFormat="1" ht="36" customHeight="1" spans="1:7">
      <c r="A159" s="212" t="s">
        <v>426</v>
      </c>
      <c r="B159" s="213" t="s">
        <v>427</v>
      </c>
      <c r="C159" s="343"/>
      <c r="D159" s="343"/>
      <c r="E159" s="347" t="str">
        <f t="shared" si="11"/>
        <v/>
      </c>
      <c r="F159" s="345" t="str">
        <f t="shared" si="8"/>
        <v>否</v>
      </c>
      <c r="G159" s="196" t="str">
        <f t="shared" si="9"/>
        <v>项</v>
      </c>
    </row>
    <row r="160" s="113" customFormat="1" ht="36" customHeight="1" spans="1:7">
      <c r="A160" s="212" t="s">
        <v>428</v>
      </c>
      <c r="B160" s="213" t="s">
        <v>429</v>
      </c>
      <c r="C160" s="343"/>
      <c r="D160" s="343"/>
      <c r="E160" s="347" t="str">
        <f t="shared" si="11"/>
        <v/>
      </c>
      <c r="F160" s="345" t="str">
        <f t="shared" si="8"/>
        <v>否</v>
      </c>
      <c r="G160" s="196" t="str">
        <f t="shared" si="9"/>
        <v>项</v>
      </c>
    </row>
    <row r="161" s="113" customFormat="1" ht="36" customHeight="1" spans="1:7">
      <c r="A161" s="212" t="s">
        <v>430</v>
      </c>
      <c r="B161" s="213" t="s">
        <v>204</v>
      </c>
      <c r="C161" s="343"/>
      <c r="D161" s="343"/>
      <c r="E161" s="347" t="str">
        <f t="shared" si="11"/>
        <v/>
      </c>
      <c r="F161" s="345" t="str">
        <f t="shared" si="8"/>
        <v>否</v>
      </c>
      <c r="G161" s="196" t="str">
        <f t="shared" si="9"/>
        <v>项</v>
      </c>
    </row>
    <row r="162" s="113" customFormat="1" ht="36" customHeight="1" spans="1:7">
      <c r="A162" s="212" t="s">
        <v>431</v>
      </c>
      <c r="B162" s="213" t="s">
        <v>432</v>
      </c>
      <c r="C162" s="343"/>
      <c r="D162" s="343"/>
      <c r="E162" s="347" t="str">
        <f t="shared" si="11"/>
        <v/>
      </c>
      <c r="F162" s="345" t="str">
        <f t="shared" si="8"/>
        <v>否</v>
      </c>
      <c r="G162" s="196" t="str">
        <f t="shared" si="9"/>
        <v>项</v>
      </c>
    </row>
    <row r="163" ht="36" customHeight="1" spans="1:7">
      <c r="A163" s="212" t="s">
        <v>433</v>
      </c>
      <c r="B163" s="213" t="s">
        <v>434</v>
      </c>
      <c r="C163" s="343">
        <f>SUM(C164:C168)</f>
        <v>258</v>
      </c>
      <c r="D163" s="343">
        <f>SUM(D164:D168)</f>
        <v>80</v>
      </c>
      <c r="E163" s="347">
        <f t="shared" si="11"/>
        <v>-0.69</v>
      </c>
      <c r="F163" s="345" t="str">
        <f t="shared" si="8"/>
        <v>是</v>
      </c>
      <c r="G163" s="196" t="str">
        <f t="shared" si="9"/>
        <v>款</v>
      </c>
    </row>
    <row r="164" s="113" customFormat="1" ht="36" customHeight="1" spans="1:7">
      <c r="A164" s="212" t="s">
        <v>435</v>
      </c>
      <c r="B164" s="213" t="s">
        <v>186</v>
      </c>
      <c r="C164" s="343">
        <v>42</v>
      </c>
      <c r="D164" s="343">
        <v>52</v>
      </c>
      <c r="E164" s="347">
        <f t="shared" si="11"/>
        <v>0.238</v>
      </c>
      <c r="F164" s="345" t="str">
        <f t="shared" si="8"/>
        <v>是</v>
      </c>
      <c r="G164" s="196" t="str">
        <f t="shared" si="9"/>
        <v>项</v>
      </c>
    </row>
    <row r="165" s="113" customFormat="1" ht="36" customHeight="1" spans="1:7">
      <c r="A165" s="212" t="s">
        <v>436</v>
      </c>
      <c r="B165" s="213" t="s">
        <v>188</v>
      </c>
      <c r="C165" s="343">
        <v>28</v>
      </c>
      <c r="D165" s="343">
        <v>28</v>
      </c>
      <c r="E165" s="347">
        <f t="shared" si="11"/>
        <v>0</v>
      </c>
      <c r="F165" s="345" t="str">
        <f t="shared" si="8"/>
        <v>是</v>
      </c>
      <c r="G165" s="196" t="str">
        <f t="shared" si="9"/>
        <v>项</v>
      </c>
    </row>
    <row r="166" s="113" customFormat="1" ht="36" customHeight="1" spans="1:7">
      <c r="A166" s="212" t="s">
        <v>437</v>
      </c>
      <c r="B166" s="213" t="s">
        <v>190</v>
      </c>
      <c r="C166" s="343"/>
      <c r="D166" s="343"/>
      <c r="E166" s="347" t="str">
        <f t="shared" si="11"/>
        <v/>
      </c>
      <c r="F166" s="345" t="str">
        <f t="shared" si="8"/>
        <v>否</v>
      </c>
      <c r="G166" s="196" t="str">
        <f t="shared" si="9"/>
        <v>项</v>
      </c>
    </row>
    <row r="167" s="113" customFormat="1" ht="36" customHeight="1" spans="1:7">
      <c r="A167" s="212" t="s">
        <v>438</v>
      </c>
      <c r="B167" s="213" t="s">
        <v>439</v>
      </c>
      <c r="C167" s="343">
        <v>188</v>
      </c>
      <c r="D167" s="343"/>
      <c r="E167" s="347">
        <f t="shared" si="11"/>
        <v>-1</v>
      </c>
      <c r="F167" s="345" t="str">
        <f t="shared" si="8"/>
        <v>是</v>
      </c>
      <c r="G167" s="196" t="str">
        <f t="shared" si="9"/>
        <v>项</v>
      </c>
    </row>
    <row r="168" s="113" customFormat="1" ht="36" customHeight="1" spans="1:7">
      <c r="A168" s="212" t="s">
        <v>440</v>
      </c>
      <c r="B168" s="213" t="s">
        <v>441</v>
      </c>
      <c r="C168" s="343"/>
      <c r="D168" s="343"/>
      <c r="E168" s="347" t="str">
        <f t="shared" si="11"/>
        <v/>
      </c>
      <c r="F168" s="345" t="str">
        <f t="shared" si="8"/>
        <v>否</v>
      </c>
      <c r="G168" s="196" t="str">
        <f t="shared" si="9"/>
        <v>项</v>
      </c>
    </row>
    <row r="169" ht="36" customHeight="1" spans="1:7">
      <c r="A169" s="212" t="s">
        <v>442</v>
      </c>
      <c r="B169" s="213" t="s">
        <v>443</v>
      </c>
      <c r="C169" s="343">
        <f>SUM(C170:C175)</f>
        <v>76</v>
      </c>
      <c r="D169" s="343">
        <f>SUM(D170:D175)</f>
        <v>76</v>
      </c>
      <c r="E169" s="347">
        <f t="shared" si="11"/>
        <v>0</v>
      </c>
      <c r="F169" s="345" t="str">
        <f t="shared" si="8"/>
        <v>是</v>
      </c>
      <c r="G169" s="196" t="str">
        <f t="shared" si="9"/>
        <v>款</v>
      </c>
    </row>
    <row r="170" s="113" customFormat="1" ht="36" customHeight="1" spans="1:7">
      <c r="A170" s="212" t="s">
        <v>444</v>
      </c>
      <c r="B170" s="213" t="s">
        <v>186</v>
      </c>
      <c r="C170" s="343">
        <v>76</v>
      </c>
      <c r="D170" s="343">
        <v>76</v>
      </c>
      <c r="E170" s="347">
        <f t="shared" si="11"/>
        <v>0</v>
      </c>
      <c r="F170" s="345" t="str">
        <f t="shared" si="8"/>
        <v>是</v>
      </c>
      <c r="G170" s="196" t="str">
        <f t="shared" si="9"/>
        <v>项</v>
      </c>
    </row>
    <row r="171" s="113" customFormat="1" ht="36" customHeight="1" spans="1:7">
      <c r="A171" s="212" t="s">
        <v>445</v>
      </c>
      <c r="B171" s="213" t="s">
        <v>188</v>
      </c>
      <c r="C171" s="343"/>
      <c r="D171" s="343"/>
      <c r="E171" s="347" t="str">
        <f t="shared" si="11"/>
        <v/>
      </c>
      <c r="F171" s="345" t="str">
        <f t="shared" si="8"/>
        <v>否</v>
      </c>
      <c r="G171" s="196" t="str">
        <f t="shared" si="9"/>
        <v>项</v>
      </c>
    </row>
    <row r="172" s="113" customFormat="1" ht="36" customHeight="1" spans="1:7">
      <c r="A172" s="212" t="s">
        <v>446</v>
      </c>
      <c r="B172" s="213" t="s">
        <v>190</v>
      </c>
      <c r="C172" s="343"/>
      <c r="D172" s="343"/>
      <c r="E172" s="347" t="str">
        <f t="shared" si="11"/>
        <v/>
      </c>
      <c r="F172" s="345" t="str">
        <f t="shared" si="8"/>
        <v>否</v>
      </c>
      <c r="G172" s="196" t="str">
        <f t="shared" si="9"/>
        <v>项</v>
      </c>
    </row>
    <row r="173" s="113" customFormat="1" ht="36" customHeight="1" spans="1:7">
      <c r="A173" s="212" t="s">
        <v>447</v>
      </c>
      <c r="B173" s="213" t="s">
        <v>217</v>
      </c>
      <c r="C173" s="343"/>
      <c r="D173" s="343"/>
      <c r="E173" s="347" t="str">
        <f t="shared" si="11"/>
        <v/>
      </c>
      <c r="F173" s="345" t="str">
        <f t="shared" si="8"/>
        <v>否</v>
      </c>
      <c r="G173" s="196" t="str">
        <f t="shared" si="9"/>
        <v>项</v>
      </c>
    </row>
    <row r="174" s="113" customFormat="1" ht="36" customHeight="1" spans="1:7">
      <c r="A174" s="212" t="s">
        <v>448</v>
      </c>
      <c r="B174" s="213" t="s">
        <v>204</v>
      </c>
      <c r="C174" s="343"/>
      <c r="D174" s="343"/>
      <c r="E174" s="347" t="str">
        <f t="shared" si="11"/>
        <v/>
      </c>
      <c r="F174" s="345" t="str">
        <f t="shared" si="8"/>
        <v>否</v>
      </c>
      <c r="G174" s="196" t="str">
        <f t="shared" si="9"/>
        <v>项</v>
      </c>
    </row>
    <row r="175" s="113" customFormat="1" ht="36" customHeight="1" spans="1:7">
      <c r="A175" s="212" t="s">
        <v>449</v>
      </c>
      <c r="B175" s="213" t="s">
        <v>450</v>
      </c>
      <c r="C175" s="343"/>
      <c r="D175" s="343"/>
      <c r="E175" s="347" t="str">
        <f t="shared" si="11"/>
        <v/>
      </c>
      <c r="F175" s="345" t="str">
        <f t="shared" si="8"/>
        <v>否</v>
      </c>
      <c r="G175" s="196" t="str">
        <f t="shared" si="9"/>
        <v>项</v>
      </c>
    </row>
    <row r="176" ht="36" customHeight="1" spans="1:7">
      <c r="A176" s="212" t="s">
        <v>451</v>
      </c>
      <c r="B176" s="213" t="s">
        <v>452</v>
      </c>
      <c r="C176" s="343">
        <f>SUM(C177:C182)</f>
        <v>406</v>
      </c>
      <c r="D176" s="343">
        <f>SUM(D177:D182)</f>
        <v>447</v>
      </c>
      <c r="E176" s="347">
        <f t="shared" si="11"/>
        <v>0.101</v>
      </c>
      <c r="F176" s="345" t="str">
        <f t="shared" si="8"/>
        <v>是</v>
      </c>
      <c r="G176" s="196" t="str">
        <f t="shared" si="9"/>
        <v>款</v>
      </c>
    </row>
    <row r="177" s="113" customFormat="1" ht="36" customHeight="1" spans="1:7">
      <c r="A177" s="212" t="s">
        <v>453</v>
      </c>
      <c r="B177" s="213" t="s">
        <v>186</v>
      </c>
      <c r="C177" s="343">
        <v>244</v>
      </c>
      <c r="D177" s="343">
        <v>254</v>
      </c>
      <c r="E177" s="347">
        <f t="shared" si="11"/>
        <v>0.041</v>
      </c>
      <c r="F177" s="345" t="str">
        <f t="shared" si="8"/>
        <v>是</v>
      </c>
      <c r="G177" s="196" t="str">
        <f t="shared" si="9"/>
        <v>项</v>
      </c>
    </row>
    <row r="178" s="113" customFormat="1" ht="36" customHeight="1" spans="1:7">
      <c r="A178" s="212" t="s">
        <v>454</v>
      </c>
      <c r="B178" s="213" t="s">
        <v>188</v>
      </c>
      <c r="C178" s="343">
        <v>38</v>
      </c>
      <c r="D178" s="343">
        <v>38</v>
      </c>
      <c r="E178" s="347">
        <f t="shared" si="11"/>
        <v>0</v>
      </c>
      <c r="F178" s="345" t="str">
        <f t="shared" si="8"/>
        <v>是</v>
      </c>
      <c r="G178" s="196" t="str">
        <f t="shared" si="9"/>
        <v>项</v>
      </c>
    </row>
    <row r="179" s="113" customFormat="1" ht="36" customHeight="1" spans="1:7">
      <c r="A179" s="212" t="s">
        <v>455</v>
      </c>
      <c r="B179" s="213" t="s">
        <v>190</v>
      </c>
      <c r="C179" s="343"/>
      <c r="D179" s="343"/>
      <c r="E179" s="347" t="str">
        <f t="shared" si="11"/>
        <v/>
      </c>
      <c r="F179" s="345" t="str">
        <f t="shared" si="8"/>
        <v>否</v>
      </c>
      <c r="G179" s="196" t="str">
        <f t="shared" si="9"/>
        <v>项</v>
      </c>
    </row>
    <row r="180" s="113" customFormat="1" ht="36" customHeight="1" spans="1:7">
      <c r="A180" s="218">
        <v>2012906</v>
      </c>
      <c r="B180" s="213" t="s">
        <v>456</v>
      </c>
      <c r="C180" s="343"/>
      <c r="D180" s="343"/>
      <c r="E180" s="347" t="str">
        <f t="shared" si="11"/>
        <v/>
      </c>
      <c r="F180" s="345" t="str">
        <f t="shared" si="8"/>
        <v>否</v>
      </c>
      <c r="G180" s="196" t="str">
        <f t="shared" si="9"/>
        <v>项</v>
      </c>
    </row>
    <row r="181" s="113" customFormat="1" ht="36" customHeight="1" spans="1:7">
      <c r="A181" s="212" t="s">
        <v>457</v>
      </c>
      <c r="B181" s="213" t="s">
        <v>204</v>
      </c>
      <c r="C181" s="343"/>
      <c r="D181" s="343">
        <v>31</v>
      </c>
      <c r="E181" s="347" t="str">
        <f t="shared" si="11"/>
        <v/>
      </c>
      <c r="F181" s="345" t="str">
        <f t="shared" si="8"/>
        <v>是</v>
      </c>
      <c r="G181" s="196" t="str">
        <f t="shared" si="9"/>
        <v>项</v>
      </c>
    </row>
    <row r="182" s="113" customFormat="1" ht="36" customHeight="1" spans="1:7">
      <c r="A182" s="212" t="s">
        <v>458</v>
      </c>
      <c r="B182" s="213" t="s">
        <v>459</v>
      </c>
      <c r="C182" s="343">
        <v>124</v>
      </c>
      <c r="D182" s="343">
        <v>124</v>
      </c>
      <c r="E182" s="347">
        <f t="shared" si="11"/>
        <v>0</v>
      </c>
      <c r="F182" s="345" t="str">
        <f t="shared" si="8"/>
        <v>是</v>
      </c>
      <c r="G182" s="196" t="str">
        <f t="shared" si="9"/>
        <v>项</v>
      </c>
    </row>
    <row r="183" ht="36" customHeight="1" spans="1:7">
      <c r="A183" s="212" t="s">
        <v>460</v>
      </c>
      <c r="B183" s="213" t="s">
        <v>461</v>
      </c>
      <c r="C183" s="343">
        <f>SUM(C184:C189)</f>
        <v>1197</v>
      </c>
      <c r="D183" s="343">
        <f>SUM(D184:D189)</f>
        <v>1332</v>
      </c>
      <c r="E183" s="347">
        <f t="shared" si="11"/>
        <v>0.113</v>
      </c>
      <c r="F183" s="345" t="str">
        <f t="shared" si="8"/>
        <v>是</v>
      </c>
      <c r="G183" s="196" t="str">
        <f t="shared" si="9"/>
        <v>款</v>
      </c>
    </row>
    <row r="184" s="113" customFormat="1" ht="36" customHeight="1" spans="1:7">
      <c r="A184" s="212" t="s">
        <v>462</v>
      </c>
      <c r="B184" s="213" t="s">
        <v>186</v>
      </c>
      <c r="C184" s="343">
        <v>931</v>
      </c>
      <c r="D184" s="343">
        <v>1023</v>
      </c>
      <c r="E184" s="347">
        <f t="shared" si="11"/>
        <v>0.099</v>
      </c>
      <c r="F184" s="345" t="str">
        <f t="shared" si="8"/>
        <v>是</v>
      </c>
      <c r="G184" s="196" t="str">
        <f t="shared" si="9"/>
        <v>项</v>
      </c>
    </row>
    <row r="185" s="113" customFormat="1" ht="36" customHeight="1" spans="1:7">
      <c r="A185" s="212" t="s">
        <v>463</v>
      </c>
      <c r="B185" s="213" t="s">
        <v>188</v>
      </c>
      <c r="C185" s="343">
        <v>23</v>
      </c>
      <c r="D185" s="343">
        <v>23</v>
      </c>
      <c r="E185" s="347">
        <f t="shared" si="11"/>
        <v>0</v>
      </c>
      <c r="F185" s="345" t="str">
        <f t="shared" si="8"/>
        <v>是</v>
      </c>
      <c r="G185" s="196" t="str">
        <f t="shared" si="9"/>
        <v>项</v>
      </c>
    </row>
    <row r="186" s="113" customFormat="1" ht="36" customHeight="1" spans="1:7">
      <c r="A186" s="212" t="s">
        <v>464</v>
      </c>
      <c r="B186" s="213" t="s">
        <v>190</v>
      </c>
      <c r="C186" s="343"/>
      <c r="D186" s="343"/>
      <c r="E186" s="347" t="str">
        <f t="shared" si="11"/>
        <v/>
      </c>
      <c r="F186" s="345" t="str">
        <f t="shared" si="8"/>
        <v>否</v>
      </c>
      <c r="G186" s="196" t="str">
        <f t="shared" si="9"/>
        <v>项</v>
      </c>
    </row>
    <row r="187" s="113" customFormat="1" ht="36" customHeight="1" spans="1:7">
      <c r="A187" s="212" t="s">
        <v>465</v>
      </c>
      <c r="B187" s="213" t="s">
        <v>466</v>
      </c>
      <c r="C187" s="343">
        <v>20</v>
      </c>
      <c r="D187" s="343">
        <v>20</v>
      </c>
      <c r="E187" s="347">
        <f t="shared" si="11"/>
        <v>0</v>
      </c>
      <c r="F187" s="345" t="str">
        <f t="shared" si="8"/>
        <v>是</v>
      </c>
      <c r="G187" s="196" t="str">
        <f t="shared" si="9"/>
        <v>项</v>
      </c>
    </row>
    <row r="188" s="113" customFormat="1" ht="36" customHeight="1" spans="1:7">
      <c r="A188" s="212" t="s">
        <v>467</v>
      </c>
      <c r="B188" s="213" t="s">
        <v>204</v>
      </c>
      <c r="C188" s="343">
        <v>200</v>
      </c>
      <c r="D188" s="343">
        <v>216</v>
      </c>
      <c r="E188" s="347">
        <f t="shared" si="11"/>
        <v>0.08</v>
      </c>
      <c r="F188" s="345" t="str">
        <f t="shared" si="8"/>
        <v>是</v>
      </c>
      <c r="G188" s="196" t="str">
        <f t="shared" si="9"/>
        <v>项</v>
      </c>
    </row>
    <row r="189" s="113" customFormat="1" ht="36" customHeight="1" spans="1:7">
      <c r="A189" s="212" t="s">
        <v>468</v>
      </c>
      <c r="B189" s="213" t="s">
        <v>469</v>
      </c>
      <c r="C189" s="343">
        <v>23</v>
      </c>
      <c r="D189" s="343">
        <v>50</v>
      </c>
      <c r="E189" s="347">
        <f t="shared" si="11"/>
        <v>1.174</v>
      </c>
      <c r="F189" s="345" t="str">
        <f t="shared" si="8"/>
        <v>是</v>
      </c>
      <c r="G189" s="196" t="str">
        <f t="shared" si="9"/>
        <v>项</v>
      </c>
    </row>
    <row r="190" ht="36" customHeight="1" spans="1:7">
      <c r="A190" s="212" t="s">
        <v>470</v>
      </c>
      <c r="B190" s="213" t="s">
        <v>471</v>
      </c>
      <c r="C190" s="343">
        <f>SUM(C191:C196)</f>
        <v>727</v>
      </c>
      <c r="D190" s="343">
        <f>SUM(D191:D196)</f>
        <v>349</v>
      </c>
      <c r="E190" s="347">
        <f t="shared" si="11"/>
        <v>-0.52</v>
      </c>
      <c r="F190" s="345" t="str">
        <f t="shared" si="8"/>
        <v>是</v>
      </c>
      <c r="G190" s="196" t="str">
        <f t="shared" si="9"/>
        <v>款</v>
      </c>
    </row>
    <row r="191" s="113" customFormat="1" ht="36" customHeight="1" spans="1:7">
      <c r="A191" s="212" t="s">
        <v>472</v>
      </c>
      <c r="B191" s="213" t="s">
        <v>186</v>
      </c>
      <c r="C191" s="343">
        <v>324</v>
      </c>
      <c r="D191" s="343">
        <v>324</v>
      </c>
      <c r="E191" s="347">
        <f t="shared" si="11"/>
        <v>0</v>
      </c>
      <c r="F191" s="345" t="str">
        <f t="shared" si="8"/>
        <v>是</v>
      </c>
      <c r="G191" s="196" t="str">
        <f t="shared" si="9"/>
        <v>项</v>
      </c>
    </row>
    <row r="192" s="113" customFormat="1" ht="36" customHeight="1" spans="1:7">
      <c r="A192" s="212" t="s">
        <v>473</v>
      </c>
      <c r="B192" s="213" t="s">
        <v>188</v>
      </c>
      <c r="C192" s="343">
        <v>398</v>
      </c>
      <c r="D192" s="343">
        <v>20</v>
      </c>
      <c r="E192" s="347">
        <f t="shared" si="11"/>
        <v>-0.95</v>
      </c>
      <c r="F192" s="345" t="str">
        <f t="shared" si="8"/>
        <v>是</v>
      </c>
      <c r="G192" s="196" t="str">
        <f t="shared" si="9"/>
        <v>项</v>
      </c>
    </row>
    <row r="193" s="113" customFormat="1" ht="36" customHeight="1" spans="1:7">
      <c r="A193" s="212" t="s">
        <v>474</v>
      </c>
      <c r="B193" s="213" t="s">
        <v>190</v>
      </c>
      <c r="C193" s="343"/>
      <c r="D193" s="343"/>
      <c r="E193" s="347" t="str">
        <f t="shared" si="11"/>
        <v/>
      </c>
      <c r="F193" s="345" t="str">
        <f t="shared" si="8"/>
        <v>否</v>
      </c>
      <c r="G193" s="196" t="str">
        <f t="shared" si="9"/>
        <v>项</v>
      </c>
    </row>
    <row r="194" s="113" customFormat="1" ht="36" customHeight="1" spans="1:7">
      <c r="A194" s="212" t="s">
        <v>475</v>
      </c>
      <c r="B194" s="213" t="s">
        <v>476</v>
      </c>
      <c r="C194" s="343"/>
      <c r="D194" s="343"/>
      <c r="E194" s="347" t="str">
        <f t="shared" si="11"/>
        <v/>
      </c>
      <c r="F194" s="345" t="str">
        <f t="shared" si="8"/>
        <v>否</v>
      </c>
      <c r="G194" s="196" t="str">
        <f t="shared" si="9"/>
        <v>项</v>
      </c>
    </row>
    <row r="195" s="113" customFormat="1" ht="36" customHeight="1" spans="1:7">
      <c r="A195" s="212" t="s">
        <v>477</v>
      </c>
      <c r="B195" s="213" t="s">
        <v>204</v>
      </c>
      <c r="C195" s="343"/>
      <c r="D195" s="343"/>
      <c r="E195" s="347" t="str">
        <f t="shared" si="11"/>
        <v/>
      </c>
      <c r="F195" s="345" t="str">
        <f t="shared" si="8"/>
        <v>否</v>
      </c>
      <c r="G195" s="196" t="str">
        <f t="shared" si="9"/>
        <v>项</v>
      </c>
    </row>
    <row r="196" s="113" customFormat="1" ht="36" customHeight="1" spans="1:7">
      <c r="A196" s="212" t="s">
        <v>478</v>
      </c>
      <c r="B196" s="213" t="s">
        <v>479</v>
      </c>
      <c r="C196" s="343">
        <v>5</v>
      </c>
      <c r="D196" s="343">
        <v>5</v>
      </c>
      <c r="E196" s="347">
        <f t="shared" si="11"/>
        <v>0</v>
      </c>
      <c r="F196" s="345" t="str">
        <f t="shared" si="8"/>
        <v>是</v>
      </c>
      <c r="G196" s="196" t="str">
        <f t="shared" si="9"/>
        <v>项</v>
      </c>
    </row>
    <row r="197" ht="36" customHeight="1" spans="1:7">
      <c r="A197" s="212" t="s">
        <v>480</v>
      </c>
      <c r="B197" s="213" t="s">
        <v>481</v>
      </c>
      <c r="C197" s="343">
        <f>SUM(C198:C203)</f>
        <v>609</v>
      </c>
      <c r="D197" s="343">
        <f>SUM(D198:D203)</f>
        <v>630</v>
      </c>
      <c r="E197" s="347">
        <f t="shared" si="11"/>
        <v>0.034</v>
      </c>
      <c r="F197" s="345" t="str">
        <f t="shared" ref="F197:F260" si="12">IF(LEN(A197)=3,"是",IF(B197&lt;&gt;"",IF(SUM(C197:D197)&lt;&gt;0,"是","否"),"是"))</f>
        <v>是</v>
      </c>
      <c r="G197" s="196" t="str">
        <f t="shared" ref="G197:G260" si="13">IF(LEN(A197)=3,"类",IF(LEN(A197)=5,"款","项"))</f>
        <v>款</v>
      </c>
    </row>
    <row r="198" s="113" customFormat="1" ht="36" customHeight="1" spans="1:7">
      <c r="A198" s="212" t="s">
        <v>482</v>
      </c>
      <c r="B198" s="213" t="s">
        <v>186</v>
      </c>
      <c r="C198" s="343">
        <v>185</v>
      </c>
      <c r="D198" s="343">
        <v>185</v>
      </c>
      <c r="E198" s="347">
        <f t="shared" si="11"/>
        <v>0</v>
      </c>
      <c r="F198" s="345" t="str">
        <f t="shared" si="12"/>
        <v>是</v>
      </c>
      <c r="G198" s="196" t="str">
        <f t="shared" si="13"/>
        <v>项</v>
      </c>
    </row>
    <row r="199" s="113" customFormat="1" ht="36" customHeight="1" spans="1:7">
      <c r="A199" s="212" t="s">
        <v>483</v>
      </c>
      <c r="B199" s="213" t="s">
        <v>188</v>
      </c>
      <c r="C199" s="343">
        <v>33</v>
      </c>
      <c r="D199" s="343">
        <v>33</v>
      </c>
      <c r="E199" s="347">
        <f t="shared" si="11"/>
        <v>0</v>
      </c>
      <c r="F199" s="345" t="str">
        <f t="shared" si="12"/>
        <v>是</v>
      </c>
      <c r="G199" s="196" t="str">
        <f t="shared" si="13"/>
        <v>项</v>
      </c>
    </row>
    <row r="200" s="113" customFormat="1" ht="36" customHeight="1" spans="1:7">
      <c r="A200" s="212" t="s">
        <v>484</v>
      </c>
      <c r="B200" s="213" t="s">
        <v>190</v>
      </c>
      <c r="C200" s="343">
        <v>2</v>
      </c>
      <c r="D200" s="343">
        <v>2</v>
      </c>
      <c r="E200" s="347">
        <f t="shared" si="11"/>
        <v>0</v>
      </c>
      <c r="F200" s="345" t="str">
        <f t="shared" si="12"/>
        <v>是</v>
      </c>
      <c r="G200" s="196" t="str">
        <f t="shared" si="13"/>
        <v>项</v>
      </c>
    </row>
    <row r="201" s="113" customFormat="1" ht="36" customHeight="1" spans="1:7">
      <c r="A201" s="212" t="s">
        <v>485</v>
      </c>
      <c r="B201" s="213" t="s">
        <v>486</v>
      </c>
      <c r="C201" s="343">
        <v>44</v>
      </c>
      <c r="D201" s="343">
        <v>44</v>
      </c>
      <c r="E201" s="347">
        <f t="shared" si="11"/>
        <v>0</v>
      </c>
      <c r="F201" s="345" t="str">
        <f t="shared" si="12"/>
        <v>是</v>
      </c>
      <c r="G201" s="196" t="str">
        <f t="shared" si="13"/>
        <v>项</v>
      </c>
    </row>
    <row r="202" s="113" customFormat="1" ht="36" customHeight="1" spans="1:7">
      <c r="A202" s="212" t="s">
        <v>487</v>
      </c>
      <c r="B202" s="213" t="s">
        <v>204</v>
      </c>
      <c r="C202" s="343">
        <v>335</v>
      </c>
      <c r="D202" s="343">
        <v>356</v>
      </c>
      <c r="E202" s="347">
        <f t="shared" si="11"/>
        <v>0.063</v>
      </c>
      <c r="F202" s="345" t="str">
        <f t="shared" si="12"/>
        <v>是</v>
      </c>
      <c r="G202" s="196" t="str">
        <f t="shared" si="13"/>
        <v>项</v>
      </c>
    </row>
    <row r="203" s="113" customFormat="1" ht="36" customHeight="1" spans="1:7">
      <c r="A203" s="212" t="s">
        <v>488</v>
      </c>
      <c r="B203" s="213" t="s">
        <v>489</v>
      </c>
      <c r="C203" s="343">
        <v>10</v>
      </c>
      <c r="D203" s="343">
        <v>10</v>
      </c>
      <c r="E203" s="347">
        <f t="shared" si="11"/>
        <v>0</v>
      </c>
      <c r="F203" s="345" t="str">
        <f t="shared" si="12"/>
        <v>是</v>
      </c>
      <c r="G203" s="196" t="str">
        <f t="shared" si="13"/>
        <v>项</v>
      </c>
    </row>
    <row r="204" ht="36" customHeight="1" spans="1:7">
      <c r="A204" s="212" t="s">
        <v>490</v>
      </c>
      <c r="B204" s="213" t="s">
        <v>491</v>
      </c>
      <c r="C204" s="343">
        <f>SUM(C205:C211)</f>
        <v>996</v>
      </c>
      <c r="D204" s="343">
        <f>SUM(D205:D211)</f>
        <v>260</v>
      </c>
      <c r="E204" s="347">
        <f t="shared" si="11"/>
        <v>-0.739</v>
      </c>
      <c r="F204" s="345" t="str">
        <f t="shared" si="12"/>
        <v>是</v>
      </c>
      <c r="G204" s="196" t="str">
        <f t="shared" si="13"/>
        <v>款</v>
      </c>
    </row>
    <row r="205" s="113" customFormat="1" ht="36" customHeight="1" spans="1:7">
      <c r="A205" s="212" t="s">
        <v>492</v>
      </c>
      <c r="B205" s="213" t="s">
        <v>186</v>
      </c>
      <c r="C205" s="343">
        <v>191</v>
      </c>
      <c r="D205" s="343">
        <v>194</v>
      </c>
      <c r="E205" s="347">
        <f t="shared" si="11"/>
        <v>0.016</v>
      </c>
      <c r="F205" s="345" t="str">
        <f t="shared" si="12"/>
        <v>是</v>
      </c>
      <c r="G205" s="196" t="str">
        <f t="shared" si="13"/>
        <v>项</v>
      </c>
    </row>
    <row r="206" s="113" customFormat="1" ht="36" customHeight="1" spans="1:7">
      <c r="A206" s="212" t="s">
        <v>493</v>
      </c>
      <c r="B206" s="213" t="s">
        <v>188</v>
      </c>
      <c r="C206" s="343">
        <v>33</v>
      </c>
      <c r="D206" s="343">
        <v>33</v>
      </c>
      <c r="E206" s="347">
        <f t="shared" si="11"/>
        <v>0</v>
      </c>
      <c r="F206" s="345" t="str">
        <f t="shared" si="12"/>
        <v>是</v>
      </c>
      <c r="G206" s="196" t="str">
        <f t="shared" si="13"/>
        <v>项</v>
      </c>
    </row>
    <row r="207" s="113" customFormat="1" ht="36" customHeight="1" spans="1:7">
      <c r="A207" s="212" t="s">
        <v>494</v>
      </c>
      <c r="B207" s="213" t="s">
        <v>190</v>
      </c>
      <c r="C207" s="343"/>
      <c r="D207" s="343"/>
      <c r="E207" s="347" t="str">
        <f t="shared" si="11"/>
        <v/>
      </c>
      <c r="F207" s="345" t="str">
        <f t="shared" si="12"/>
        <v>否</v>
      </c>
      <c r="G207" s="196" t="str">
        <f t="shared" si="13"/>
        <v>项</v>
      </c>
    </row>
    <row r="208" s="113" customFormat="1" ht="36" customHeight="1" spans="1:7">
      <c r="A208" s="212" t="s">
        <v>495</v>
      </c>
      <c r="B208" s="213" t="s">
        <v>496</v>
      </c>
      <c r="C208" s="343">
        <v>759</v>
      </c>
      <c r="D208" s="343">
        <v>20</v>
      </c>
      <c r="E208" s="347">
        <f t="shared" si="11"/>
        <v>-0.974</v>
      </c>
      <c r="F208" s="345" t="str">
        <f t="shared" si="12"/>
        <v>是</v>
      </c>
      <c r="G208" s="196" t="str">
        <f t="shared" si="13"/>
        <v>项</v>
      </c>
    </row>
    <row r="209" s="113" customFormat="1" ht="36" customHeight="1" spans="1:7">
      <c r="A209" s="212" t="s">
        <v>497</v>
      </c>
      <c r="B209" s="213" t="s">
        <v>498</v>
      </c>
      <c r="C209" s="343">
        <v>3</v>
      </c>
      <c r="D209" s="343">
        <v>3</v>
      </c>
      <c r="E209" s="347">
        <f t="shared" si="11"/>
        <v>0</v>
      </c>
      <c r="F209" s="345" t="str">
        <f t="shared" si="12"/>
        <v>是</v>
      </c>
      <c r="G209" s="196" t="str">
        <f t="shared" si="13"/>
        <v>项</v>
      </c>
    </row>
    <row r="210" s="113" customFormat="1" ht="36" customHeight="1" spans="1:7">
      <c r="A210" s="212" t="s">
        <v>499</v>
      </c>
      <c r="B210" s="213" t="s">
        <v>204</v>
      </c>
      <c r="C210" s="343"/>
      <c r="D210" s="343"/>
      <c r="E210" s="347" t="str">
        <f t="shared" si="11"/>
        <v/>
      </c>
      <c r="F210" s="345" t="str">
        <f t="shared" si="12"/>
        <v>否</v>
      </c>
      <c r="G210" s="196" t="str">
        <f t="shared" si="13"/>
        <v>项</v>
      </c>
    </row>
    <row r="211" s="113" customFormat="1" ht="36" customHeight="1" spans="1:7">
      <c r="A211" s="212" t="s">
        <v>500</v>
      </c>
      <c r="B211" s="213" t="s">
        <v>501</v>
      </c>
      <c r="C211" s="343">
        <v>10</v>
      </c>
      <c r="D211" s="343">
        <v>10</v>
      </c>
      <c r="E211" s="347">
        <f t="shared" ref="E211:E274" si="14">IF(C211&gt;0,D211/C211-1,IF(C211&lt;0,-(D211/C211-1),""))</f>
        <v>0</v>
      </c>
      <c r="F211" s="345" t="str">
        <f t="shared" si="12"/>
        <v>是</v>
      </c>
      <c r="G211" s="196" t="str">
        <f t="shared" si="13"/>
        <v>项</v>
      </c>
    </row>
    <row r="212" ht="36" customHeight="1" spans="1:7">
      <c r="A212" s="212" t="s">
        <v>502</v>
      </c>
      <c r="B212" s="213" t="s">
        <v>503</v>
      </c>
      <c r="C212" s="343">
        <f>SUM(C213:C217)</f>
        <v>0</v>
      </c>
      <c r="D212" s="343">
        <f>SUM(D213:D217)</f>
        <v>0</v>
      </c>
      <c r="E212" s="347" t="str">
        <f t="shared" si="14"/>
        <v/>
      </c>
      <c r="F212" s="345" t="str">
        <f t="shared" si="12"/>
        <v>否</v>
      </c>
      <c r="G212" s="196" t="str">
        <f t="shared" si="13"/>
        <v>款</v>
      </c>
    </row>
    <row r="213" s="113" customFormat="1" ht="36" customHeight="1" spans="1:7">
      <c r="A213" s="212" t="s">
        <v>504</v>
      </c>
      <c r="B213" s="213" t="s">
        <v>186</v>
      </c>
      <c r="C213" s="343"/>
      <c r="D213" s="343"/>
      <c r="E213" s="347" t="str">
        <f t="shared" si="14"/>
        <v/>
      </c>
      <c r="F213" s="345" t="str">
        <f t="shared" si="12"/>
        <v>否</v>
      </c>
      <c r="G213" s="196" t="str">
        <f t="shared" si="13"/>
        <v>项</v>
      </c>
    </row>
    <row r="214" s="113" customFormat="1" ht="36" customHeight="1" spans="1:7">
      <c r="A214" s="212" t="s">
        <v>505</v>
      </c>
      <c r="B214" s="213" t="s">
        <v>188</v>
      </c>
      <c r="C214" s="343"/>
      <c r="D214" s="343"/>
      <c r="E214" s="347" t="str">
        <f t="shared" si="14"/>
        <v/>
      </c>
      <c r="F214" s="345" t="str">
        <f t="shared" si="12"/>
        <v>否</v>
      </c>
      <c r="G214" s="196" t="str">
        <f t="shared" si="13"/>
        <v>项</v>
      </c>
    </row>
    <row r="215" s="113" customFormat="1" ht="36" customHeight="1" spans="1:7">
      <c r="A215" s="212" t="s">
        <v>506</v>
      </c>
      <c r="B215" s="213" t="s">
        <v>190</v>
      </c>
      <c r="C215" s="343"/>
      <c r="D215" s="343"/>
      <c r="E215" s="347" t="str">
        <f t="shared" si="14"/>
        <v/>
      </c>
      <c r="F215" s="345" t="str">
        <f t="shared" si="12"/>
        <v>否</v>
      </c>
      <c r="G215" s="196" t="str">
        <f t="shared" si="13"/>
        <v>项</v>
      </c>
    </row>
    <row r="216" s="113" customFormat="1" ht="36" customHeight="1" spans="1:7">
      <c r="A216" s="212" t="s">
        <v>507</v>
      </c>
      <c r="B216" s="213" t="s">
        <v>204</v>
      </c>
      <c r="C216" s="343"/>
      <c r="D216" s="343"/>
      <c r="E216" s="347" t="str">
        <f t="shared" si="14"/>
        <v/>
      </c>
      <c r="F216" s="345" t="str">
        <f t="shared" si="12"/>
        <v>否</v>
      </c>
      <c r="G216" s="196" t="str">
        <f t="shared" si="13"/>
        <v>项</v>
      </c>
    </row>
    <row r="217" s="113" customFormat="1" ht="36" customHeight="1" spans="1:7">
      <c r="A217" s="212" t="s">
        <v>508</v>
      </c>
      <c r="B217" s="213" t="s">
        <v>509</v>
      </c>
      <c r="C217" s="343"/>
      <c r="D217" s="343"/>
      <c r="E217" s="347" t="str">
        <f t="shared" si="14"/>
        <v/>
      </c>
      <c r="F217" s="345" t="str">
        <f t="shared" si="12"/>
        <v>否</v>
      </c>
      <c r="G217" s="196" t="str">
        <f t="shared" si="13"/>
        <v>项</v>
      </c>
    </row>
    <row r="218" ht="36" customHeight="1" spans="1:7">
      <c r="A218" s="212" t="s">
        <v>510</v>
      </c>
      <c r="B218" s="213" t="s">
        <v>511</v>
      </c>
      <c r="C218" s="343">
        <f>SUM(C219:C223)</f>
        <v>774</v>
      </c>
      <c r="D218" s="343">
        <f>SUM(D219:D223)</f>
        <v>845</v>
      </c>
      <c r="E218" s="347">
        <f t="shared" si="14"/>
        <v>0.092</v>
      </c>
      <c r="F218" s="345" t="str">
        <f t="shared" si="12"/>
        <v>是</v>
      </c>
      <c r="G218" s="196" t="str">
        <f t="shared" si="13"/>
        <v>款</v>
      </c>
    </row>
    <row r="219" s="113" customFormat="1" ht="36" customHeight="1" spans="1:7">
      <c r="A219" s="212" t="s">
        <v>512</v>
      </c>
      <c r="B219" s="213" t="s">
        <v>186</v>
      </c>
      <c r="C219" s="343">
        <v>499</v>
      </c>
      <c r="D219" s="343">
        <v>543</v>
      </c>
      <c r="E219" s="347">
        <f t="shared" si="14"/>
        <v>0.088</v>
      </c>
      <c r="F219" s="345" t="str">
        <f t="shared" si="12"/>
        <v>是</v>
      </c>
      <c r="G219" s="196" t="str">
        <f t="shared" si="13"/>
        <v>项</v>
      </c>
    </row>
    <row r="220" s="113" customFormat="1" ht="36" customHeight="1" spans="1:7">
      <c r="A220" s="212" t="s">
        <v>513</v>
      </c>
      <c r="B220" s="213" t="s">
        <v>188</v>
      </c>
      <c r="C220" s="343">
        <v>22</v>
      </c>
      <c r="D220" s="343">
        <v>22</v>
      </c>
      <c r="E220" s="347">
        <f t="shared" si="14"/>
        <v>0</v>
      </c>
      <c r="F220" s="345" t="str">
        <f t="shared" si="12"/>
        <v>是</v>
      </c>
      <c r="G220" s="196" t="str">
        <f t="shared" si="13"/>
        <v>项</v>
      </c>
    </row>
    <row r="221" s="113" customFormat="1" ht="36" customHeight="1" spans="1:7">
      <c r="A221" s="212" t="s">
        <v>514</v>
      </c>
      <c r="B221" s="213" t="s">
        <v>190</v>
      </c>
      <c r="C221" s="343"/>
      <c r="D221" s="343"/>
      <c r="E221" s="347" t="str">
        <f t="shared" si="14"/>
        <v/>
      </c>
      <c r="F221" s="345" t="str">
        <f t="shared" si="12"/>
        <v>否</v>
      </c>
      <c r="G221" s="196" t="str">
        <f t="shared" si="13"/>
        <v>项</v>
      </c>
    </row>
    <row r="222" s="113" customFormat="1" ht="36" customHeight="1" spans="1:7">
      <c r="A222" s="212" t="s">
        <v>515</v>
      </c>
      <c r="B222" s="213" t="s">
        <v>204</v>
      </c>
      <c r="C222" s="343">
        <v>249</v>
      </c>
      <c r="D222" s="343">
        <v>276</v>
      </c>
      <c r="E222" s="347">
        <f t="shared" si="14"/>
        <v>0.108</v>
      </c>
      <c r="F222" s="345" t="str">
        <f t="shared" si="12"/>
        <v>是</v>
      </c>
      <c r="G222" s="196" t="str">
        <f t="shared" si="13"/>
        <v>项</v>
      </c>
    </row>
    <row r="223" s="113" customFormat="1" ht="36" customHeight="1" spans="1:7">
      <c r="A223" s="212" t="s">
        <v>516</v>
      </c>
      <c r="B223" s="213" t="s">
        <v>517</v>
      </c>
      <c r="C223" s="343">
        <v>4</v>
      </c>
      <c r="D223" s="343">
        <v>4</v>
      </c>
      <c r="E223" s="347">
        <f t="shared" si="14"/>
        <v>0</v>
      </c>
      <c r="F223" s="345" t="str">
        <f t="shared" si="12"/>
        <v>是</v>
      </c>
      <c r="G223" s="196" t="str">
        <f t="shared" si="13"/>
        <v>项</v>
      </c>
    </row>
    <row r="224" ht="36" customHeight="1" spans="1:7">
      <c r="A224" s="212" t="s">
        <v>518</v>
      </c>
      <c r="B224" s="213" t="s">
        <v>519</v>
      </c>
      <c r="C224" s="343">
        <f>SUM(C225:C230)</f>
        <v>0</v>
      </c>
      <c r="D224" s="343">
        <f>SUM(D225:D230)</f>
        <v>0</v>
      </c>
      <c r="E224" s="347" t="str">
        <f t="shared" si="14"/>
        <v/>
      </c>
      <c r="F224" s="345" t="str">
        <f t="shared" si="12"/>
        <v>否</v>
      </c>
      <c r="G224" s="196" t="str">
        <f t="shared" si="13"/>
        <v>款</v>
      </c>
    </row>
    <row r="225" s="113" customFormat="1" ht="36" customHeight="1" spans="1:7">
      <c r="A225" s="212" t="s">
        <v>520</v>
      </c>
      <c r="B225" s="213" t="s">
        <v>186</v>
      </c>
      <c r="C225" s="343"/>
      <c r="D225" s="343"/>
      <c r="E225" s="347" t="str">
        <f t="shared" si="14"/>
        <v/>
      </c>
      <c r="F225" s="345" t="str">
        <f t="shared" si="12"/>
        <v>否</v>
      </c>
      <c r="G225" s="196" t="str">
        <f t="shared" si="13"/>
        <v>项</v>
      </c>
    </row>
    <row r="226" s="113" customFormat="1" ht="36" customHeight="1" spans="1:7">
      <c r="A226" s="212" t="s">
        <v>521</v>
      </c>
      <c r="B226" s="213" t="s">
        <v>188</v>
      </c>
      <c r="C226" s="343"/>
      <c r="D226" s="343"/>
      <c r="E226" s="347" t="str">
        <f t="shared" si="14"/>
        <v/>
      </c>
      <c r="F226" s="345" t="str">
        <f t="shared" si="12"/>
        <v>否</v>
      </c>
      <c r="G226" s="196" t="str">
        <f t="shared" si="13"/>
        <v>项</v>
      </c>
    </row>
    <row r="227" s="113" customFormat="1" ht="36" customHeight="1" spans="1:7">
      <c r="A227" s="212" t="s">
        <v>522</v>
      </c>
      <c r="B227" s="213" t="s">
        <v>190</v>
      </c>
      <c r="C227" s="343"/>
      <c r="D227" s="343"/>
      <c r="E227" s="347" t="str">
        <f t="shared" si="14"/>
        <v/>
      </c>
      <c r="F227" s="345" t="str">
        <f t="shared" si="12"/>
        <v>否</v>
      </c>
      <c r="G227" s="196" t="str">
        <f t="shared" si="13"/>
        <v>项</v>
      </c>
    </row>
    <row r="228" s="113" customFormat="1" ht="36" customHeight="1" spans="1:7">
      <c r="A228" s="212" t="s">
        <v>523</v>
      </c>
      <c r="B228" s="213" t="s">
        <v>524</v>
      </c>
      <c r="C228" s="343"/>
      <c r="D228" s="343"/>
      <c r="E228" s="347" t="str">
        <f t="shared" si="14"/>
        <v/>
      </c>
      <c r="F228" s="345" t="str">
        <f t="shared" si="12"/>
        <v>否</v>
      </c>
      <c r="G228" s="196" t="str">
        <f t="shared" si="13"/>
        <v>项</v>
      </c>
    </row>
    <row r="229" s="113" customFormat="1" ht="36" customHeight="1" spans="1:7">
      <c r="A229" s="212" t="s">
        <v>525</v>
      </c>
      <c r="B229" s="213" t="s">
        <v>204</v>
      </c>
      <c r="C229" s="343"/>
      <c r="D229" s="343"/>
      <c r="E229" s="347" t="str">
        <f t="shared" si="14"/>
        <v/>
      </c>
      <c r="F229" s="345" t="str">
        <f t="shared" si="12"/>
        <v>否</v>
      </c>
      <c r="G229" s="196" t="str">
        <f t="shared" si="13"/>
        <v>项</v>
      </c>
    </row>
    <row r="230" s="113" customFormat="1" ht="36" customHeight="1" spans="1:7">
      <c r="A230" s="212" t="s">
        <v>526</v>
      </c>
      <c r="B230" s="213" t="s">
        <v>527</v>
      </c>
      <c r="C230" s="343"/>
      <c r="D230" s="343"/>
      <c r="E230" s="347" t="str">
        <f t="shared" si="14"/>
        <v/>
      </c>
      <c r="F230" s="345" t="str">
        <f t="shared" si="12"/>
        <v>否</v>
      </c>
      <c r="G230" s="196" t="str">
        <f t="shared" si="13"/>
        <v>项</v>
      </c>
    </row>
    <row r="231" ht="36" customHeight="1" spans="1:7">
      <c r="A231" s="212" t="s">
        <v>528</v>
      </c>
      <c r="B231" s="213" t="s">
        <v>529</v>
      </c>
      <c r="C231" s="343">
        <f>SUM(C232:C245)</f>
        <v>768</v>
      </c>
      <c r="D231" s="343">
        <f>SUM(D232:D245)</f>
        <v>857</v>
      </c>
      <c r="E231" s="347">
        <f t="shared" si="14"/>
        <v>0.116</v>
      </c>
      <c r="F231" s="345" t="str">
        <f t="shared" si="12"/>
        <v>是</v>
      </c>
      <c r="G231" s="196" t="str">
        <f t="shared" si="13"/>
        <v>款</v>
      </c>
    </row>
    <row r="232" s="113" customFormat="1" ht="36" customHeight="1" spans="1:7">
      <c r="A232" s="212" t="s">
        <v>530</v>
      </c>
      <c r="B232" s="213" t="s">
        <v>186</v>
      </c>
      <c r="C232" s="343">
        <v>749</v>
      </c>
      <c r="D232" s="343">
        <v>838</v>
      </c>
      <c r="E232" s="347">
        <f t="shared" si="14"/>
        <v>0.119</v>
      </c>
      <c r="F232" s="345" t="str">
        <f t="shared" si="12"/>
        <v>是</v>
      </c>
      <c r="G232" s="196" t="str">
        <f t="shared" si="13"/>
        <v>项</v>
      </c>
    </row>
    <row r="233" s="113" customFormat="1" ht="36" customHeight="1" spans="1:7">
      <c r="A233" s="212" t="s">
        <v>531</v>
      </c>
      <c r="B233" s="213" t="s">
        <v>188</v>
      </c>
      <c r="C233" s="343">
        <v>13</v>
      </c>
      <c r="D233" s="343">
        <v>13</v>
      </c>
      <c r="E233" s="347">
        <f t="shared" si="14"/>
        <v>0</v>
      </c>
      <c r="F233" s="345" t="str">
        <f t="shared" si="12"/>
        <v>是</v>
      </c>
      <c r="G233" s="196" t="str">
        <f t="shared" si="13"/>
        <v>项</v>
      </c>
    </row>
    <row r="234" s="113" customFormat="1" ht="36" customHeight="1" spans="1:7">
      <c r="A234" s="212" t="s">
        <v>532</v>
      </c>
      <c r="B234" s="213" t="s">
        <v>190</v>
      </c>
      <c r="C234" s="343"/>
      <c r="D234" s="343"/>
      <c r="E234" s="347" t="str">
        <f t="shared" si="14"/>
        <v/>
      </c>
      <c r="F234" s="345" t="str">
        <f t="shared" si="12"/>
        <v>否</v>
      </c>
      <c r="G234" s="196" t="str">
        <f t="shared" si="13"/>
        <v>项</v>
      </c>
    </row>
    <row r="235" s="113" customFormat="1" ht="36" customHeight="1" spans="1:7">
      <c r="A235" s="212" t="s">
        <v>533</v>
      </c>
      <c r="B235" s="213" t="s">
        <v>534</v>
      </c>
      <c r="C235" s="343"/>
      <c r="D235" s="343"/>
      <c r="E235" s="347" t="str">
        <f t="shared" si="14"/>
        <v/>
      </c>
      <c r="F235" s="345" t="str">
        <f t="shared" si="12"/>
        <v>否</v>
      </c>
      <c r="G235" s="196" t="str">
        <f t="shared" si="13"/>
        <v>项</v>
      </c>
    </row>
    <row r="236" s="113" customFormat="1" ht="36" customHeight="1" spans="1:7">
      <c r="A236" s="212" t="s">
        <v>535</v>
      </c>
      <c r="B236" s="213" t="s">
        <v>536</v>
      </c>
      <c r="C236" s="343"/>
      <c r="D236" s="343"/>
      <c r="E236" s="347" t="str">
        <f t="shared" si="14"/>
        <v/>
      </c>
      <c r="F236" s="345" t="str">
        <f t="shared" si="12"/>
        <v>否</v>
      </c>
      <c r="G236" s="196" t="str">
        <f t="shared" si="13"/>
        <v>项</v>
      </c>
    </row>
    <row r="237" s="113" customFormat="1" ht="36" customHeight="1" spans="1:7">
      <c r="A237" s="212" t="s">
        <v>537</v>
      </c>
      <c r="B237" s="213" t="s">
        <v>287</v>
      </c>
      <c r="C237" s="343"/>
      <c r="D237" s="343"/>
      <c r="E237" s="347" t="str">
        <f t="shared" si="14"/>
        <v/>
      </c>
      <c r="F237" s="345" t="str">
        <f t="shared" si="12"/>
        <v>否</v>
      </c>
      <c r="G237" s="196" t="str">
        <f t="shared" si="13"/>
        <v>项</v>
      </c>
    </row>
    <row r="238" s="113" customFormat="1" ht="36" customHeight="1" spans="1:7">
      <c r="A238" s="212" t="s">
        <v>538</v>
      </c>
      <c r="B238" s="213" t="s">
        <v>539</v>
      </c>
      <c r="C238" s="343"/>
      <c r="D238" s="343"/>
      <c r="E238" s="347" t="str">
        <f t="shared" si="14"/>
        <v/>
      </c>
      <c r="F238" s="345" t="str">
        <f t="shared" si="12"/>
        <v>否</v>
      </c>
      <c r="G238" s="196" t="str">
        <f t="shared" si="13"/>
        <v>项</v>
      </c>
    </row>
    <row r="239" s="113" customFormat="1" ht="36" customHeight="1" spans="1:7">
      <c r="A239" s="212" t="s">
        <v>540</v>
      </c>
      <c r="B239" s="213" t="s">
        <v>541</v>
      </c>
      <c r="C239" s="343"/>
      <c r="D239" s="343"/>
      <c r="E239" s="347" t="str">
        <f t="shared" si="14"/>
        <v/>
      </c>
      <c r="F239" s="345" t="str">
        <f t="shared" si="12"/>
        <v>否</v>
      </c>
      <c r="G239" s="196" t="str">
        <f t="shared" si="13"/>
        <v>项</v>
      </c>
    </row>
    <row r="240" s="113" customFormat="1" ht="36" customHeight="1" spans="1:7">
      <c r="A240" s="212" t="s">
        <v>542</v>
      </c>
      <c r="B240" s="213" t="s">
        <v>543</v>
      </c>
      <c r="C240" s="343"/>
      <c r="D240" s="343"/>
      <c r="E240" s="347" t="str">
        <f t="shared" si="14"/>
        <v/>
      </c>
      <c r="F240" s="345" t="str">
        <f t="shared" si="12"/>
        <v>否</v>
      </c>
      <c r="G240" s="196" t="str">
        <f t="shared" si="13"/>
        <v>项</v>
      </c>
    </row>
    <row r="241" s="113" customFormat="1" ht="36" customHeight="1" spans="1:7">
      <c r="A241" s="212" t="s">
        <v>544</v>
      </c>
      <c r="B241" s="213" t="s">
        <v>545</v>
      </c>
      <c r="C241" s="343"/>
      <c r="D241" s="343"/>
      <c r="E241" s="347" t="str">
        <f t="shared" si="14"/>
        <v/>
      </c>
      <c r="F241" s="345" t="str">
        <f t="shared" si="12"/>
        <v>否</v>
      </c>
      <c r="G241" s="196" t="str">
        <f t="shared" si="13"/>
        <v>项</v>
      </c>
    </row>
    <row r="242" s="113" customFormat="1" ht="36" customHeight="1" spans="1:7">
      <c r="A242" s="212" t="s">
        <v>546</v>
      </c>
      <c r="B242" s="213" t="s">
        <v>547</v>
      </c>
      <c r="C242" s="343"/>
      <c r="D242" s="343"/>
      <c r="E242" s="347" t="str">
        <f t="shared" si="14"/>
        <v/>
      </c>
      <c r="F242" s="345" t="str">
        <f t="shared" si="12"/>
        <v>否</v>
      </c>
      <c r="G242" s="196" t="str">
        <f t="shared" si="13"/>
        <v>项</v>
      </c>
    </row>
    <row r="243" s="113" customFormat="1" ht="36" customHeight="1" spans="1:7">
      <c r="A243" s="212" t="s">
        <v>548</v>
      </c>
      <c r="B243" s="213" t="s">
        <v>549</v>
      </c>
      <c r="C243" s="343"/>
      <c r="D243" s="343"/>
      <c r="E243" s="347" t="str">
        <f t="shared" si="14"/>
        <v/>
      </c>
      <c r="F243" s="345" t="str">
        <f t="shared" si="12"/>
        <v>否</v>
      </c>
      <c r="G243" s="196" t="str">
        <f t="shared" si="13"/>
        <v>项</v>
      </c>
    </row>
    <row r="244" s="113" customFormat="1" ht="36" customHeight="1" spans="1:7">
      <c r="A244" s="212" t="s">
        <v>550</v>
      </c>
      <c r="B244" s="213" t="s">
        <v>204</v>
      </c>
      <c r="C244" s="343"/>
      <c r="D244" s="343"/>
      <c r="E244" s="347" t="str">
        <f t="shared" si="14"/>
        <v/>
      </c>
      <c r="F244" s="345" t="str">
        <f t="shared" si="12"/>
        <v>否</v>
      </c>
      <c r="G244" s="196" t="str">
        <f t="shared" si="13"/>
        <v>项</v>
      </c>
    </row>
    <row r="245" s="113" customFormat="1" ht="36" customHeight="1" spans="1:7">
      <c r="A245" s="212" t="s">
        <v>551</v>
      </c>
      <c r="B245" s="213" t="s">
        <v>552</v>
      </c>
      <c r="C245" s="343">
        <v>6</v>
      </c>
      <c r="D245" s="343">
        <v>6</v>
      </c>
      <c r="E245" s="347">
        <f t="shared" si="14"/>
        <v>0</v>
      </c>
      <c r="F245" s="345" t="str">
        <f t="shared" si="12"/>
        <v>是</v>
      </c>
      <c r="G245" s="196" t="str">
        <f t="shared" si="13"/>
        <v>项</v>
      </c>
    </row>
    <row r="246" ht="36" customHeight="1" spans="1:7">
      <c r="A246" s="212" t="s">
        <v>553</v>
      </c>
      <c r="B246" s="213" t="s">
        <v>554</v>
      </c>
      <c r="C246" s="343">
        <f>SUM(C247:C248)</f>
        <v>1199</v>
      </c>
      <c r="D246" s="343">
        <f>SUM(D247:D248)</f>
        <v>0</v>
      </c>
      <c r="E246" s="347">
        <f t="shared" si="14"/>
        <v>-1</v>
      </c>
      <c r="F246" s="345" t="str">
        <f t="shared" si="12"/>
        <v>是</v>
      </c>
      <c r="G246" s="196" t="str">
        <f t="shared" si="13"/>
        <v>款</v>
      </c>
    </row>
    <row r="247" s="113" customFormat="1" ht="36" customHeight="1" spans="1:7">
      <c r="A247" s="212" t="s">
        <v>555</v>
      </c>
      <c r="B247" s="213" t="s">
        <v>556</v>
      </c>
      <c r="C247" s="343"/>
      <c r="D247" s="343"/>
      <c r="E247" s="347" t="str">
        <f t="shared" si="14"/>
        <v/>
      </c>
      <c r="F247" s="345" t="str">
        <f t="shared" si="12"/>
        <v>否</v>
      </c>
      <c r="G247" s="196" t="str">
        <f t="shared" si="13"/>
        <v>项</v>
      </c>
    </row>
    <row r="248" s="113" customFormat="1" ht="36" customHeight="1" spans="1:7">
      <c r="A248" s="212" t="s">
        <v>557</v>
      </c>
      <c r="B248" s="213" t="s">
        <v>558</v>
      </c>
      <c r="C248" s="343">
        <v>1199</v>
      </c>
      <c r="D248" s="343"/>
      <c r="E248" s="347">
        <f t="shared" si="14"/>
        <v>-1</v>
      </c>
      <c r="F248" s="345" t="str">
        <f t="shared" si="12"/>
        <v>是</v>
      </c>
      <c r="G248" s="196" t="str">
        <f t="shared" si="13"/>
        <v>项</v>
      </c>
    </row>
    <row r="249" ht="36" customHeight="1" spans="1:7">
      <c r="A249" s="208" t="s">
        <v>112</v>
      </c>
      <c r="B249" s="209" t="s">
        <v>113</v>
      </c>
      <c r="C249" s="343">
        <f>SUM(C250:C251)</f>
        <v>0</v>
      </c>
      <c r="D249" s="343">
        <f>SUM(D250:D251)</f>
        <v>0</v>
      </c>
      <c r="E249" s="344" t="str">
        <f t="shared" si="14"/>
        <v/>
      </c>
      <c r="F249" s="345" t="str">
        <f t="shared" si="12"/>
        <v>是</v>
      </c>
      <c r="G249" s="196" t="str">
        <f t="shared" si="13"/>
        <v>类</v>
      </c>
    </row>
    <row r="250" s="113" customFormat="1" ht="36" customHeight="1" spans="1:7">
      <c r="A250" s="212" t="s">
        <v>559</v>
      </c>
      <c r="B250" s="213" t="s">
        <v>560</v>
      </c>
      <c r="C250" s="343"/>
      <c r="D250" s="343"/>
      <c r="E250" s="347" t="str">
        <f t="shared" si="14"/>
        <v/>
      </c>
      <c r="F250" s="345" t="str">
        <f t="shared" si="12"/>
        <v>否</v>
      </c>
      <c r="G250" s="196" t="str">
        <f t="shared" si="13"/>
        <v>款</v>
      </c>
    </row>
    <row r="251" s="113" customFormat="1" ht="36" customHeight="1" spans="1:7">
      <c r="A251" s="212" t="s">
        <v>561</v>
      </c>
      <c r="B251" s="213" t="s">
        <v>562</v>
      </c>
      <c r="C251" s="343"/>
      <c r="D251" s="343"/>
      <c r="E251" s="347" t="str">
        <f t="shared" si="14"/>
        <v/>
      </c>
      <c r="F251" s="345" t="str">
        <f t="shared" si="12"/>
        <v>否</v>
      </c>
      <c r="G251" s="196" t="str">
        <f t="shared" si="13"/>
        <v>款</v>
      </c>
    </row>
    <row r="252" ht="36" customHeight="1" spans="1:7">
      <c r="A252" s="208" t="s">
        <v>114</v>
      </c>
      <c r="B252" s="209" t="s">
        <v>115</v>
      </c>
      <c r="C252" s="343">
        <f>SUM(C253,C257,C259,C261,C271)</f>
        <v>205</v>
      </c>
      <c r="D252" s="343">
        <f>SUM(D253,D257,D259,D261,D271)</f>
        <v>249</v>
      </c>
      <c r="E252" s="344">
        <f t="shared" si="14"/>
        <v>0.215</v>
      </c>
      <c r="F252" s="345" t="str">
        <f t="shared" si="12"/>
        <v>是</v>
      </c>
      <c r="G252" s="196" t="str">
        <f t="shared" si="13"/>
        <v>类</v>
      </c>
    </row>
    <row r="253" ht="36" customHeight="1" spans="1:7">
      <c r="A253" s="223" t="s">
        <v>563</v>
      </c>
      <c r="B253" s="219" t="s">
        <v>564</v>
      </c>
      <c r="C253" s="343">
        <f>SUM(C254:C256)</f>
        <v>0</v>
      </c>
      <c r="D253" s="343">
        <f>SUM(D254:D256)</f>
        <v>0</v>
      </c>
      <c r="E253" s="347" t="str">
        <f t="shared" si="14"/>
        <v/>
      </c>
      <c r="F253" s="345" t="str">
        <f t="shared" si="12"/>
        <v>否</v>
      </c>
      <c r="G253" s="196" t="str">
        <f t="shared" si="13"/>
        <v>款</v>
      </c>
    </row>
    <row r="254" s="113" customFormat="1" ht="36" customHeight="1" spans="1:7">
      <c r="A254" s="223" t="s">
        <v>565</v>
      </c>
      <c r="B254" s="213" t="s">
        <v>566</v>
      </c>
      <c r="C254" s="343"/>
      <c r="D254" s="343"/>
      <c r="E254" s="347" t="str">
        <f t="shared" si="14"/>
        <v/>
      </c>
      <c r="F254" s="345" t="str">
        <f t="shared" si="12"/>
        <v>否</v>
      </c>
      <c r="G254" s="196" t="str">
        <f t="shared" si="13"/>
        <v>项</v>
      </c>
    </row>
    <row r="255" s="113" customFormat="1" ht="36" customHeight="1" spans="1:7">
      <c r="A255" s="223" t="s">
        <v>567</v>
      </c>
      <c r="B255" s="219" t="s">
        <v>568</v>
      </c>
      <c r="C255" s="343"/>
      <c r="D255" s="343"/>
      <c r="E255" s="347" t="str">
        <f t="shared" si="14"/>
        <v/>
      </c>
      <c r="F255" s="345" t="str">
        <f t="shared" si="12"/>
        <v>否</v>
      </c>
      <c r="G255" s="196" t="str">
        <f t="shared" si="13"/>
        <v>项</v>
      </c>
    </row>
    <row r="256" s="113" customFormat="1" ht="36" customHeight="1" spans="1:7">
      <c r="A256" s="223" t="s">
        <v>569</v>
      </c>
      <c r="B256" s="219" t="s">
        <v>570</v>
      </c>
      <c r="C256" s="343"/>
      <c r="D256" s="343"/>
      <c r="E256" s="347" t="str">
        <f t="shared" si="14"/>
        <v/>
      </c>
      <c r="F256" s="345" t="str">
        <f t="shared" si="12"/>
        <v>否</v>
      </c>
      <c r="G256" s="196" t="str">
        <f t="shared" si="13"/>
        <v>项</v>
      </c>
    </row>
    <row r="257" s="113" customFormat="1" ht="36" customHeight="1" spans="1:7">
      <c r="A257" s="223" t="s">
        <v>571</v>
      </c>
      <c r="B257" s="213" t="s">
        <v>572</v>
      </c>
      <c r="C257" s="343">
        <f>C258</f>
        <v>0</v>
      </c>
      <c r="D257" s="343">
        <f>D258</f>
        <v>0</v>
      </c>
      <c r="E257" s="347" t="str">
        <f t="shared" si="14"/>
        <v/>
      </c>
      <c r="F257" s="345" t="str">
        <f t="shared" si="12"/>
        <v>否</v>
      </c>
      <c r="G257" s="196" t="str">
        <f t="shared" si="13"/>
        <v>款</v>
      </c>
    </row>
    <row r="258" s="113" customFormat="1" ht="36" customHeight="1" spans="1:7">
      <c r="A258" s="223" t="s">
        <v>573</v>
      </c>
      <c r="B258" s="213" t="s">
        <v>574</v>
      </c>
      <c r="C258" s="343"/>
      <c r="D258" s="343"/>
      <c r="E258" s="347" t="str">
        <f t="shared" si="14"/>
        <v/>
      </c>
      <c r="F258" s="345" t="str">
        <f t="shared" si="12"/>
        <v>否</v>
      </c>
      <c r="G258" s="196" t="str">
        <f t="shared" si="13"/>
        <v>项</v>
      </c>
    </row>
    <row r="259" s="113" customFormat="1" ht="36" customHeight="1" spans="1:7">
      <c r="A259" s="223" t="s">
        <v>575</v>
      </c>
      <c r="B259" s="213" t="s">
        <v>576</v>
      </c>
      <c r="C259" s="343">
        <f>C260</f>
        <v>0</v>
      </c>
      <c r="D259" s="343">
        <f>D260</f>
        <v>0</v>
      </c>
      <c r="E259" s="347" t="str">
        <f t="shared" si="14"/>
        <v/>
      </c>
      <c r="F259" s="345" t="str">
        <f t="shared" si="12"/>
        <v>否</v>
      </c>
      <c r="G259" s="196" t="str">
        <f t="shared" si="13"/>
        <v>款</v>
      </c>
    </row>
    <row r="260" s="113" customFormat="1" ht="36" customHeight="1" spans="1:7">
      <c r="A260" s="223" t="s">
        <v>577</v>
      </c>
      <c r="B260" s="213" t="s">
        <v>578</v>
      </c>
      <c r="C260" s="343">
        <v>0</v>
      </c>
      <c r="D260" s="343">
        <v>0</v>
      </c>
      <c r="E260" s="347" t="str">
        <f t="shared" si="14"/>
        <v/>
      </c>
      <c r="F260" s="345" t="str">
        <f t="shared" si="12"/>
        <v>否</v>
      </c>
      <c r="G260" s="196" t="str">
        <f t="shared" si="13"/>
        <v>项</v>
      </c>
    </row>
    <row r="261" ht="36" customHeight="1" spans="1:7">
      <c r="A261" s="212" t="s">
        <v>579</v>
      </c>
      <c r="B261" s="213" t="s">
        <v>580</v>
      </c>
      <c r="C261" s="343">
        <f>SUM(C262:C270)</f>
        <v>205</v>
      </c>
      <c r="D261" s="343">
        <f>SUM(D262:D270)</f>
        <v>249</v>
      </c>
      <c r="E261" s="347">
        <f t="shared" si="14"/>
        <v>0.215</v>
      </c>
      <c r="F261" s="345" t="str">
        <f t="shared" ref="F261:F324" si="15">IF(LEN(A261)=3,"是",IF(B261&lt;&gt;"",IF(SUM(C261:D261)&lt;&gt;0,"是","否"),"是"))</f>
        <v>是</v>
      </c>
      <c r="G261" s="196" t="str">
        <f t="shared" ref="G261:G324" si="16">IF(LEN(A261)=3,"类",IF(LEN(A261)=5,"款","项"))</f>
        <v>款</v>
      </c>
    </row>
    <row r="262" s="113" customFormat="1" ht="36" customHeight="1" spans="1:7">
      <c r="A262" s="212" t="s">
        <v>581</v>
      </c>
      <c r="B262" s="213" t="s">
        <v>582</v>
      </c>
      <c r="C262" s="343">
        <v>51</v>
      </c>
      <c r="D262" s="343">
        <v>51</v>
      </c>
      <c r="E262" s="347">
        <f t="shared" si="14"/>
        <v>0</v>
      </c>
      <c r="F262" s="345" t="str">
        <f t="shared" si="15"/>
        <v>是</v>
      </c>
      <c r="G262" s="196" t="str">
        <f t="shared" si="16"/>
        <v>项</v>
      </c>
    </row>
    <row r="263" s="113" customFormat="1" ht="36" customHeight="1" spans="1:7">
      <c r="A263" s="212" t="s">
        <v>583</v>
      </c>
      <c r="B263" s="213" t="s">
        <v>584</v>
      </c>
      <c r="C263" s="343"/>
      <c r="D263" s="343"/>
      <c r="E263" s="347" t="str">
        <f t="shared" si="14"/>
        <v/>
      </c>
      <c r="F263" s="345" t="str">
        <f t="shared" si="15"/>
        <v>否</v>
      </c>
      <c r="G263" s="196" t="str">
        <f t="shared" si="16"/>
        <v>项</v>
      </c>
    </row>
    <row r="264" s="113" customFormat="1" ht="36" customHeight="1" spans="1:7">
      <c r="A264" s="212" t="s">
        <v>585</v>
      </c>
      <c r="B264" s="213" t="s">
        <v>586</v>
      </c>
      <c r="C264" s="343"/>
      <c r="D264" s="343"/>
      <c r="E264" s="347" t="str">
        <f t="shared" si="14"/>
        <v/>
      </c>
      <c r="F264" s="345" t="str">
        <f t="shared" si="15"/>
        <v>否</v>
      </c>
      <c r="G264" s="196" t="str">
        <f t="shared" si="16"/>
        <v>项</v>
      </c>
    </row>
    <row r="265" s="113" customFormat="1" ht="36" customHeight="1" spans="1:7">
      <c r="A265" s="212" t="s">
        <v>587</v>
      </c>
      <c r="B265" s="213" t="s">
        <v>588</v>
      </c>
      <c r="C265" s="343"/>
      <c r="D265" s="343"/>
      <c r="E265" s="347" t="str">
        <f t="shared" si="14"/>
        <v/>
      </c>
      <c r="F265" s="345" t="str">
        <f t="shared" si="15"/>
        <v>否</v>
      </c>
      <c r="G265" s="196" t="str">
        <f t="shared" si="16"/>
        <v>项</v>
      </c>
    </row>
    <row r="266" s="113" customFormat="1" ht="36" customHeight="1" spans="1:7">
      <c r="A266" s="212" t="s">
        <v>589</v>
      </c>
      <c r="B266" s="221" t="s">
        <v>590</v>
      </c>
      <c r="C266" s="343"/>
      <c r="D266" s="343"/>
      <c r="E266" s="347" t="str">
        <f t="shared" si="14"/>
        <v/>
      </c>
      <c r="F266" s="345" t="str">
        <f t="shared" si="15"/>
        <v>否</v>
      </c>
      <c r="G266" s="196" t="str">
        <f t="shared" si="16"/>
        <v>项</v>
      </c>
    </row>
    <row r="267" s="113" customFormat="1" ht="36" customHeight="1" spans="1:7">
      <c r="A267" s="212" t="s">
        <v>591</v>
      </c>
      <c r="B267" s="221" t="s">
        <v>592</v>
      </c>
      <c r="C267" s="343"/>
      <c r="D267" s="343"/>
      <c r="E267" s="347" t="str">
        <f t="shared" si="14"/>
        <v/>
      </c>
      <c r="F267" s="345" t="str">
        <f t="shared" si="15"/>
        <v>否</v>
      </c>
      <c r="G267" s="196" t="str">
        <f t="shared" si="16"/>
        <v>项</v>
      </c>
    </row>
    <row r="268" s="113" customFormat="1" ht="36" customHeight="1" spans="1:7">
      <c r="A268" s="212" t="s">
        <v>593</v>
      </c>
      <c r="B268" s="213" t="s">
        <v>594</v>
      </c>
      <c r="C268" s="343">
        <v>154</v>
      </c>
      <c r="D268" s="343">
        <v>198</v>
      </c>
      <c r="E268" s="347">
        <f t="shared" si="14"/>
        <v>0.286</v>
      </c>
      <c r="F268" s="345" t="str">
        <f t="shared" si="15"/>
        <v>是</v>
      </c>
      <c r="G268" s="196" t="str">
        <f t="shared" si="16"/>
        <v>项</v>
      </c>
    </row>
    <row r="269" s="113" customFormat="1" ht="36" customHeight="1" spans="1:7">
      <c r="A269" s="212" t="s">
        <v>595</v>
      </c>
      <c r="B269" s="213" t="s">
        <v>596</v>
      </c>
      <c r="C269" s="343"/>
      <c r="D269" s="343"/>
      <c r="E269" s="347" t="str">
        <f t="shared" si="14"/>
        <v/>
      </c>
      <c r="F269" s="345" t="str">
        <f t="shared" si="15"/>
        <v>否</v>
      </c>
      <c r="G269" s="196" t="str">
        <f t="shared" si="16"/>
        <v>项</v>
      </c>
    </row>
    <row r="270" s="113" customFormat="1" ht="36" customHeight="1" spans="1:7">
      <c r="A270" s="212" t="s">
        <v>597</v>
      </c>
      <c r="B270" s="213" t="s">
        <v>598</v>
      </c>
      <c r="C270" s="343"/>
      <c r="D270" s="343"/>
      <c r="E270" s="347" t="str">
        <f t="shared" si="14"/>
        <v/>
      </c>
      <c r="F270" s="345" t="str">
        <f t="shared" si="15"/>
        <v>否</v>
      </c>
      <c r="G270" s="196" t="str">
        <f t="shared" si="16"/>
        <v>项</v>
      </c>
    </row>
    <row r="271" ht="36" customHeight="1" spans="1:7">
      <c r="A271" s="212" t="s">
        <v>599</v>
      </c>
      <c r="B271" s="213" t="s">
        <v>600</v>
      </c>
      <c r="C271" s="343">
        <f>C272</f>
        <v>0</v>
      </c>
      <c r="D271" s="343">
        <f>D272</f>
        <v>0</v>
      </c>
      <c r="E271" s="347" t="str">
        <f t="shared" si="14"/>
        <v/>
      </c>
      <c r="F271" s="345" t="str">
        <f t="shared" si="15"/>
        <v>否</v>
      </c>
      <c r="G271" s="196" t="str">
        <f t="shared" si="16"/>
        <v>款</v>
      </c>
    </row>
    <row r="272" s="113" customFormat="1" ht="36" customHeight="1" spans="1:7">
      <c r="A272" s="354" t="s">
        <v>601</v>
      </c>
      <c r="B272" s="213" t="s">
        <v>602</v>
      </c>
      <c r="C272" s="343"/>
      <c r="D272" s="343"/>
      <c r="E272" s="347" t="str">
        <f t="shared" si="14"/>
        <v/>
      </c>
      <c r="F272" s="345" t="str">
        <f t="shared" si="15"/>
        <v>否</v>
      </c>
      <c r="G272" s="196" t="str">
        <f t="shared" si="16"/>
        <v>项</v>
      </c>
    </row>
    <row r="273" ht="36" customHeight="1" spans="1:7">
      <c r="A273" s="208" t="s">
        <v>116</v>
      </c>
      <c r="B273" s="209" t="s">
        <v>117</v>
      </c>
      <c r="C273" s="343">
        <f>SUM(C274,C277,C288,C295,C303,C312,C326,C336,C346,C354,C360)</f>
        <v>6686</v>
      </c>
      <c r="D273" s="343">
        <f>SUM(D274,D277,D288,D295,D303,D312,D326,D336,D346,D354,D360)</f>
        <v>7494</v>
      </c>
      <c r="E273" s="344">
        <f t="shared" si="14"/>
        <v>0.121</v>
      </c>
      <c r="F273" s="345" t="str">
        <f t="shared" si="15"/>
        <v>是</v>
      </c>
      <c r="G273" s="196" t="str">
        <f t="shared" si="16"/>
        <v>类</v>
      </c>
    </row>
    <row r="274" ht="36" customHeight="1" spans="1:7">
      <c r="A274" s="212" t="s">
        <v>603</v>
      </c>
      <c r="B274" s="213" t="s">
        <v>604</v>
      </c>
      <c r="C274" s="343">
        <f>SUM(C275:C276)</f>
        <v>2</v>
      </c>
      <c r="D274" s="343">
        <f>SUM(D275:D276)</f>
        <v>2</v>
      </c>
      <c r="E274" s="347">
        <f t="shared" si="14"/>
        <v>0</v>
      </c>
      <c r="F274" s="345" t="str">
        <f t="shared" si="15"/>
        <v>是</v>
      </c>
      <c r="G274" s="196" t="str">
        <f t="shared" si="16"/>
        <v>款</v>
      </c>
    </row>
    <row r="275" s="113" customFormat="1" ht="36" customHeight="1" spans="1:7">
      <c r="A275" s="212" t="s">
        <v>605</v>
      </c>
      <c r="B275" s="213" t="s">
        <v>606</v>
      </c>
      <c r="C275" s="343">
        <v>2</v>
      </c>
      <c r="D275" s="343">
        <v>2</v>
      </c>
      <c r="E275" s="347">
        <f t="shared" ref="E275:E338" si="17">IF(C275&gt;0,D275/C275-1,IF(C275&lt;0,-(D275/C275-1),""))</f>
        <v>0</v>
      </c>
      <c r="F275" s="345" t="str">
        <f t="shared" si="15"/>
        <v>是</v>
      </c>
      <c r="G275" s="196" t="str">
        <f t="shared" si="16"/>
        <v>项</v>
      </c>
    </row>
    <row r="276" s="113" customFormat="1" ht="36" customHeight="1" spans="1:7">
      <c r="A276" s="212" t="s">
        <v>607</v>
      </c>
      <c r="B276" s="213" t="s">
        <v>608</v>
      </c>
      <c r="C276" s="343"/>
      <c r="D276" s="343"/>
      <c r="E276" s="347" t="str">
        <f t="shared" si="17"/>
        <v/>
      </c>
      <c r="F276" s="345" t="str">
        <f t="shared" si="15"/>
        <v>否</v>
      </c>
      <c r="G276" s="196" t="str">
        <f t="shared" si="16"/>
        <v>项</v>
      </c>
    </row>
    <row r="277" ht="36" customHeight="1" spans="1:7">
      <c r="A277" s="212" t="s">
        <v>609</v>
      </c>
      <c r="B277" s="213" t="s">
        <v>610</v>
      </c>
      <c r="C277" s="343">
        <f>SUM(C278:C287)</f>
        <v>6092</v>
      </c>
      <c r="D277" s="343">
        <f>SUM(D278:D287)</f>
        <v>6890</v>
      </c>
      <c r="E277" s="347">
        <f t="shared" si="17"/>
        <v>0.131</v>
      </c>
      <c r="F277" s="345" t="str">
        <f t="shared" si="15"/>
        <v>是</v>
      </c>
      <c r="G277" s="196" t="str">
        <f t="shared" si="16"/>
        <v>款</v>
      </c>
    </row>
    <row r="278" s="113" customFormat="1" ht="36" customHeight="1" spans="1:7">
      <c r="A278" s="212" t="s">
        <v>611</v>
      </c>
      <c r="B278" s="213" t="s">
        <v>186</v>
      </c>
      <c r="C278" s="343">
        <v>4485</v>
      </c>
      <c r="D278" s="343">
        <v>5198</v>
      </c>
      <c r="E278" s="347">
        <f t="shared" si="17"/>
        <v>0.159</v>
      </c>
      <c r="F278" s="345" t="str">
        <f t="shared" si="15"/>
        <v>是</v>
      </c>
      <c r="G278" s="196" t="str">
        <f t="shared" si="16"/>
        <v>项</v>
      </c>
    </row>
    <row r="279" s="113" customFormat="1" ht="36" customHeight="1" spans="1:7">
      <c r="A279" s="212" t="s">
        <v>612</v>
      </c>
      <c r="B279" s="213" t="s">
        <v>188</v>
      </c>
      <c r="C279" s="343">
        <v>10</v>
      </c>
      <c r="D279" s="343">
        <v>10</v>
      </c>
      <c r="E279" s="347">
        <f t="shared" si="17"/>
        <v>0</v>
      </c>
      <c r="F279" s="345" t="str">
        <f t="shared" si="15"/>
        <v>是</v>
      </c>
      <c r="G279" s="196" t="str">
        <f t="shared" si="16"/>
        <v>项</v>
      </c>
    </row>
    <row r="280" s="113" customFormat="1" ht="36" customHeight="1" spans="1:7">
      <c r="A280" s="212" t="s">
        <v>613</v>
      </c>
      <c r="B280" s="213" t="s">
        <v>190</v>
      </c>
      <c r="C280" s="343"/>
      <c r="D280" s="343"/>
      <c r="E280" s="347" t="str">
        <f t="shared" si="17"/>
        <v/>
      </c>
      <c r="F280" s="345" t="str">
        <f t="shared" si="15"/>
        <v>否</v>
      </c>
      <c r="G280" s="196" t="str">
        <f t="shared" si="16"/>
        <v>项</v>
      </c>
    </row>
    <row r="281" s="113" customFormat="1" ht="36" customHeight="1" spans="1:7">
      <c r="A281" s="212" t="s">
        <v>614</v>
      </c>
      <c r="B281" s="213" t="s">
        <v>287</v>
      </c>
      <c r="C281" s="343">
        <v>150</v>
      </c>
      <c r="D281" s="343">
        <v>150</v>
      </c>
      <c r="E281" s="347">
        <f t="shared" si="17"/>
        <v>0</v>
      </c>
      <c r="F281" s="345" t="str">
        <f t="shared" si="15"/>
        <v>是</v>
      </c>
      <c r="G281" s="196" t="str">
        <f t="shared" si="16"/>
        <v>项</v>
      </c>
    </row>
    <row r="282" s="113" customFormat="1" ht="36" customHeight="1" spans="1:7">
      <c r="A282" s="212" t="s">
        <v>615</v>
      </c>
      <c r="B282" s="213" t="s">
        <v>616</v>
      </c>
      <c r="C282" s="343">
        <v>504</v>
      </c>
      <c r="D282" s="343">
        <v>504</v>
      </c>
      <c r="E282" s="347">
        <f t="shared" si="17"/>
        <v>0</v>
      </c>
      <c r="F282" s="345" t="str">
        <f t="shared" si="15"/>
        <v>是</v>
      </c>
      <c r="G282" s="196" t="str">
        <f t="shared" si="16"/>
        <v>项</v>
      </c>
    </row>
    <row r="283" s="113" customFormat="1" ht="36" customHeight="1" spans="1:7">
      <c r="A283" s="212" t="s">
        <v>617</v>
      </c>
      <c r="B283" s="213" t="s">
        <v>618</v>
      </c>
      <c r="C283" s="343">
        <v>4</v>
      </c>
      <c r="D283" s="343">
        <v>4</v>
      </c>
      <c r="E283" s="347">
        <f t="shared" si="17"/>
        <v>0</v>
      </c>
      <c r="F283" s="345" t="str">
        <f t="shared" si="15"/>
        <v>是</v>
      </c>
      <c r="G283" s="196" t="str">
        <f t="shared" si="16"/>
        <v>项</v>
      </c>
    </row>
    <row r="284" s="113" customFormat="1" ht="36" customHeight="1" spans="1:7">
      <c r="A284" s="212" t="s">
        <v>619</v>
      </c>
      <c r="B284" s="213" t="s">
        <v>620</v>
      </c>
      <c r="C284" s="343"/>
      <c r="D284" s="343"/>
      <c r="E284" s="347" t="str">
        <f t="shared" si="17"/>
        <v/>
      </c>
      <c r="F284" s="345" t="str">
        <f t="shared" si="15"/>
        <v>否</v>
      </c>
      <c r="G284" s="196" t="str">
        <f t="shared" si="16"/>
        <v>项</v>
      </c>
    </row>
    <row r="285" s="113" customFormat="1" ht="36" customHeight="1" spans="1:7">
      <c r="A285" s="212" t="s">
        <v>621</v>
      </c>
      <c r="B285" s="213" t="s">
        <v>622</v>
      </c>
      <c r="C285" s="343"/>
      <c r="D285" s="343"/>
      <c r="E285" s="347" t="str">
        <f t="shared" si="17"/>
        <v/>
      </c>
      <c r="F285" s="345" t="str">
        <f t="shared" si="15"/>
        <v>否</v>
      </c>
      <c r="G285" s="196" t="str">
        <f t="shared" si="16"/>
        <v>项</v>
      </c>
    </row>
    <row r="286" s="113" customFormat="1" ht="36" customHeight="1" spans="1:7">
      <c r="A286" s="212" t="s">
        <v>623</v>
      </c>
      <c r="B286" s="213" t="s">
        <v>204</v>
      </c>
      <c r="C286" s="343"/>
      <c r="D286" s="343"/>
      <c r="E286" s="347" t="str">
        <f t="shared" si="17"/>
        <v/>
      </c>
      <c r="F286" s="345" t="str">
        <f t="shared" si="15"/>
        <v>否</v>
      </c>
      <c r="G286" s="196" t="str">
        <f t="shared" si="16"/>
        <v>项</v>
      </c>
    </row>
    <row r="287" s="113" customFormat="1" ht="36" customHeight="1" spans="1:7">
      <c r="A287" s="212" t="s">
        <v>624</v>
      </c>
      <c r="B287" s="213" t="s">
        <v>625</v>
      </c>
      <c r="C287" s="343">
        <v>939</v>
      </c>
      <c r="D287" s="343">
        <v>1024</v>
      </c>
      <c r="E287" s="347">
        <f t="shared" si="17"/>
        <v>0.091</v>
      </c>
      <c r="F287" s="345" t="str">
        <f t="shared" si="15"/>
        <v>是</v>
      </c>
      <c r="G287" s="196" t="str">
        <f t="shared" si="16"/>
        <v>项</v>
      </c>
    </row>
    <row r="288" ht="36" customHeight="1" spans="1:7">
      <c r="A288" s="212" t="s">
        <v>626</v>
      </c>
      <c r="B288" s="213" t="s">
        <v>627</v>
      </c>
      <c r="C288" s="343">
        <f>SUM(C289:C294)</f>
        <v>0</v>
      </c>
      <c r="D288" s="343">
        <f>SUM(D289:D294)</f>
        <v>0</v>
      </c>
      <c r="E288" s="347" t="str">
        <f t="shared" si="17"/>
        <v/>
      </c>
      <c r="F288" s="345" t="str">
        <f t="shared" si="15"/>
        <v>否</v>
      </c>
      <c r="G288" s="196" t="str">
        <f t="shared" si="16"/>
        <v>款</v>
      </c>
    </row>
    <row r="289" s="113" customFormat="1" ht="36" customHeight="1" spans="1:7">
      <c r="A289" s="212" t="s">
        <v>628</v>
      </c>
      <c r="B289" s="213" t="s">
        <v>186</v>
      </c>
      <c r="C289" s="343"/>
      <c r="D289" s="343"/>
      <c r="E289" s="347" t="str">
        <f t="shared" si="17"/>
        <v/>
      </c>
      <c r="F289" s="345" t="str">
        <f t="shared" si="15"/>
        <v>否</v>
      </c>
      <c r="G289" s="196" t="str">
        <f t="shared" si="16"/>
        <v>项</v>
      </c>
    </row>
    <row r="290" s="113" customFormat="1" ht="36" customHeight="1" spans="1:7">
      <c r="A290" s="212" t="s">
        <v>629</v>
      </c>
      <c r="B290" s="213" t="s">
        <v>188</v>
      </c>
      <c r="C290" s="343"/>
      <c r="D290" s="343"/>
      <c r="E290" s="347" t="str">
        <f t="shared" si="17"/>
        <v/>
      </c>
      <c r="F290" s="345" t="str">
        <f t="shared" si="15"/>
        <v>否</v>
      </c>
      <c r="G290" s="196" t="str">
        <f t="shared" si="16"/>
        <v>项</v>
      </c>
    </row>
    <row r="291" s="113" customFormat="1" ht="36" customHeight="1" spans="1:7">
      <c r="A291" s="212" t="s">
        <v>630</v>
      </c>
      <c r="B291" s="213" t="s">
        <v>190</v>
      </c>
      <c r="C291" s="343"/>
      <c r="D291" s="343"/>
      <c r="E291" s="347" t="str">
        <f t="shared" si="17"/>
        <v/>
      </c>
      <c r="F291" s="345" t="str">
        <f t="shared" si="15"/>
        <v>否</v>
      </c>
      <c r="G291" s="196" t="str">
        <f t="shared" si="16"/>
        <v>项</v>
      </c>
    </row>
    <row r="292" s="113" customFormat="1" ht="36" customHeight="1" spans="1:7">
      <c r="A292" s="212" t="s">
        <v>631</v>
      </c>
      <c r="B292" s="213" t="s">
        <v>632</v>
      </c>
      <c r="C292" s="343"/>
      <c r="D292" s="343"/>
      <c r="E292" s="347" t="str">
        <f t="shared" si="17"/>
        <v/>
      </c>
      <c r="F292" s="345" t="str">
        <f t="shared" si="15"/>
        <v>否</v>
      </c>
      <c r="G292" s="196" t="str">
        <f t="shared" si="16"/>
        <v>项</v>
      </c>
    </row>
    <row r="293" s="113" customFormat="1" ht="36" customHeight="1" spans="1:7">
      <c r="A293" s="212" t="s">
        <v>633</v>
      </c>
      <c r="B293" s="213" t="s">
        <v>204</v>
      </c>
      <c r="C293" s="343"/>
      <c r="D293" s="343"/>
      <c r="E293" s="347" t="str">
        <f t="shared" si="17"/>
        <v/>
      </c>
      <c r="F293" s="345" t="str">
        <f t="shared" si="15"/>
        <v>否</v>
      </c>
      <c r="G293" s="196" t="str">
        <f t="shared" si="16"/>
        <v>项</v>
      </c>
    </row>
    <row r="294" s="113" customFormat="1" ht="36" customHeight="1" spans="1:7">
      <c r="A294" s="212" t="s">
        <v>634</v>
      </c>
      <c r="B294" s="213" t="s">
        <v>635</v>
      </c>
      <c r="C294" s="343"/>
      <c r="D294" s="343"/>
      <c r="E294" s="347" t="str">
        <f t="shared" si="17"/>
        <v/>
      </c>
      <c r="F294" s="345" t="str">
        <f t="shared" si="15"/>
        <v>否</v>
      </c>
      <c r="G294" s="196" t="str">
        <f t="shared" si="16"/>
        <v>项</v>
      </c>
    </row>
    <row r="295" ht="36" customHeight="1" spans="1:7">
      <c r="A295" s="212" t="s">
        <v>636</v>
      </c>
      <c r="B295" s="213" t="s">
        <v>637</v>
      </c>
      <c r="C295" s="343">
        <f>SUM(C296:C302)</f>
        <v>16</v>
      </c>
      <c r="D295" s="343">
        <f>SUM(D296:D302)</f>
        <v>16</v>
      </c>
      <c r="E295" s="347">
        <f t="shared" si="17"/>
        <v>0</v>
      </c>
      <c r="F295" s="345" t="str">
        <f t="shared" si="15"/>
        <v>是</v>
      </c>
      <c r="G295" s="196" t="str">
        <f t="shared" si="16"/>
        <v>款</v>
      </c>
    </row>
    <row r="296" s="113" customFormat="1" ht="36" customHeight="1" spans="1:7">
      <c r="A296" s="212" t="s">
        <v>638</v>
      </c>
      <c r="B296" s="213" t="s">
        <v>186</v>
      </c>
      <c r="C296" s="343">
        <v>10</v>
      </c>
      <c r="D296" s="343">
        <v>10</v>
      </c>
      <c r="E296" s="347">
        <f t="shared" si="17"/>
        <v>0</v>
      </c>
      <c r="F296" s="345" t="str">
        <f t="shared" si="15"/>
        <v>是</v>
      </c>
      <c r="G296" s="196" t="str">
        <f t="shared" si="16"/>
        <v>项</v>
      </c>
    </row>
    <row r="297" s="113" customFormat="1" ht="36" customHeight="1" spans="1:7">
      <c r="A297" s="212" t="s">
        <v>639</v>
      </c>
      <c r="B297" s="213" t="s">
        <v>188</v>
      </c>
      <c r="C297" s="343"/>
      <c r="D297" s="343"/>
      <c r="E297" s="347" t="str">
        <f t="shared" si="17"/>
        <v/>
      </c>
      <c r="F297" s="345" t="str">
        <f t="shared" si="15"/>
        <v>否</v>
      </c>
      <c r="G297" s="196" t="str">
        <f t="shared" si="16"/>
        <v>项</v>
      </c>
    </row>
    <row r="298" s="113" customFormat="1" ht="36" customHeight="1" spans="1:7">
      <c r="A298" s="212" t="s">
        <v>640</v>
      </c>
      <c r="B298" s="213" t="s">
        <v>190</v>
      </c>
      <c r="C298" s="343"/>
      <c r="D298" s="343"/>
      <c r="E298" s="347" t="str">
        <f t="shared" si="17"/>
        <v/>
      </c>
      <c r="F298" s="345" t="str">
        <f t="shared" si="15"/>
        <v>否</v>
      </c>
      <c r="G298" s="196" t="str">
        <f t="shared" si="16"/>
        <v>项</v>
      </c>
    </row>
    <row r="299" s="113" customFormat="1" ht="36" customHeight="1" spans="1:7">
      <c r="A299" s="212" t="s">
        <v>641</v>
      </c>
      <c r="B299" s="213" t="s">
        <v>642</v>
      </c>
      <c r="C299" s="343"/>
      <c r="D299" s="343"/>
      <c r="E299" s="347" t="str">
        <f t="shared" si="17"/>
        <v/>
      </c>
      <c r="F299" s="345" t="str">
        <f t="shared" si="15"/>
        <v>否</v>
      </c>
      <c r="G299" s="196" t="str">
        <f t="shared" si="16"/>
        <v>项</v>
      </c>
    </row>
    <row r="300" s="113" customFormat="1" ht="36" customHeight="1" spans="1:7">
      <c r="A300" s="212" t="s">
        <v>643</v>
      </c>
      <c r="B300" s="213" t="s">
        <v>644</v>
      </c>
      <c r="C300" s="343"/>
      <c r="D300" s="343"/>
      <c r="E300" s="347" t="str">
        <f t="shared" si="17"/>
        <v/>
      </c>
      <c r="F300" s="345" t="str">
        <f t="shared" si="15"/>
        <v>否</v>
      </c>
      <c r="G300" s="196" t="str">
        <f t="shared" si="16"/>
        <v>项</v>
      </c>
    </row>
    <row r="301" s="113" customFormat="1" ht="36" customHeight="1" spans="1:7">
      <c r="A301" s="212" t="s">
        <v>645</v>
      </c>
      <c r="B301" s="213" t="s">
        <v>204</v>
      </c>
      <c r="C301" s="343"/>
      <c r="D301" s="343"/>
      <c r="E301" s="347" t="str">
        <f t="shared" si="17"/>
        <v/>
      </c>
      <c r="F301" s="345" t="str">
        <f t="shared" si="15"/>
        <v>否</v>
      </c>
      <c r="G301" s="196" t="str">
        <f t="shared" si="16"/>
        <v>项</v>
      </c>
    </row>
    <row r="302" s="113" customFormat="1" ht="36" customHeight="1" spans="1:7">
      <c r="A302" s="212" t="s">
        <v>646</v>
      </c>
      <c r="B302" s="213" t="s">
        <v>647</v>
      </c>
      <c r="C302" s="343">
        <v>6</v>
      </c>
      <c r="D302" s="343">
        <v>6</v>
      </c>
      <c r="E302" s="347">
        <f t="shared" si="17"/>
        <v>0</v>
      </c>
      <c r="F302" s="345" t="str">
        <f t="shared" si="15"/>
        <v>是</v>
      </c>
      <c r="G302" s="196" t="str">
        <f t="shared" si="16"/>
        <v>项</v>
      </c>
    </row>
    <row r="303" ht="36" customHeight="1" spans="1:7">
      <c r="A303" s="212" t="s">
        <v>648</v>
      </c>
      <c r="B303" s="213" t="s">
        <v>649</v>
      </c>
      <c r="C303" s="343">
        <f>SUM(C304:C311)</f>
        <v>34</v>
      </c>
      <c r="D303" s="343">
        <f>SUM(D304:D311)</f>
        <v>34</v>
      </c>
      <c r="E303" s="347">
        <f t="shared" si="17"/>
        <v>0</v>
      </c>
      <c r="F303" s="345" t="str">
        <f t="shared" si="15"/>
        <v>是</v>
      </c>
      <c r="G303" s="196" t="str">
        <f t="shared" si="16"/>
        <v>款</v>
      </c>
    </row>
    <row r="304" s="113" customFormat="1" ht="36" customHeight="1" spans="1:7">
      <c r="A304" s="212" t="s">
        <v>650</v>
      </c>
      <c r="B304" s="213" t="s">
        <v>186</v>
      </c>
      <c r="C304" s="343">
        <v>8</v>
      </c>
      <c r="D304" s="343">
        <v>8</v>
      </c>
      <c r="E304" s="347">
        <f t="shared" si="17"/>
        <v>0</v>
      </c>
      <c r="F304" s="345" t="str">
        <f t="shared" si="15"/>
        <v>是</v>
      </c>
      <c r="G304" s="196" t="str">
        <f t="shared" si="16"/>
        <v>项</v>
      </c>
    </row>
    <row r="305" s="113" customFormat="1" ht="36" customHeight="1" spans="1:7">
      <c r="A305" s="212" t="s">
        <v>651</v>
      </c>
      <c r="B305" s="213" t="s">
        <v>188</v>
      </c>
      <c r="C305" s="343"/>
      <c r="D305" s="343"/>
      <c r="E305" s="347" t="str">
        <f t="shared" si="17"/>
        <v/>
      </c>
      <c r="F305" s="345" t="str">
        <f t="shared" si="15"/>
        <v>否</v>
      </c>
      <c r="G305" s="196" t="str">
        <f t="shared" si="16"/>
        <v>项</v>
      </c>
    </row>
    <row r="306" s="113" customFormat="1" ht="36" customHeight="1" spans="1:7">
      <c r="A306" s="212" t="s">
        <v>652</v>
      </c>
      <c r="B306" s="213" t="s">
        <v>190</v>
      </c>
      <c r="C306" s="343"/>
      <c r="D306" s="343"/>
      <c r="E306" s="347" t="str">
        <f t="shared" si="17"/>
        <v/>
      </c>
      <c r="F306" s="345" t="str">
        <f t="shared" si="15"/>
        <v>否</v>
      </c>
      <c r="G306" s="196" t="str">
        <f t="shared" si="16"/>
        <v>项</v>
      </c>
    </row>
    <row r="307" s="113" customFormat="1" ht="36" customHeight="1" spans="1:7">
      <c r="A307" s="212" t="s">
        <v>653</v>
      </c>
      <c r="B307" s="213" t="s">
        <v>654</v>
      </c>
      <c r="C307" s="343"/>
      <c r="D307" s="343"/>
      <c r="E307" s="347" t="str">
        <f t="shared" si="17"/>
        <v/>
      </c>
      <c r="F307" s="345" t="str">
        <f t="shared" si="15"/>
        <v>否</v>
      </c>
      <c r="G307" s="196" t="str">
        <f t="shared" si="16"/>
        <v>项</v>
      </c>
    </row>
    <row r="308" s="113" customFormat="1" ht="36" customHeight="1" spans="1:7">
      <c r="A308" s="212" t="s">
        <v>655</v>
      </c>
      <c r="B308" s="213" t="s">
        <v>656</v>
      </c>
      <c r="C308" s="343"/>
      <c r="D308" s="343"/>
      <c r="E308" s="347" t="str">
        <f t="shared" si="17"/>
        <v/>
      </c>
      <c r="F308" s="345" t="str">
        <f t="shared" si="15"/>
        <v>否</v>
      </c>
      <c r="G308" s="196" t="str">
        <f t="shared" si="16"/>
        <v>项</v>
      </c>
    </row>
    <row r="309" s="113" customFormat="1" ht="36" customHeight="1" spans="1:7">
      <c r="A309" s="212" t="s">
        <v>657</v>
      </c>
      <c r="B309" s="213" t="s">
        <v>658</v>
      </c>
      <c r="C309" s="343"/>
      <c r="D309" s="343"/>
      <c r="E309" s="347" t="str">
        <f t="shared" si="17"/>
        <v/>
      </c>
      <c r="F309" s="345" t="str">
        <f t="shared" si="15"/>
        <v>否</v>
      </c>
      <c r="G309" s="196" t="str">
        <f t="shared" si="16"/>
        <v>项</v>
      </c>
    </row>
    <row r="310" s="113" customFormat="1" ht="36" customHeight="1" spans="1:7">
      <c r="A310" s="212" t="s">
        <v>659</v>
      </c>
      <c r="B310" s="213" t="s">
        <v>204</v>
      </c>
      <c r="C310" s="343"/>
      <c r="D310" s="343"/>
      <c r="E310" s="347" t="str">
        <f t="shared" si="17"/>
        <v/>
      </c>
      <c r="F310" s="345" t="str">
        <f t="shared" si="15"/>
        <v>否</v>
      </c>
      <c r="G310" s="196" t="str">
        <f t="shared" si="16"/>
        <v>项</v>
      </c>
    </row>
    <row r="311" s="113" customFormat="1" ht="36" customHeight="1" spans="1:7">
      <c r="A311" s="212" t="s">
        <v>660</v>
      </c>
      <c r="B311" s="213" t="s">
        <v>661</v>
      </c>
      <c r="C311" s="343">
        <v>26</v>
      </c>
      <c r="D311" s="343">
        <v>26</v>
      </c>
      <c r="E311" s="347">
        <f t="shared" si="17"/>
        <v>0</v>
      </c>
      <c r="F311" s="345" t="str">
        <f t="shared" si="15"/>
        <v>是</v>
      </c>
      <c r="G311" s="196" t="str">
        <f t="shared" si="16"/>
        <v>项</v>
      </c>
    </row>
    <row r="312" ht="36" customHeight="1" spans="1:7">
      <c r="A312" s="212" t="s">
        <v>662</v>
      </c>
      <c r="B312" s="213" t="s">
        <v>663</v>
      </c>
      <c r="C312" s="343">
        <f>SUM(C313:C325)</f>
        <v>541</v>
      </c>
      <c r="D312" s="343">
        <f>SUM(D313:D325)</f>
        <v>551</v>
      </c>
      <c r="E312" s="347">
        <f t="shared" si="17"/>
        <v>0.018</v>
      </c>
      <c r="F312" s="345" t="str">
        <f t="shared" si="15"/>
        <v>是</v>
      </c>
      <c r="G312" s="196" t="str">
        <f t="shared" si="16"/>
        <v>款</v>
      </c>
    </row>
    <row r="313" s="113" customFormat="1" ht="36" customHeight="1" spans="1:7">
      <c r="A313" s="212" t="s">
        <v>664</v>
      </c>
      <c r="B313" s="213" t="s">
        <v>186</v>
      </c>
      <c r="C313" s="343">
        <v>416</v>
      </c>
      <c r="D313" s="343">
        <v>426</v>
      </c>
      <c r="E313" s="347">
        <f t="shared" si="17"/>
        <v>0.024</v>
      </c>
      <c r="F313" s="345" t="str">
        <f t="shared" si="15"/>
        <v>是</v>
      </c>
      <c r="G313" s="196" t="str">
        <f t="shared" si="16"/>
        <v>项</v>
      </c>
    </row>
    <row r="314" s="113" customFormat="1" ht="36" customHeight="1" spans="1:7">
      <c r="A314" s="212" t="s">
        <v>665</v>
      </c>
      <c r="B314" s="213" t="s">
        <v>188</v>
      </c>
      <c r="C314" s="343">
        <v>66</v>
      </c>
      <c r="D314" s="343">
        <v>66</v>
      </c>
      <c r="E314" s="347">
        <f t="shared" si="17"/>
        <v>0</v>
      </c>
      <c r="F314" s="345" t="str">
        <f t="shared" si="15"/>
        <v>是</v>
      </c>
      <c r="G314" s="196" t="str">
        <f t="shared" si="16"/>
        <v>项</v>
      </c>
    </row>
    <row r="315" s="113" customFormat="1" ht="36" customHeight="1" spans="1:7">
      <c r="A315" s="212" t="s">
        <v>666</v>
      </c>
      <c r="B315" s="213" t="s">
        <v>190</v>
      </c>
      <c r="C315" s="343"/>
      <c r="D315" s="343"/>
      <c r="E315" s="347" t="str">
        <f t="shared" si="17"/>
        <v/>
      </c>
      <c r="F315" s="345" t="str">
        <f t="shared" si="15"/>
        <v>否</v>
      </c>
      <c r="G315" s="196" t="str">
        <f t="shared" si="16"/>
        <v>项</v>
      </c>
    </row>
    <row r="316" s="113" customFormat="1" ht="36" customHeight="1" spans="1:7">
      <c r="A316" s="212" t="s">
        <v>667</v>
      </c>
      <c r="B316" s="213" t="s">
        <v>668</v>
      </c>
      <c r="C316" s="343">
        <v>4</v>
      </c>
      <c r="D316" s="343">
        <v>4</v>
      </c>
      <c r="E316" s="347">
        <f t="shared" si="17"/>
        <v>0</v>
      </c>
      <c r="F316" s="345" t="str">
        <f t="shared" si="15"/>
        <v>是</v>
      </c>
      <c r="G316" s="196" t="str">
        <f t="shared" si="16"/>
        <v>项</v>
      </c>
    </row>
    <row r="317" s="113" customFormat="1" ht="36" customHeight="1" spans="1:7">
      <c r="A317" s="212" t="s">
        <v>669</v>
      </c>
      <c r="B317" s="213" t="s">
        <v>670</v>
      </c>
      <c r="C317" s="343">
        <v>10</v>
      </c>
      <c r="D317" s="343">
        <v>10</v>
      </c>
      <c r="E317" s="347">
        <f t="shared" si="17"/>
        <v>0</v>
      </c>
      <c r="F317" s="345" t="str">
        <f t="shared" si="15"/>
        <v>是</v>
      </c>
      <c r="G317" s="196" t="str">
        <f t="shared" si="16"/>
        <v>项</v>
      </c>
    </row>
    <row r="318" s="113" customFormat="1" ht="36" customHeight="1" spans="1:7">
      <c r="A318" s="355" t="s">
        <v>671</v>
      </c>
      <c r="B318" s="213" t="s">
        <v>672</v>
      </c>
      <c r="C318" s="343"/>
      <c r="D318" s="343"/>
      <c r="E318" s="347" t="str">
        <f t="shared" si="17"/>
        <v/>
      </c>
      <c r="F318" s="345" t="str">
        <f t="shared" si="15"/>
        <v>否</v>
      </c>
      <c r="G318" s="196" t="str">
        <f t="shared" si="16"/>
        <v>项</v>
      </c>
    </row>
    <row r="319" s="113" customFormat="1" ht="36" customHeight="1" spans="1:7">
      <c r="A319" s="355" t="s">
        <v>673</v>
      </c>
      <c r="B319" s="213" t="s">
        <v>674</v>
      </c>
      <c r="C319" s="343">
        <v>34</v>
      </c>
      <c r="D319" s="343">
        <v>34</v>
      </c>
      <c r="E319" s="347">
        <f t="shared" si="17"/>
        <v>0</v>
      </c>
      <c r="F319" s="345" t="str">
        <f t="shared" si="15"/>
        <v>是</v>
      </c>
      <c r="G319" s="196" t="str">
        <f t="shared" si="16"/>
        <v>项</v>
      </c>
    </row>
    <row r="320" s="113" customFormat="1" ht="36" customHeight="1" spans="1:7">
      <c r="A320" s="212" t="s">
        <v>675</v>
      </c>
      <c r="B320" s="213" t="s">
        <v>676</v>
      </c>
      <c r="C320" s="343"/>
      <c r="D320" s="343"/>
      <c r="E320" s="347" t="str">
        <f t="shared" si="17"/>
        <v/>
      </c>
      <c r="F320" s="345" t="str">
        <f t="shared" si="15"/>
        <v>否</v>
      </c>
      <c r="G320" s="196" t="str">
        <f t="shared" si="16"/>
        <v>项</v>
      </c>
    </row>
    <row r="321" s="113" customFormat="1" ht="36" customHeight="1" spans="1:7">
      <c r="A321" s="212" t="s">
        <v>677</v>
      </c>
      <c r="B321" s="213" t="s">
        <v>678</v>
      </c>
      <c r="C321" s="343">
        <v>11</v>
      </c>
      <c r="D321" s="343">
        <v>11</v>
      </c>
      <c r="E321" s="347">
        <f t="shared" si="17"/>
        <v>0</v>
      </c>
      <c r="F321" s="345" t="str">
        <f t="shared" si="15"/>
        <v>是</v>
      </c>
      <c r="G321" s="196" t="str">
        <f t="shared" si="16"/>
        <v>项</v>
      </c>
    </row>
    <row r="322" s="113" customFormat="1" ht="36" customHeight="1" spans="1:7">
      <c r="A322" s="212" t="s">
        <v>679</v>
      </c>
      <c r="B322" s="219" t="s">
        <v>680</v>
      </c>
      <c r="C322" s="343"/>
      <c r="D322" s="343"/>
      <c r="E322" s="347" t="str">
        <f t="shared" si="17"/>
        <v/>
      </c>
      <c r="F322" s="345" t="str">
        <f t="shared" si="15"/>
        <v>否</v>
      </c>
      <c r="G322" s="196" t="str">
        <f t="shared" si="16"/>
        <v>项</v>
      </c>
    </row>
    <row r="323" s="113" customFormat="1" ht="36" customHeight="1" spans="1:7">
      <c r="A323" s="212" t="s">
        <v>681</v>
      </c>
      <c r="B323" s="213" t="s">
        <v>287</v>
      </c>
      <c r="C323" s="343"/>
      <c r="D323" s="343"/>
      <c r="E323" s="347" t="str">
        <f t="shared" si="17"/>
        <v/>
      </c>
      <c r="F323" s="345" t="str">
        <f t="shared" si="15"/>
        <v>否</v>
      </c>
      <c r="G323" s="196" t="str">
        <f t="shared" si="16"/>
        <v>项</v>
      </c>
    </row>
    <row r="324" s="113" customFormat="1" ht="36" customHeight="1" spans="1:7">
      <c r="A324" s="212" t="s">
        <v>682</v>
      </c>
      <c r="B324" s="213" t="s">
        <v>204</v>
      </c>
      <c r="C324" s="343"/>
      <c r="D324" s="343"/>
      <c r="E324" s="347" t="str">
        <f t="shared" si="17"/>
        <v/>
      </c>
      <c r="F324" s="345" t="str">
        <f t="shared" si="15"/>
        <v>否</v>
      </c>
      <c r="G324" s="196" t="str">
        <f t="shared" si="16"/>
        <v>项</v>
      </c>
    </row>
    <row r="325" s="113" customFormat="1" ht="36" customHeight="1" spans="1:7">
      <c r="A325" s="212" t="s">
        <v>683</v>
      </c>
      <c r="B325" s="213" t="s">
        <v>684</v>
      </c>
      <c r="C325" s="343"/>
      <c r="D325" s="343"/>
      <c r="E325" s="347" t="str">
        <f t="shared" si="17"/>
        <v/>
      </c>
      <c r="F325" s="345" t="str">
        <f t="shared" ref="F325:F388" si="18">IF(LEN(A325)=3,"是",IF(B325&lt;&gt;"",IF(SUM(C325:D325)&lt;&gt;0,"是","否"),"是"))</f>
        <v>否</v>
      </c>
      <c r="G325" s="196" t="str">
        <f t="shared" ref="G325:G388" si="19">IF(LEN(A325)=3,"类",IF(LEN(A325)=5,"款","项"))</f>
        <v>项</v>
      </c>
    </row>
    <row r="326" ht="36" customHeight="1" spans="1:7">
      <c r="A326" s="212" t="s">
        <v>685</v>
      </c>
      <c r="B326" s="213" t="s">
        <v>686</v>
      </c>
      <c r="C326" s="343">
        <f>SUM(C327:C335)</f>
        <v>0</v>
      </c>
      <c r="D326" s="343">
        <f>SUM(D327:D335)</f>
        <v>0</v>
      </c>
      <c r="E326" s="347" t="str">
        <f t="shared" si="17"/>
        <v/>
      </c>
      <c r="F326" s="345" t="str">
        <f t="shared" si="18"/>
        <v>否</v>
      </c>
      <c r="G326" s="196" t="str">
        <f t="shared" si="19"/>
        <v>款</v>
      </c>
    </row>
    <row r="327" s="113" customFormat="1" ht="36" customHeight="1" spans="1:7">
      <c r="A327" s="212" t="s">
        <v>687</v>
      </c>
      <c r="B327" s="213" t="s">
        <v>186</v>
      </c>
      <c r="C327" s="343"/>
      <c r="D327" s="343"/>
      <c r="E327" s="347" t="str">
        <f t="shared" si="17"/>
        <v/>
      </c>
      <c r="F327" s="345" t="str">
        <f t="shared" si="18"/>
        <v>否</v>
      </c>
      <c r="G327" s="196" t="str">
        <f t="shared" si="19"/>
        <v>项</v>
      </c>
    </row>
    <row r="328" s="113" customFormat="1" ht="36" customHeight="1" spans="1:7">
      <c r="A328" s="212" t="s">
        <v>688</v>
      </c>
      <c r="B328" s="213" t="s">
        <v>188</v>
      </c>
      <c r="C328" s="343"/>
      <c r="D328" s="343"/>
      <c r="E328" s="347" t="str">
        <f t="shared" si="17"/>
        <v/>
      </c>
      <c r="F328" s="345" t="str">
        <f t="shared" si="18"/>
        <v>否</v>
      </c>
      <c r="G328" s="196" t="str">
        <f t="shared" si="19"/>
        <v>项</v>
      </c>
    </row>
    <row r="329" s="113" customFormat="1" ht="36" customHeight="1" spans="1:7">
      <c r="A329" s="212" t="s">
        <v>689</v>
      </c>
      <c r="B329" s="213" t="s">
        <v>190</v>
      </c>
      <c r="C329" s="343"/>
      <c r="D329" s="343"/>
      <c r="E329" s="347" t="str">
        <f t="shared" si="17"/>
        <v/>
      </c>
      <c r="F329" s="345" t="str">
        <f t="shared" si="18"/>
        <v>否</v>
      </c>
      <c r="G329" s="196" t="str">
        <f t="shared" si="19"/>
        <v>项</v>
      </c>
    </row>
    <row r="330" s="113" customFormat="1" ht="36" customHeight="1" spans="1:7">
      <c r="A330" s="212" t="s">
        <v>690</v>
      </c>
      <c r="B330" s="219" t="s">
        <v>691</v>
      </c>
      <c r="C330" s="343"/>
      <c r="D330" s="343"/>
      <c r="E330" s="347" t="str">
        <f t="shared" si="17"/>
        <v/>
      </c>
      <c r="F330" s="345" t="str">
        <f t="shared" si="18"/>
        <v>否</v>
      </c>
      <c r="G330" s="196" t="str">
        <f t="shared" si="19"/>
        <v>项</v>
      </c>
    </row>
    <row r="331" s="113" customFormat="1" ht="36" customHeight="1" spans="1:7">
      <c r="A331" s="212" t="s">
        <v>692</v>
      </c>
      <c r="B331" s="219" t="s">
        <v>693</v>
      </c>
      <c r="C331" s="343"/>
      <c r="D331" s="343"/>
      <c r="E331" s="347" t="str">
        <f t="shared" si="17"/>
        <v/>
      </c>
      <c r="F331" s="345" t="str">
        <f t="shared" si="18"/>
        <v>否</v>
      </c>
      <c r="G331" s="196" t="str">
        <f t="shared" si="19"/>
        <v>项</v>
      </c>
    </row>
    <row r="332" s="113" customFormat="1" ht="36" customHeight="1" spans="1:7">
      <c r="A332" s="212" t="s">
        <v>694</v>
      </c>
      <c r="B332" s="213" t="s">
        <v>695</v>
      </c>
      <c r="C332" s="343"/>
      <c r="D332" s="343"/>
      <c r="E332" s="347" t="str">
        <f t="shared" si="17"/>
        <v/>
      </c>
      <c r="F332" s="345" t="str">
        <f t="shared" si="18"/>
        <v>否</v>
      </c>
      <c r="G332" s="196" t="str">
        <f t="shared" si="19"/>
        <v>项</v>
      </c>
    </row>
    <row r="333" s="113" customFormat="1" ht="36" customHeight="1" spans="1:7">
      <c r="A333" s="212" t="s">
        <v>696</v>
      </c>
      <c r="B333" s="213" t="s">
        <v>287</v>
      </c>
      <c r="C333" s="343"/>
      <c r="D333" s="343"/>
      <c r="E333" s="347" t="str">
        <f t="shared" si="17"/>
        <v/>
      </c>
      <c r="F333" s="345" t="str">
        <f t="shared" si="18"/>
        <v>否</v>
      </c>
      <c r="G333" s="196" t="str">
        <f t="shared" si="19"/>
        <v>项</v>
      </c>
    </row>
    <row r="334" s="113" customFormat="1" ht="36" customHeight="1" spans="1:7">
      <c r="A334" s="212" t="s">
        <v>697</v>
      </c>
      <c r="B334" s="213" t="s">
        <v>204</v>
      </c>
      <c r="C334" s="343"/>
      <c r="D334" s="343"/>
      <c r="E334" s="347" t="str">
        <f t="shared" si="17"/>
        <v/>
      </c>
      <c r="F334" s="345" t="str">
        <f t="shared" si="18"/>
        <v>否</v>
      </c>
      <c r="G334" s="196" t="str">
        <f t="shared" si="19"/>
        <v>项</v>
      </c>
    </row>
    <row r="335" s="113" customFormat="1" ht="36" customHeight="1" spans="1:7">
      <c r="A335" s="212" t="s">
        <v>698</v>
      </c>
      <c r="B335" s="213" t="s">
        <v>699</v>
      </c>
      <c r="C335" s="343"/>
      <c r="D335" s="343"/>
      <c r="E335" s="347" t="str">
        <f t="shared" si="17"/>
        <v/>
      </c>
      <c r="F335" s="345" t="str">
        <f t="shared" si="18"/>
        <v>否</v>
      </c>
      <c r="G335" s="196" t="str">
        <f t="shared" si="19"/>
        <v>项</v>
      </c>
    </row>
    <row r="336" ht="36" customHeight="1" spans="1:7">
      <c r="A336" s="212" t="s">
        <v>700</v>
      </c>
      <c r="B336" s="213" t="s">
        <v>701</v>
      </c>
      <c r="C336" s="343">
        <f>SUM(C337:C345)</f>
        <v>0</v>
      </c>
      <c r="D336" s="343">
        <f>SUM(D337:D345)</f>
        <v>0</v>
      </c>
      <c r="E336" s="347" t="str">
        <f t="shared" si="17"/>
        <v/>
      </c>
      <c r="F336" s="345" t="str">
        <f t="shared" si="18"/>
        <v>否</v>
      </c>
      <c r="G336" s="196" t="str">
        <f t="shared" si="19"/>
        <v>款</v>
      </c>
    </row>
    <row r="337" s="113" customFormat="1" ht="36" customHeight="1" spans="1:7">
      <c r="A337" s="212" t="s">
        <v>702</v>
      </c>
      <c r="B337" s="213" t="s">
        <v>186</v>
      </c>
      <c r="C337" s="343"/>
      <c r="D337" s="343"/>
      <c r="E337" s="347" t="str">
        <f t="shared" si="17"/>
        <v/>
      </c>
      <c r="F337" s="345" t="str">
        <f t="shared" si="18"/>
        <v>否</v>
      </c>
      <c r="G337" s="196" t="str">
        <f t="shared" si="19"/>
        <v>项</v>
      </c>
    </row>
    <row r="338" s="113" customFormat="1" ht="36" customHeight="1" spans="1:7">
      <c r="A338" s="212" t="s">
        <v>703</v>
      </c>
      <c r="B338" s="213" t="s">
        <v>188</v>
      </c>
      <c r="C338" s="343"/>
      <c r="D338" s="343"/>
      <c r="E338" s="347" t="str">
        <f t="shared" si="17"/>
        <v/>
      </c>
      <c r="F338" s="345" t="str">
        <f t="shared" si="18"/>
        <v>否</v>
      </c>
      <c r="G338" s="196" t="str">
        <f t="shared" si="19"/>
        <v>项</v>
      </c>
    </row>
    <row r="339" s="113" customFormat="1" ht="36" customHeight="1" spans="1:7">
      <c r="A339" s="212" t="s">
        <v>704</v>
      </c>
      <c r="B339" s="213" t="s">
        <v>190</v>
      </c>
      <c r="C339" s="343"/>
      <c r="D339" s="343"/>
      <c r="E339" s="347" t="str">
        <f t="shared" ref="E339:E402" si="20">IF(C339&gt;0,D339/C339-1,IF(C339&lt;0,-(D339/C339-1),""))</f>
        <v/>
      </c>
      <c r="F339" s="345" t="str">
        <f t="shared" si="18"/>
        <v>否</v>
      </c>
      <c r="G339" s="196" t="str">
        <f t="shared" si="19"/>
        <v>项</v>
      </c>
    </row>
    <row r="340" s="113" customFormat="1" ht="36" customHeight="1" spans="1:7">
      <c r="A340" s="212" t="s">
        <v>705</v>
      </c>
      <c r="B340" s="213" t="s">
        <v>706</v>
      </c>
      <c r="C340" s="343"/>
      <c r="D340" s="343"/>
      <c r="E340" s="347" t="str">
        <f t="shared" si="20"/>
        <v/>
      </c>
      <c r="F340" s="345" t="str">
        <f t="shared" si="18"/>
        <v>否</v>
      </c>
      <c r="G340" s="196" t="str">
        <f t="shared" si="19"/>
        <v>项</v>
      </c>
    </row>
    <row r="341" s="113" customFormat="1" ht="36" customHeight="1" spans="1:7">
      <c r="A341" s="212" t="s">
        <v>707</v>
      </c>
      <c r="B341" s="213" t="s">
        <v>708</v>
      </c>
      <c r="C341" s="343"/>
      <c r="D341" s="343"/>
      <c r="E341" s="347" t="str">
        <f t="shared" si="20"/>
        <v/>
      </c>
      <c r="F341" s="345" t="str">
        <f t="shared" si="18"/>
        <v>否</v>
      </c>
      <c r="G341" s="196" t="str">
        <f t="shared" si="19"/>
        <v>项</v>
      </c>
    </row>
    <row r="342" s="113" customFormat="1" ht="36" customHeight="1" spans="1:7">
      <c r="A342" s="212" t="s">
        <v>709</v>
      </c>
      <c r="B342" s="213" t="s">
        <v>710</v>
      </c>
      <c r="C342" s="343"/>
      <c r="D342" s="343"/>
      <c r="E342" s="347" t="str">
        <f t="shared" si="20"/>
        <v/>
      </c>
      <c r="F342" s="345" t="str">
        <f t="shared" si="18"/>
        <v>否</v>
      </c>
      <c r="G342" s="196" t="str">
        <f t="shared" si="19"/>
        <v>项</v>
      </c>
    </row>
    <row r="343" s="113" customFormat="1" ht="36" customHeight="1" spans="1:7">
      <c r="A343" s="212" t="s">
        <v>711</v>
      </c>
      <c r="B343" s="213" t="s">
        <v>287</v>
      </c>
      <c r="C343" s="343"/>
      <c r="D343" s="343"/>
      <c r="E343" s="347" t="str">
        <f t="shared" si="20"/>
        <v/>
      </c>
      <c r="F343" s="345" t="str">
        <f t="shared" si="18"/>
        <v>否</v>
      </c>
      <c r="G343" s="196" t="str">
        <f t="shared" si="19"/>
        <v>项</v>
      </c>
    </row>
    <row r="344" s="113" customFormat="1" ht="36" customHeight="1" spans="1:7">
      <c r="A344" s="212" t="s">
        <v>712</v>
      </c>
      <c r="B344" s="213" t="s">
        <v>204</v>
      </c>
      <c r="C344" s="343"/>
      <c r="D344" s="343"/>
      <c r="E344" s="347" t="str">
        <f t="shared" si="20"/>
        <v/>
      </c>
      <c r="F344" s="345" t="str">
        <f t="shared" si="18"/>
        <v>否</v>
      </c>
      <c r="G344" s="196" t="str">
        <f t="shared" si="19"/>
        <v>项</v>
      </c>
    </row>
    <row r="345" s="113" customFormat="1" ht="36" customHeight="1" spans="1:7">
      <c r="A345" s="212" t="s">
        <v>713</v>
      </c>
      <c r="B345" s="213" t="s">
        <v>714</v>
      </c>
      <c r="C345" s="343"/>
      <c r="D345" s="343"/>
      <c r="E345" s="347" t="str">
        <f t="shared" si="20"/>
        <v/>
      </c>
      <c r="F345" s="345" t="str">
        <f t="shared" si="18"/>
        <v>否</v>
      </c>
      <c r="G345" s="196" t="str">
        <f t="shared" si="19"/>
        <v>项</v>
      </c>
    </row>
    <row r="346" ht="36" customHeight="1" spans="1:7">
      <c r="A346" s="212" t="s">
        <v>715</v>
      </c>
      <c r="B346" s="213" t="s">
        <v>716</v>
      </c>
      <c r="C346" s="343">
        <f>SUM(C347:C353)</f>
        <v>0</v>
      </c>
      <c r="D346" s="343">
        <f>SUM(D347:D353)</f>
        <v>0</v>
      </c>
      <c r="E346" s="347" t="str">
        <f t="shared" si="20"/>
        <v/>
      </c>
      <c r="F346" s="345" t="str">
        <f t="shared" si="18"/>
        <v>否</v>
      </c>
      <c r="G346" s="196" t="str">
        <f t="shared" si="19"/>
        <v>款</v>
      </c>
    </row>
    <row r="347" s="113" customFormat="1" ht="36" customHeight="1" spans="1:7">
      <c r="A347" s="212" t="s">
        <v>717</v>
      </c>
      <c r="B347" s="213" t="s">
        <v>186</v>
      </c>
      <c r="C347" s="343"/>
      <c r="D347" s="343"/>
      <c r="E347" s="347" t="str">
        <f t="shared" si="20"/>
        <v/>
      </c>
      <c r="F347" s="345" t="str">
        <f t="shared" si="18"/>
        <v>否</v>
      </c>
      <c r="G347" s="196" t="str">
        <f t="shared" si="19"/>
        <v>项</v>
      </c>
    </row>
    <row r="348" s="113" customFormat="1" ht="36" customHeight="1" spans="1:7">
      <c r="A348" s="212" t="s">
        <v>718</v>
      </c>
      <c r="B348" s="213" t="s">
        <v>188</v>
      </c>
      <c r="C348" s="343"/>
      <c r="D348" s="343"/>
      <c r="E348" s="347" t="str">
        <f t="shared" si="20"/>
        <v/>
      </c>
      <c r="F348" s="345" t="str">
        <f t="shared" si="18"/>
        <v>否</v>
      </c>
      <c r="G348" s="196" t="str">
        <f t="shared" si="19"/>
        <v>项</v>
      </c>
    </row>
    <row r="349" s="113" customFormat="1" ht="36" customHeight="1" spans="1:7">
      <c r="A349" s="212" t="s">
        <v>719</v>
      </c>
      <c r="B349" s="213" t="s">
        <v>190</v>
      </c>
      <c r="C349" s="343"/>
      <c r="D349" s="343"/>
      <c r="E349" s="347" t="str">
        <f t="shared" si="20"/>
        <v/>
      </c>
      <c r="F349" s="345" t="str">
        <f t="shared" si="18"/>
        <v>否</v>
      </c>
      <c r="G349" s="196" t="str">
        <f t="shared" si="19"/>
        <v>项</v>
      </c>
    </row>
    <row r="350" s="113" customFormat="1" ht="36" customHeight="1" spans="1:7">
      <c r="A350" s="212" t="s">
        <v>720</v>
      </c>
      <c r="B350" s="213" t="s">
        <v>721</v>
      </c>
      <c r="C350" s="343"/>
      <c r="D350" s="343"/>
      <c r="E350" s="347" t="str">
        <f t="shared" si="20"/>
        <v/>
      </c>
      <c r="F350" s="345" t="str">
        <f t="shared" si="18"/>
        <v>否</v>
      </c>
      <c r="G350" s="196" t="str">
        <f t="shared" si="19"/>
        <v>项</v>
      </c>
    </row>
    <row r="351" s="113" customFormat="1" ht="36" customHeight="1" spans="1:7">
      <c r="A351" s="212" t="s">
        <v>722</v>
      </c>
      <c r="B351" s="213" t="s">
        <v>723</v>
      </c>
      <c r="C351" s="343"/>
      <c r="D351" s="343"/>
      <c r="E351" s="347" t="str">
        <f t="shared" si="20"/>
        <v/>
      </c>
      <c r="F351" s="345" t="str">
        <f t="shared" si="18"/>
        <v>否</v>
      </c>
      <c r="G351" s="196" t="str">
        <f t="shared" si="19"/>
        <v>项</v>
      </c>
    </row>
    <row r="352" s="113" customFormat="1" ht="36" customHeight="1" spans="1:7">
      <c r="A352" s="212" t="s">
        <v>724</v>
      </c>
      <c r="B352" s="213" t="s">
        <v>204</v>
      </c>
      <c r="C352" s="343"/>
      <c r="D352" s="343"/>
      <c r="E352" s="347" t="str">
        <f t="shared" si="20"/>
        <v/>
      </c>
      <c r="F352" s="345" t="str">
        <f t="shared" si="18"/>
        <v>否</v>
      </c>
      <c r="G352" s="196" t="str">
        <f t="shared" si="19"/>
        <v>项</v>
      </c>
    </row>
    <row r="353" s="113" customFormat="1" ht="36" customHeight="1" spans="1:7">
      <c r="A353" s="212" t="s">
        <v>725</v>
      </c>
      <c r="B353" s="213" t="s">
        <v>726</v>
      </c>
      <c r="C353" s="343"/>
      <c r="D353" s="343"/>
      <c r="E353" s="347" t="str">
        <f t="shared" si="20"/>
        <v/>
      </c>
      <c r="F353" s="345" t="str">
        <f t="shared" si="18"/>
        <v>否</v>
      </c>
      <c r="G353" s="196" t="str">
        <f t="shared" si="19"/>
        <v>项</v>
      </c>
    </row>
    <row r="354" ht="36" customHeight="1" spans="1:7">
      <c r="A354" s="212" t="s">
        <v>727</v>
      </c>
      <c r="B354" s="213" t="s">
        <v>728</v>
      </c>
      <c r="C354" s="343">
        <f>SUM(C355:C359)</f>
        <v>0</v>
      </c>
      <c r="D354" s="343">
        <f>SUM(D355:D359)</f>
        <v>0</v>
      </c>
      <c r="E354" s="347" t="str">
        <f t="shared" si="20"/>
        <v/>
      </c>
      <c r="F354" s="345" t="str">
        <f t="shared" si="18"/>
        <v>否</v>
      </c>
      <c r="G354" s="196" t="str">
        <f t="shared" si="19"/>
        <v>款</v>
      </c>
    </row>
    <row r="355" s="113" customFormat="1" ht="36" customHeight="1" spans="1:7">
      <c r="A355" s="212" t="s">
        <v>729</v>
      </c>
      <c r="B355" s="213" t="s">
        <v>186</v>
      </c>
      <c r="C355" s="343"/>
      <c r="D355" s="343"/>
      <c r="E355" s="347" t="str">
        <f t="shared" si="20"/>
        <v/>
      </c>
      <c r="F355" s="345" t="str">
        <f t="shared" si="18"/>
        <v>否</v>
      </c>
      <c r="G355" s="196" t="str">
        <f t="shared" si="19"/>
        <v>项</v>
      </c>
    </row>
    <row r="356" s="113" customFormat="1" ht="36" customHeight="1" spans="1:7">
      <c r="A356" s="212" t="s">
        <v>730</v>
      </c>
      <c r="B356" s="213" t="s">
        <v>188</v>
      </c>
      <c r="C356" s="343"/>
      <c r="D356" s="343"/>
      <c r="E356" s="347" t="str">
        <f t="shared" si="20"/>
        <v/>
      </c>
      <c r="F356" s="345" t="str">
        <f t="shared" si="18"/>
        <v>否</v>
      </c>
      <c r="G356" s="196" t="str">
        <f t="shared" si="19"/>
        <v>项</v>
      </c>
    </row>
    <row r="357" s="113" customFormat="1" ht="36" customHeight="1" spans="1:7">
      <c r="A357" s="212" t="s">
        <v>731</v>
      </c>
      <c r="B357" s="213" t="s">
        <v>287</v>
      </c>
      <c r="C357" s="343"/>
      <c r="D357" s="343"/>
      <c r="E357" s="347" t="str">
        <f t="shared" si="20"/>
        <v/>
      </c>
      <c r="F357" s="345" t="str">
        <f t="shared" si="18"/>
        <v>否</v>
      </c>
      <c r="G357" s="196" t="str">
        <f t="shared" si="19"/>
        <v>项</v>
      </c>
    </row>
    <row r="358" s="113" customFormat="1" ht="36" customHeight="1" spans="1:7">
      <c r="A358" s="212" t="s">
        <v>732</v>
      </c>
      <c r="B358" s="213" t="s">
        <v>733</v>
      </c>
      <c r="C358" s="343"/>
      <c r="D358" s="343"/>
      <c r="E358" s="347" t="str">
        <f t="shared" si="20"/>
        <v/>
      </c>
      <c r="F358" s="345" t="str">
        <f t="shared" si="18"/>
        <v>否</v>
      </c>
      <c r="G358" s="196" t="str">
        <f t="shared" si="19"/>
        <v>项</v>
      </c>
    </row>
    <row r="359" s="113" customFormat="1" ht="36" customHeight="1" spans="1:7">
      <c r="A359" s="212" t="s">
        <v>734</v>
      </c>
      <c r="B359" s="213" t="s">
        <v>735</v>
      </c>
      <c r="C359" s="343"/>
      <c r="D359" s="343"/>
      <c r="E359" s="347" t="str">
        <f t="shared" si="20"/>
        <v/>
      </c>
      <c r="F359" s="345" t="str">
        <f t="shared" si="18"/>
        <v>否</v>
      </c>
      <c r="G359" s="196" t="str">
        <f t="shared" si="19"/>
        <v>项</v>
      </c>
    </row>
    <row r="360" ht="36" customHeight="1" spans="1:7">
      <c r="A360" s="212" t="s">
        <v>736</v>
      </c>
      <c r="B360" s="213" t="s">
        <v>737</v>
      </c>
      <c r="C360" s="343">
        <f>SUM(C361:C362)</f>
        <v>1</v>
      </c>
      <c r="D360" s="343">
        <f>SUM(D361:D362)</f>
        <v>1</v>
      </c>
      <c r="E360" s="347">
        <f t="shared" si="20"/>
        <v>0</v>
      </c>
      <c r="F360" s="345" t="str">
        <f t="shared" si="18"/>
        <v>是</v>
      </c>
      <c r="G360" s="196" t="str">
        <f t="shared" si="19"/>
        <v>款</v>
      </c>
    </row>
    <row r="361" s="113" customFormat="1" ht="36" customHeight="1" spans="1:7">
      <c r="A361" s="218">
        <v>2049902</v>
      </c>
      <c r="B361" s="213" t="s">
        <v>738</v>
      </c>
      <c r="C361" s="343"/>
      <c r="D361" s="343"/>
      <c r="E361" s="347" t="str">
        <f t="shared" si="20"/>
        <v/>
      </c>
      <c r="F361" s="345" t="str">
        <f t="shared" si="18"/>
        <v>否</v>
      </c>
      <c r="G361" s="196" t="str">
        <f t="shared" si="19"/>
        <v>项</v>
      </c>
    </row>
    <row r="362" s="113" customFormat="1" ht="36" customHeight="1" spans="1:7">
      <c r="A362" s="356" t="s">
        <v>739</v>
      </c>
      <c r="B362" s="213" t="s">
        <v>740</v>
      </c>
      <c r="C362" s="343">
        <v>1</v>
      </c>
      <c r="D362" s="343">
        <v>1</v>
      </c>
      <c r="E362" s="347">
        <f t="shared" si="20"/>
        <v>0</v>
      </c>
      <c r="F362" s="345" t="str">
        <f t="shared" si="18"/>
        <v>是</v>
      </c>
      <c r="G362" s="196" t="str">
        <f t="shared" si="19"/>
        <v>项</v>
      </c>
    </row>
    <row r="363" ht="36" customHeight="1" spans="1:7">
      <c r="A363" s="208" t="s">
        <v>118</v>
      </c>
      <c r="B363" s="209" t="s">
        <v>119</v>
      </c>
      <c r="C363" s="343">
        <f>SUM(C364,C369,C376,C382,C388,C392,C396,C400,C406,C413)</f>
        <v>41893</v>
      </c>
      <c r="D363" s="343">
        <f>SUM(D364,D369,D376,D382,D388,D392,D396,D400,D406,D413)</f>
        <v>41916</v>
      </c>
      <c r="E363" s="344">
        <f t="shared" si="20"/>
        <v>0.001</v>
      </c>
      <c r="F363" s="345" t="str">
        <f t="shared" si="18"/>
        <v>是</v>
      </c>
      <c r="G363" s="196" t="str">
        <f t="shared" si="19"/>
        <v>类</v>
      </c>
    </row>
    <row r="364" ht="36" customHeight="1" spans="1:7">
      <c r="A364" s="212" t="s">
        <v>741</v>
      </c>
      <c r="B364" s="213" t="s">
        <v>742</v>
      </c>
      <c r="C364" s="343">
        <f>SUM(C365:C368)</f>
        <v>454</v>
      </c>
      <c r="D364" s="343">
        <f>SUM(D365:D368)</f>
        <v>454</v>
      </c>
      <c r="E364" s="347">
        <f t="shared" si="20"/>
        <v>0</v>
      </c>
      <c r="F364" s="345" t="str">
        <f t="shared" si="18"/>
        <v>是</v>
      </c>
      <c r="G364" s="196" t="str">
        <f t="shared" si="19"/>
        <v>款</v>
      </c>
    </row>
    <row r="365" s="113" customFormat="1" ht="36" customHeight="1" spans="1:7">
      <c r="A365" s="212" t="s">
        <v>743</v>
      </c>
      <c r="B365" s="213" t="s">
        <v>186</v>
      </c>
      <c r="C365" s="343">
        <v>417</v>
      </c>
      <c r="D365" s="343">
        <v>417</v>
      </c>
      <c r="E365" s="347">
        <f t="shared" si="20"/>
        <v>0</v>
      </c>
      <c r="F365" s="345" t="str">
        <f t="shared" si="18"/>
        <v>是</v>
      </c>
      <c r="G365" s="196" t="str">
        <f t="shared" si="19"/>
        <v>项</v>
      </c>
    </row>
    <row r="366" s="113" customFormat="1" ht="36" customHeight="1" spans="1:7">
      <c r="A366" s="212" t="s">
        <v>744</v>
      </c>
      <c r="B366" s="213" t="s">
        <v>188</v>
      </c>
      <c r="C366" s="343">
        <v>37</v>
      </c>
      <c r="D366" s="343">
        <v>37</v>
      </c>
      <c r="E366" s="347">
        <f t="shared" si="20"/>
        <v>0</v>
      </c>
      <c r="F366" s="345" t="str">
        <f t="shared" si="18"/>
        <v>是</v>
      </c>
      <c r="G366" s="196" t="str">
        <f t="shared" si="19"/>
        <v>项</v>
      </c>
    </row>
    <row r="367" s="113" customFormat="1" ht="36" customHeight="1" spans="1:7">
      <c r="A367" s="212" t="s">
        <v>745</v>
      </c>
      <c r="B367" s="213" t="s">
        <v>190</v>
      </c>
      <c r="C367" s="343"/>
      <c r="D367" s="343"/>
      <c r="E367" s="347" t="str">
        <f t="shared" si="20"/>
        <v/>
      </c>
      <c r="F367" s="345" t="str">
        <f t="shared" si="18"/>
        <v>否</v>
      </c>
      <c r="G367" s="196" t="str">
        <f t="shared" si="19"/>
        <v>项</v>
      </c>
    </row>
    <row r="368" s="113" customFormat="1" ht="36" customHeight="1" spans="1:7">
      <c r="A368" s="212" t="s">
        <v>746</v>
      </c>
      <c r="B368" s="213" t="s">
        <v>747</v>
      </c>
      <c r="C368" s="343"/>
      <c r="D368" s="343"/>
      <c r="E368" s="347" t="str">
        <f t="shared" si="20"/>
        <v/>
      </c>
      <c r="F368" s="345" t="str">
        <f t="shared" si="18"/>
        <v>否</v>
      </c>
      <c r="G368" s="196" t="str">
        <f t="shared" si="19"/>
        <v>项</v>
      </c>
    </row>
    <row r="369" ht="36" customHeight="1" spans="1:7">
      <c r="A369" s="212" t="s">
        <v>748</v>
      </c>
      <c r="B369" s="213" t="s">
        <v>749</v>
      </c>
      <c r="C369" s="343">
        <f>SUM(C370:C375)</f>
        <v>39044</v>
      </c>
      <c r="D369" s="343">
        <f>SUM(D370:D375)</f>
        <v>39044</v>
      </c>
      <c r="E369" s="347">
        <f t="shared" si="20"/>
        <v>0</v>
      </c>
      <c r="F369" s="345" t="str">
        <f t="shared" si="18"/>
        <v>是</v>
      </c>
      <c r="G369" s="196" t="str">
        <f t="shared" si="19"/>
        <v>款</v>
      </c>
    </row>
    <row r="370" s="113" customFormat="1" ht="36" customHeight="1" spans="1:7">
      <c r="A370" s="212" t="s">
        <v>750</v>
      </c>
      <c r="B370" s="213" t="s">
        <v>751</v>
      </c>
      <c r="C370" s="343">
        <v>1747</v>
      </c>
      <c r="D370" s="343">
        <v>1747</v>
      </c>
      <c r="E370" s="347">
        <f t="shared" si="20"/>
        <v>0</v>
      </c>
      <c r="F370" s="345" t="str">
        <f t="shared" si="18"/>
        <v>是</v>
      </c>
      <c r="G370" s="196" t="str">
        <f t="shared" si="19"/>
        <v>项</v>
      </c>
    </row>
    <row r="371" s="113" customFormat="1" ht="36" customHeight="1" spans="1:7">
      <c r="A371" s="212" t="s">
        <v>752</v>
      </c>
      <c r="B371" s="213" t="s">
        <v>753</v>
      </c>
      <c r="C371" s="343">
        <v>21372</v>
      </c>
      <c r="D371" s="343">
        <v>21372</v>
      </c>
      <c r="E371" s="347">
        <f t="shared" si="20"/>
        <v>0</v>
      </c>
      <c r="F371" s="345" t="str">
        <f t="shared" si="18"/>
        <v>是</v>
      </c>
      <c r="G371" s="196" t="str">
        <f t="shared" si="19"/>
        <v>项</v>
      </c>
    </row>
    <row r="372" s="113" customFormat="1" ht="36" customHeight="1" spans="1:7">
      <c r="A372" s="212" t="s">
        <v>754</v>
      </c>
      <c r="B372" s="213" t="s">
        <v>755</v>
      </c>
      <c r="C372" s="343">
        <v>11927</v>
      </c>
      <c r="D372" s="343">
        <v>11927</v>
      </c>
      <c r="E372" s="347">
        <f t="shared" si="20"/>
        <v>0</v>
      </c>
      <c r="F372" s="345" t="str">
        <f t="shared" si="18"/>
        <v>是</v>
      </c>
      <c r="G372" s="196" t="str">
        <f t="shared" si="19"/>
        <v>项</v>
      </c>
    </row>
    <row r="373" s="113" customFormat="1" ht="36" customHeight="1" spans="1:7">
      <c r="A373" s="212" t="s">
        <v>756</v>
      </c>
      <c r="B373" s="213" t="s">
        <v>757</v>
      </c>
      <c r="C373" s="343">
        <v>3184</v>
      </c>
      <c r="D373" s="343">
        <v>3184</v>
      </c>
      <c r="E373" s="347">
        <f t="shared" si="20"/>
        <v>0</v>
      </c>
      <c r="F373" s="345" t="str">
        <f t="shared" si="18"/>
        <v>是</v>
      </c>
      <c r="G373" s="196" t="str">
        <f t="shared" si="19"/>
        <v>项</v>
      </c>
    </row>
    <row r="374" s="113" customFormat="1" ht="36" customHeight="1" spans="1:7">
      <c r="A374" s="212" t="s">
        <v>758</v>
      </c>
      <c r="B374" s="213" t="s">
        <v>759</v>
      </c>
      <c r="C374" s="343"/>
      <c r="D374" s="343"/>
      <c r="E374" s="347" t="str">
        <f t="shared" si="20"/>
        <v/>
      </c>
      <c r="F374" s="345" t="str">
        <f t="shared" si="18"/>
        <v>否</v>
      </c>
      <c r="G374" s="196" t="str">
        <f t="shared" si="19"/>
        <v>项</v>
      </c>
    </row>
    <row r="375" s="113" customFormat="1" ht="36" customHeight="1" spans="1:7">
      <c r="A375" s="212" t="s">
        <v>760</v>
      </c>
      <c r="B375" s="213" t="s">
        <v>761</v>
      </c>
      <c r="C375" s="343">
        <v>814</v>
      </c>
      <c r="D375" s="343">
        <v>814</v>
      </c>
      <c r="E375" s="347">
        <f t="shared" si="20"/>
        <v>0</v>
      </c>
      <c r="F375" s="345" t="str">
        <f t="shared" si="18"/>
        <v>是</v>
      </c>
      <c r="G375" s="196" t="str">
        <f t="shared" si="19"/>
        <v>项</v>
      </c>
    </row>
    <row r="376" ht="36" customHeight="1" spans="1:7">
      <c r="A376" s="212" t="s">
        <v>762</v>
      </c>
      <c r="B376" s="213" t="s">
        <v>763</v>
      </c>
      <c r="C376" s="343">
        <f>SUM(C377:C381)</f>
        <v>1187</v>
      </c>
      <c r="D376" s="343">
        <f>SUM(D377:D381)</f>
        <v>1187</v>
      </c>
      <c r="E376" s="347">
        <f t="shared" si="20"/>
        <v>0</v>
      </c>
      <c r="F376" s="345" t="str">
        <f t="shared" si="18"/>
        <v>是</v>
      </c>
      <c r="G376" s="196" t="str">
        <f t="shared" si="19"/>
        <v>款</v>
      </c>
    </row>
    <row r="377" s="113" customFormat="1" ht="36" customHeight="1" spans="1:7">
      <c r="A377" s="212" t="s">
        <v>764</v>
      </c>
      <c r="B377" s="213" t="s">
        <v>765</v>
      </c>
      <c r="C377" s="343"/>
      <c r="D377" s="343"/>
      <c r="E377" s="347" t="str">
        <f t="shared" si="20"/>
        <v/>
      </c>
      <c r="F377" s="345" t="str">
        <f t="shared" si="18"/>
        <v>否</v>
      </c>
      <c r="G377" s="196" t="str">
        <f t="shared" si="19"/>
        <v>项</v>
      </c>
    </row>
    <row r="378" s="113" customFormat="1" ht="36" customHeight="1" spans="1:7">
      <c r="A378" s="212" t="s">
        <v>766</v>
      </c>
      <c r="B378" s="213" t="s">
        <v>767</v>
      </c>
      <c r="C378" s="343">
        <v>1187</v>
      </c>
      <c r="D378" s="343">
        <v>1187</v>
      </c>
      <c r="E378" s="347">
        <f t="shared" si="20"/>
        <v>0</v>
      </c>
      <c r="F378" s="345" t="str">
        <f t="shared" si="18"/>
        <v>是</v>
      </c>
      <c r="G378" s="196" t="str">
        <f t="shared" si="19"/>
        <v>项</v>
      </c>
    </row>
    <row r="379" s="113" customFormat="1" ht="36" customHeight="1" spans="1:7">
      <c r="A379" s="212" t="s">
        <v>768</v>
      </c>
      <c r="B379" s="213" t="s">
        <v>769</v>
      </c>
      <c r="C379" s="343"/>
      <c r="D379" s="343"/>
      <c r="E379" s="347" t="str">
        <f t="shared" si="20"/>
        <v/>
      </c>
      <c r="F379" s="345" t="str">
        <f t="shared" si="18"/>
        <v>否</v>
      </c>
      <c r="G379" s="196" t="str">
        <f t="shared" si="19"/>
        <v>项</v>
      </c>
    </row>
    <row r="380" s="113" customFormat="1" ht="36" customHeight="1" spans="1:7">
      <c r="A380" s="212" t="s">
        <v>770</v>
      </c>
      <c r="B380" s="213" t="s">
        <v>771</v>
      </c>
      <c r="C380" s="343"/>
      <c r="D380" s="343"/>
      <c r="E380" s="347" t="str">
        <f t="shared" si="20"/>
        <v/>
      </c>
      <c r="F380" s="345" t="str">
        <f t="shared" si="18"/>
        <v>否</v>
      </c>
      <c r="G380" s="196" t="str">
        <f t="shared" si="19"/>
        <v>项</v>
      </c>
    </row>
    <row r="381" s="113" customFormat="1" ht="36" customHeight="1" spans="1:7">
      <c r="A381" s="212" t="s">
        <v>772</v>
      </c>
      <c r="B381" s="213" t="s">
        <v>773</v>
      </c>
      <c r="C381" s="343"/>
      <c r="D381" s="343"/>
      <c r="E381" s="347" t="str">
        <f t="shared" si="20"/>
        <v/>
      </c>
      <c r="F381" s="345" t="str">
        <f t="shared" si="18"/>
        <v>否</v>
      </c>
      <c r="G381" s="196" t="str">
        <f t="shared" si="19"/>
        <v>项</v>
      </c>
    </row>
    <row r="382" ht="36" customHeight="1" spans="1:7">
      <c r="A382" s="212" t="s">
        <v>774</v>
      </c>
      <c r="B382" s="213" t="s">
        <v>775</v>
      </c>
      <c r="C382" s="343">
        <f>SUM(C383:C387)</f>
        <v>0</v>
      </c>
      <c r="D382" s="343">
        <f>SUM(D383:D387)</f>
        <v>0</v>
      </c>
      <c r="E382" s="347" t="str">
        <f t="shared" si="20"/>
        <v/>
      </c>
      <c r="F382" s="345" t="str">
        <f t="shared" si="18"/>
        <v>否</v>
      </c>
      <c r="G382" s="196" t="str">
        <f t="shared" si="19"/>
        <v>款</v>
      </c>
    </row>
    <row r="383" s="113" customFormat="1" ht="36" customHeight="1" spans="1:7">
      <c r="A383" s="212" t="s">
        <v>776</v>
      </c>
      <c r="B383" s="213" t="s">
        <v>777</v>
      </c>
      <c r="C383" s="343"/>
      <c r="D383" s="343"/>
      <c r="E383" s="347" t="str">
        <f t="shared" si="20"/>
        <v/>
      </c>
      <c r="F383" s="345" t="str">
        <f t="shared" si="18"/>
        <v>否</v>
      </c>
      <c r="G383" s="196" t="str">
        <f t="shared" si="19"/>
        <v>项</v>
      </c>
    </row>
    <row r="384" s="113" customFormat="1" ht="36" customHeight="1" spans="1:7">
      <c r="A384" s="212" t="s">
        <v>778</v>
      </c>
      <c r="B384" s="213" t="s">
        <v>779</v>
      </c>
      <c r="C384" s="343"/>
      <c r="D384" s="343"/>
      <c r="E384" s="347" t="str">
        <f t="shared" si="20"/>
        <v/>
      </c>
      <c r="F384" s="345" t="str">
        <f t="shared" si="18"/>
        <v>否</v>
      </c>
      <c r="G384" s="196" t="str">
        <f t="shared" si="19"/>
        <v>项</v>
      </c>
    </row>
    <row r="385" s="113" customFormat="1" ht="36" customHeight="1" spans="1:7">
      <c r="A385" s="212" t="s">
        <v>780</v>
      </c>
      <c r="B385" s="213" t="s">
        <v>781</v>
      </c>
      <c r="C385" s="343"/>
      <c r="D385" s="343"/>
      <c r="E385" s="347" t="str">
        <f t="shared" si="20"/>
        <v/>
      </c>
      <c r="F385" s="345" t="str">
        <f t="shared" si="18"/>
        <v>否</v>
      </c>
      <c r="G385" s="196" t="str">
        <f t="shared" si="19"/>
        <v>项</v>
      </c>
    </row>
    <row r="386" s="113" customFormat="1" ht="36" customHeight="1" spans="1:7">
      <c r="A386" s="212" t="s">
        <v>782</v>
      </c>
      <c r="B386" s="213" t="s">
        <v>783</v>
      </c>
      <c r="C386" s="343"/>
      <c r="D386" s="343"/>
      <c r="E386" s="347" t="str">
        <f t="shared" si="20"/>
        <v/>
      </c>
      <c r="F386" s="345" t="str">
        <f t="shared" si="18"/>
        <v>否</v>
      </c>
      <c r="G386" s="196" t="str">
        <f t="shared" si="19"/>
        <v>项</v>
      </c>
    </row>
    <row r="387" s="113" customFormat="1" ht="36" customHeight="1" spans="1:7">
      <c r="A387" s="212" t="s">
        <v>784</v>
      </c>
      <c r="B387" s="213" t="s">
        <v>785</v>
      </c>
      <c r="C387" s="343"/>
      <c r="D387" s="343"/>
      <c r="E387" s="347" t="str">
        <f t="shared" si="20"/>
        <v/>
      </c>
      <c r="F387" s="345" t="str">
        <f t="shared" si="18"/>
        <v>否</v>
      </c>
      <c r="G387" s="196" t="str">
        <f t="shared" si="19"/>
        <v>项</v>
      </c>
    </row>
    <row r="388" ht="36" customHeight="1" spans="1:7">
      <c r="A388" s="212" t="s">
        <v>786</v>
      </c>
      <c r="B388" s="213" t="s">
        <v>787</v>
      </c>
      <c r="C388" s="343">
        <f>SUM(C389:C391)</f>
        <v>0</v>
      </c>
      <c r="D388" s="343">
        <f>SUM(D389:D391)</f>
        <v>0</v>
      </c>
      <c r="E388" s="347" t="str">
        <f t="shared" si="20"/>
        <v/>
      </c>
      <c r="F388" s="345" t="str">
        <f t="shared" si="18"/>
        <v>否</v>
      </c>
      <c r="G388" s="196" t="str">
        <f t="shared" si="19"/>
        <v>款</v>
      </c>
    </row>
    <row r="389" s="113" customFormat="1" ht="36" customHeight="1" spans="1:7">
      <c r="A389" s="212" t="s">
        <v>788</v>
      </c>
      <c r="B389" s="213" t="s">
        <v>789</v>
      </c>
      <c r="C389" s="343"/>
      <c r="D389" s="343"/>
      <c r="E389" s="347" t="str">
        <f t="shared" si="20"/>
        <v/>
      </c>
      <c r="F389" s="345" t="str">
        <f t="shared" ref="F389:F452" si="21">IF(LEN(A389)=3,"是",IF(B389&lt;&gt;"",IF(SUM(C389:D389)&lt;&gt;0,"是","否"),"是"))</f>
        <v>否</v>
      </c>
      <c r="G389" s="196" t="str">
        <f t="shared" ref="G389:G452" si="22">IF(LEN(A389)=3,"类",IF(LEN(A389)=5,"款","项"))</f>
        <v>项</v>
      </c>
    </row>
    <row r="390" s="113" customFormat="1" ht="36" customHeight="1" spans="1:7">
      <c r="A390" s="212" t="s">
        <v>790</v>
      </c>
      <c r="B390" s="213" t="s">
        <v>791</v>
      </c>
      <c r="C390" s="343"/>
      <c r="D390" s="343"/>
      <c r="E390" s="347" t="str">
        <f t="shared" si="20"/>
        <v/>
      </c>
      <c r="F390" s="345" t="str">
        <f t="shared" si="21"/>
        <v>否</v>
      </c>
      <c r="G390" s="196" t="str">
        <f t="shared" si="22"/>
        <v>项</v>
      </c>
    </row>
    <row r="391" s="113" customFormat="1" ht="36" customHeight="1" spans="1:7">
      <c r="A391" s="212" t="s">
        <v>792</v>
      </c>
      <c r="B391" s="213" t="s">
        <v>793</v>
      </c>
      <c r="C391" s="343"/>
      <c r="D391" s="343"/>
      <c r="E391" s="347" t="str">
        <f t="shared" si="20"/>
        <v/>
      </c>
      <c r="F391" s="345" t="str">
        <f t="shared" si="21"/>
        <v>否</v>
      </c>
      <c r="G391" s="196" t="str">
        <f t="shared" si="22"/>
        <v>项</v>
      </c>
    </row>
    <row r="392" s="330" customFormat="1" ht="36" customHeight="1" spans="1:7">
      <c r="A392" s="212" t="s">
        <v>794</v>
      </c>
      <c r="B392" s="213" t="s">
        <v>795</v>
      </c>
      <c r="C392" s="343">
        <f>SUM(C393:C395)</f>
        <v>0</v>
      </c>
      <c r="D392" s="343">
        <f>SUM(D393:D395)</f>
        <v>0</v>
      </c>
      <c r="E392" s="347" t="str">
        <f t="shared" si="20"/>
        <v/>
      </c>
      <c r="F392" s="345" t="str">
        <f t="shared" si="21"/>
        <v>否</v>
      </c>
      <c r="G392" s="196" t="str">
        <f t="shared" si="22"/>
        <v>款</v>
      </c>
    </row>
    <row r="393" s="113" customFormat="1" ht="36" customHeight="1" spans="1:7">
      <c r="A393" s="212" t="s">
        <v>796</v>
      </c>
      <c r="B393" s="213" t="s">
        <v>797</v>
      </c>
      <c r="C393" s="343"/>
      <c r="D393" s="343"/>
      <c r="E393" s="347" t="str">
        <f t="shared" si="20"/>
        <v/>
      </c>
      <c r="F393" s="345" t="str">
        <f t="shared" si="21"/>
        <v>否</v>
      </c>
      <c r="G393" s="196" t="str">
        <f t="shared" si="22"/>
        <v>项</v>
      </c>
    </row>
    <row r="394" s="113" customFormat="1" ht="36" customHeight="1" spans="1:7">
      <c r="A394" s="212" t="s">
        <v>798</v>
      </c>
      <c r="B394" s="213" t="s">
        <v>799</v>
      </c>
      <c r="C394" s="343"/>
      <c r="D394" s="343"/>
      <c r="E394" s="347" t="str">
        <f t="shared" si="20"/>
        <v/>
      </c>
      <c r="F394" s="345" t="str">
        <f t="shared" si="21"/>
        <v>否</v>
      </c>
      <c r="G394" s="196" t="str">
        <f t="shared" si="22"/>
        <v>项</v>
      </c>
    </row>
    <row r="395" s="330" customFormat="1" ht="36" customHeight="1" spans="1:7">
      <c r="A395" s="212" t="s">
        <v>800</v>
      </c>
      <c r="B395" s="213" t="s">
        <v>801</v>
      </c>
      <c r="C395" s="343"/>
      <c r="D395" s="343"/>
      <c r="E395" s="347" t="str">
        <f t="shared" si="20"/>
        <v/>
      </c>
      <c r="F395" s="345" t="str">
        <f t="shared" si="21"/>
        <v>否</v>
      </c>
      <c r="G395" s="196" t="str">
        <f t="shared" si="22"/>
        <v>项</v>
      </c>
    </row>
    <row r="396" ht="36" customHeight="1" spans="1:7">
      <c r="A396" s="212" t="s">
        <v>802</v>
      </c>
      <c r="B396" s="213" t="s">
        <v>803</v>
      </c>
      <c r="C396" s="343">
        <f>SUM(C397:C399)</f>
        <v>0</v>
      </c>
      <c r="D396" s="343">
        <f>SUM(D397:D399)</f>
        <v>1</v>
      </c>
      <c r="E396" s="347" t="str">
        <f t="shared" si="20"/>
        <v/>
      </c>
      <c r="F396" s="345" t="str">
        <f t="shared" si="21"/>
        <v>是</v>
      </c>
      <c r="G396" s="196" t="str">
        <f t="shared" si="22"/>
        <v>款</v>
      </c>
    </row>
    <row r="397" s="113" customFormat="1" ht="36" customHeight="1" spans="1:7">
      <c r="A397" s="212" t="s">
        <v>804</v>
      </c>
      <c r="B397" s="213" t="s">
        <v>805</v>
      </c>
      <c r="C397" s="343"/>
      <c r="D397" s="343">
        <v>1</v>
      </c>
      <c r="E397" s="347" t="str">
        <f t="shared" si="20"/>
        <v/>
      </c>
      <c r="F397" s="345" t="str">
        <f t="shared" si="21"/>
        <v>是</v>
      </c>
      <c r="G397" s="196" t="str">
        <f t="shared" si="22"/>
        <v>项</v>
      </c>
    </row>
    <row r="398" s="113" customFormat="1" ht="36" customHeight="1" spans="1:7">
      <c r="A398" s="212" t="s">
        <v>806</v>
      </c>
      <c r="B398" s="213" t="s">
        <v>807</v>
      </c>
      <c r="C398" s="343"/>
      <c r="D398" s="343"/>
      <c r="E398" s="347" t="str">
        <f t="shared" si="20"/>
        <v/>
      </c>
      <c r="F398" s="345" t="str">
        <f t="shared" si="21"/>
        <v>否</v>
      </c>
      <c r="G398" s="196" t="str">
        <f t="shared" si="22"/>
        <v>项</v>
      </c>
    </row>
    <row r="399" s="113" customFormat="1" ht="36" customHeight="1" spans="1:7">
      <c r="A399" s="212" t="s">
        <v>808</v>
      </c>
      <c r="B399" s="213" t="s">
        <v>809</v>
      </c>
      <c r="C399" s="343"/>
      <c r="D399" s="343"/>
      <c r="E399" s="347" t="str">
        <f t="shared" si="20"/>
        <v/>
      </c>
      <c r="F399" s="345" t="str">
        <f t="shared" si="21"/>
        <v>否</v>
      </c>
      <c r="G399" s="196" t="str">
        <f t="shared" si="22"/>
        <v>项</v>
      </c>
    </row>
    <row r="400" ht="36" customHeight="1" spans="1:7">
      <c r="A400" s="212" t="s">
        <v>810</v>
      </c>
      <c r="B400" s="213" t="s">
        <v>811</v>
      </c>
      <c r="C400" s="343">
        <f>SUM(C401:C405)</f>
        <v>506</v>
      </c>
      <c r="D400" s="343">
        <f>SUM(D401:D405)</f>
        <v>524</v>
      </c>
      <c r="E400" s="347">
        <f t="shared" si="20"/>
        <v>0.036</v>
      </c>
      <c r="F400" s="345" t="str">
        <f t="shared" si="21"/>
        <v>是</v>
      </c>
      <c r="G400" s="196" t="str">
        <f t="shared" si="22"/>
        <v>款</v>
      </c>
    </row>
    <row r="401" s="113" customFormat="1" ht="36" customHeight="1" spans="1:7">
      <c r="A401" s="212" t="s">
        <v>812</v>
      </c>
      <c r="B401" s="213" t="s">
        <v>813</v>
      </c>
      <c r="C401" s="343">
        <v>200</v>
      </c>
      <c r="D401" s="343">
        <v>218</v>
      </c>
      <c r="E401" s="347">
        <f t="shared" si="20"/>
        <v>0.09</v>
      </c>
      <c r="F401" s="345" t="str">
        <f t="shared" si="21"/>
        <v>是</v>
      </c>
      <c r="G401" s="196" t="str">
        <f t="shared" si="22"/>
        <v>项</v>
      </c>
    </row>
    <row r="402" s="113" customFormat="1" ht="36" customHeight="1" spans="1:7">
      <c r="A402" s="212" t="s">
        <v>814</v>
      </c>
      <c r="B402" s="213" t="s">
        <v>815</v>
      </c>
      <c r="C402" s="343">
        <v>306</v>
      </c>
      <c r="D402" s="343">
        <v>306</v>
      </c>
      <c r="E402" s="347">
        <f t="shared" si="20"/>
        <v>0</v>
      </c>
      <c r="F402" s="345" t="str">
        <f t="shared" si="21"/>
        <v>是</v>
      </c>
      <c r="G402" s="196" t="str">
        <f t="shared" si="22"/>
        <v>项</v>
      </c>
    </row>
    <row r="403" s="113" customFormat="1" ht="36" customHeight="1" spans="1:7">
      <c r="A403" s="212" t="s">
        <v>816</v>
      </c>
      <c r="B403" s="213" t="s">
        <v>817</v>
      </c>
      <c r="C403" s="343"/>
      <c r="D403" s="343"/>
      <c r="E403" s="347" t="str">
        <f t="shared" ref="E403:E466" si="23">IF(C403&gt;0,D403/C403-1,IF(C403&lt;0,-(D403/C403-1),""))</f>
        <v/>
      </c>
      <c r="F403" s="345" t="str">
        <f t="shared" si="21"/>
        <v>否</v>
      </c>
      <c r="G403" s="196" t="str">
        <f t="shared" si="22"/>
        <v>项</v>
      </c>
    </row>
    <row r="404" s="113" customFormat="1" ht="36" customHeight="1" spans="1:7">
      <c r="A404" s="212" t="s">
        <v>818</v>
      </c>
      <c r="B404" s="213" t="s">
        <v>819</v>
      </c>
      <c r="C404" s="343"/>
      <c r="D404" s="343"/>
      <c r="E404" s="347" t="str">
        <f t="shared" si="23"/>
        <v/>
      </c>
      <c r="F404" s="345" t="str">
        <f t="shared" si="21"/>
        <v>否</v>
      </c>
      <c r="G404" s="196" t="str">
        <f t="shared" si="22"/>
        <v>项</v>
      </c>
    </row>
    <row r="405" s="113" customFormat="1" ht="36" customHeight="1" spans="1:7">
      <c r="A405" s="212" t="s">
        <v>820</v>
      </c>
      <c r="B405" s="213" t="s">
        <v>821</v>
      </c>
      <c r="C405" s="343"/>
      <c r="D405" s="343"/>
      <c r="E405" s="347" t="str">
        <f t="shared" si="23"/>
        <v/>
      </c>
      <c r="F405" s="345" t="str">
        <f t="shared" si="21"/>
        <v>否</v>
      </c>
      <c r="G405" s="196" t="str">
        <f t="shared" si="22"/>
        <v>项</v>
      </c>
    </row>
    <row r="406" ht="36" customHeight="1" spans="1:7">
      <c r="A406" s="212" t="s">
        <v>822</v>
      </c>
      <c r="B406" s="213" t="s">
        <v>823</v>
      </c>
      <c r="C406" s="343">
        <f>SUM(C407:C412)</f>
        <v>306</v>
      </c>
      <c r="D406" s="343">
        <f>SUM(D407:D412)</f>
        <v>306</v>
      </c>
      <c r="E406" s="347">
        <f t="shared" si="23"/>
        <v>0</v>
      </c>
      <c r="F406" s="345" t="str">
        <f t="shared" si="21"/>
        <v>是</v>
      </c>
      <c r="G406" s="196" t="str">
        <f t="shared" si="22"/>
        <v>款</v>
      </c>
    </row>
    <row r="407" s="113" customFormat="1" ht="36" customHeight="1" spans="1:7">
      <c r="A407" s="212" t="s">
        <v>824</v>
      </c>
      <c r="B407" s="213" t="s">
        <v>825</v>
      </c>
      <c r="C407" s="343"/>
      <c r="D407" s="343"/>
      <c r="E407" s="347" t="str">
        <f t="shared" si="23"/>
        <v/>
      </c>
      <c r="F407" s="345" t="str">
        <f t="shared" si="21"/>
        <v>否</v>
      </c>
      <c r="G407" s="196" t="str">
        <f t="shared" si="22"/>
        <v>项</v>
      </c>
    </row>
    <row r="408" s="113" customFormat="1" ht="36" customHeight="1" spans="1:7">
      <c r="A408" s="212" t="s">
        <v>826</v>
      </c>
      <c r="B408" s="213" t="s">
        <v>827</v>
      </c>
      <c r="C408" s="343"/>
      <c r="D408" s="343"/>
      <c r="E408" s="347" t="str">
        <f t="shared" si="23"/>
        <v/>
      </c>
      <c r="F408" s="345" t="str">
        <f t="shared" si="21"/>
        <v>否</v>
      </c>
      <c r="G408" s="196" t="str">
        <f t="shared" si="22"/>
        <v>项</v>
      </c>
    </row>
    <row r="409" s="113" customFormat="1" ht="36" customHeight="1" spans="1:7">
      <c r="A409" s="212" t="s">
        <v>828</v>
      </c>
      <c r="B409" s="213" t="s">
        <v>829</v>
      </c>
      <c r="C409" s="343"/>
      <c r="D409" s="343"/>
      <c r="E409" s="347" t="str">
        <f t="shared" si="23"/>
        <v/>
      </c>
      <c r="F409" s="345" t="str">
        <f t="shared" si="21"/>
        <v>否</v>
      </c>
      <c r="G409" s="196" t="str">
        <f t="shared" si="22"/>
        <v>项</v>
      </c>
    </row>
    <row r="410" s="113" customFormat="1" ht="36" customHeight="1" spans="1:7">
      <c r="A410" s="212" t="s">
        <v>830</v>
      </c>
      <c r="B410" s="213" t="s">
        <v>831</v>
      </c>
      <c r="C410" s="343"/>
      <c r="D410" s="343"/>
      <c r="E410" s="347" t="str">
        <f t="shared" si="23"/>
        <v/>
      </c>
      <c r="F410" s="345" t="str">
        <f t="shared" si="21"/>
        <v>否</v>
      </c>
      <c r="G410" s="196" t="str">
        <f t="shared" si="22"/>
        <v>项</v>
      </c>
    </row>
    <row r="411" s="113" customFormat="1" ht="36" customHeight="1" spans="1:7">
      <c r="A411" s="212" t="s">
        <v>832</v>
      </c>
      <c r="B411" s="213" t="s">
        <v>833</v>
      </c>
      <c r="C411" s="343"/>
      <c r="D411" s="343"/>
      <c r="E411" s="347" t="str">
        <f t="shared" si="23"/>
        <v/>
      </c>
      <c r="F411" s="345" t="str">
        <f t="shared" si="21"/>
        <v>否</v>
      </c>
      <c r="G411" s="196" t="str">
        <f t="shared" si="22"/>
        <v>项</v>
      </c>
    </row>
    <row r="412" s="113" customFormat="1" ht="36" customHeight="1" spans="1:7">
      <c r="A412" s="212" t="s">
        <v>834</v>
      </c>
      <c r="B412" s="213" t="s">
        <v>835</v>
      </c>
      <c r="C412" s="343">
        <v>306</v>
      </c>
      <c r="D412" s="343">
        <v>306</v>
      </c>
      <c r="E412" s="347">
        <f t="shared" si="23"/>
        <v>0</v>
      </c>
      <c r="F412" s="345" t="str">
        <f t="shared" si="21"/>
        <v>是</v>
      </c>
      <c r="G412" s="196" t="str">
        <f t="shared" si="22"/>
        <v>项</v>
      </c>
    </row>
    <row r="413" ht="36" customHeight="1" spans="1:7">
      <c r="A413" s="212" t="s">
        <v>836</v>
      </c>
      <c r="B413" s="213" t="s">
        <v>837</v>
      </c>
      <c r="C413" s="343">
        <f>C414</f>
        <v>396</v>
      </c>
      <c r="D413" s="343">
        <f>D414</f>
        <v>400</v>
      </c>
      <c r="E413" s="347">
        <f t="shared" si="23"/>
        <v>0.01</v>
      </c>
      <c r="F413" s="345" t="str">
        <f t="shared" si="21"/>
        <v>是</v>
      </c>
      <c r="G413" s="196" t="str">
        <f t="shared" si="22"/>
        <v>款</v>
      </c>
    </row>
    <row r="414" s="113" customFormat="1" ht="36" customHeight="1" spans="1:7">
      <c r="A414" s="220">
        <v>2059999</v>
      </c>
      <c r="B414" s="213" t="s">
        <v>838</v>
      </c>
      <c r="C414" s="343">
        <v>396</v>
      </c>
      <c r="D414" s="343">
        <v>400</v>
      </c>
      <c r="E414" s="347">
        <f t="shared" si="23"/>
        <v>0.01</v>
      </c>
      <c r="F414" s="345" t="str">
        <f t="shared" si="21"/>
        <v>是</v>
      </c>
      <c r="G414" s="196" t="str">
        <f t="shared" si="22"/>
        <v>项</v>
      </c>
    </row>
    <row r="415" ht="36" customHeight="1" spans="1:7">
      <c r="A415" s="208" t="s">
        <v>120</v>
      </c>
      <c r="B415" s="209" t="s">
        <v>121</v>
      </c>
      <c r="C415" s="343">
        <f>SUM(C416,C421,C430,C436,C441,C446,C451,C458,C462,C466)</f>
        <v>5019</v>
      </c>
      <c r="D415" s="343">
        <f>SUM(D416,D421,D430,D436,D441,D446,D451,D458,D462,D466)</f>
        <v>5023</v>
      </c>
      <c r="E415" s="344">
        <f t="shared" si="23"/>
        <v>0.001</v>
      </c>
      <c r="F415" s="345" t="str">
        <f t="shared" si="21"/>
        <v>是</v>
      </c>
      <c r="G415" s="196" t="str">
        <f t="shared" si="22"/>
        <v>类</v>
      </c>
    </row>
    <row r="416" ht="36" customHeight="1" spans="1:7">
      <c r="A416" s="212" t="s">
        <v>839</v>
      </c>
      <c r="B416" s="213" t="s">
        <v>840</v>
      </c>
      <c r="C416" s="343">
        <f>SUM(C417:C420)</f>
        <v>0</v>
      </c>
      <c r="D416" s="343">
        <f>SUM(D417:D420)</f>
        <v>0</v>
      </c>
      <c r="E416" s="347" t="str">
        <f t="shared" si="23"/>
        <v/>
      </c>
      <c r="F416" s="345" t="str">
        <f t="shared" si="21"/>
        <v>否</v>
      </c>
      <c r="G416" s="196" t="str">
        <f t="shared" si="22"/>
        <v>款</v>
      </c>
    </row>
    <row r="417" s="113" customFormat="1" ht="36" customHeight="1" spans="1:7">
      <c r="A417" s="212" t="s">
        <v>841</v>
      </c>
      <c r="B417" s="213" t="s">
        <v>186</v>
      </c>
      <c r="C417" s="343"/>
      <c r="D417" s="343"/>
      <c r="E417" s="347" t="str">
        <f t="shared" si="23"/>
        <v/>
      </c>
      <c r="F417" s="345" t="str">
        <f t="shared" si="21"/>
        <v>否</v>
      </c>
      <c r="G417" s="196" t="str">
        <f t="shared" si="22"/>
        <v>项</v>
      </c>
    </row>
    <row r="418" s="113" customFormat="1" ht="36" customHeight="1" spans="1:7">
      <c r="A418" s="212" t="s">
        <v>842</v>
      </c>
      <c r="B418" s="213" t="s">
        <v>188</v>
      </c>
      <c r="C418" s="343"/>
      <c r="D418" s="343"/>
      <c r="E418" s="347" t="str">
        <f t="shared" si="23"/>
        <v/>
      </c>
      <c r="F418" s="345" t="str">
        <f t="shared" si="21"/>
        <v>否</v>
      </c>
      <c r="G418" s="196" t="str">
        <f t="shared" si="22"/>
        <v>项</v>
      </c>
    </row>
    <row r="419" s="113" customFormat="1" ht="36" customHeight="1" spans="1:7">
      <c r="A419" s="212" t="s">
        <v>843</v>
      </c>
      <c r="B419" s="213" t="s">
        <v>190</v>
      </c>
      <c r="C419" s="343"/>
      <c r="D419" s="343"/>
      <c r="E419" s="347" t="str">
        <f t="shared" si="23"/>
        <v/>
      </c>
      <c r="F419" s="345" t="str">
        <f t="shared" si="21"/>
        <v>否</v>
      </c>
      <c r="G419" s="196" t="str">
        <f t="shared" si="22"/>
        <v>项</v>
      </c>
    </row>
    <row r="420" s="113" customFormat="1" ht="36" customHeight="1" spans="1:7">
      <c r="A420" s="212" t="s">
        <v>844</v>
      </c>
      <c r="B420" s="213" t="s">
        <v>845</v>
      </c>
      <c r="C420" s="343"/>
      <c r="D420" s="343"/>
      <c r="E420" s="347" t="str">
        <f t="shared" si="23"/>
        <v/>
      </c>
      <c r="F420" s="345" t="str">
        <f t="shared" si="21"/>
        <v>否</v>
      </c>
      <c r="G420" s="196" t="str">
        <f t="shared" si="22"/>
        <v>项</v>
      </c>
    </row>
    <row r="421" ht="36" customHeight="1" spans="1:7">
      <c r="A421" s="212" t="s">
        <v>846</v>
      </c>
      <c r="B421" s="213" t="s">
        <v>847</v>
      </c>
      <c r="C421" s="343">
        <f>SUM(C422:C429)</f>
        <v>0</v>
      </c>
      <c r="D421" s="343">
        <f>SUM(D422:D429)</f>
        <v>0</v>
      </c>
      <c r="E421" s="347" t="str">
        <f t="shared" si="23"/>
        <v/>
      </c>
      <c r="F421" s="345" t="str">
        <f t="shared" si="21"/>
        <v>否</v>
      </c>
      <c r="G421" s="196" t="str">
        <f t="shared" si="22"/>
        <v>款</v>
      </c>
    </row>
    <row r="422" s="113" customFormat="1" ht="36" customHeight="1" spans="1:7">
      <c r="A422" s="212" t="s">
        <v>848</v>
      </c>
      <c r="B422" s="213" t="s">
        <v>849</v>
      </c>
      <c r="C422" s="343"/>
      <c r="D422" s="343"/>
      <c r="E422" s="347" t="str">
        <f t="shared" si="23"/>
        <v/>
      </c>
      <c r="F422" s="345" t="str">
        <f t="shared" si="21"/>
        <v>否</v>
      </c>
      <c r="G422" s="196" t="str">
        <f t="shared" si="22"/>
        <v>项</v>
      </c>
    </row>
    <row r="423" s="113" customFormat="1" ht="36" customHeight="1" spans="1:7">
      <c r="A423" s="212" t="s">
        <v>850</v>
      </c>
      <c r="B423" s="213" t="s">
        <v>851</v>
      </c>
      <c r="C423" s="343"/>
      <c r="D423" s="343"/>
      <c r="E423" s="347" t="str">
        <f t="shared" si="23"/>
        <v/>
      </c>
      <c r="F423" s="345" t="str">
        <f t="shared" si="21"/>
        <v>否</v>
      </c>
      <c r="G423" s="196" t="str">
        <f t="shared" si="22"/>
        <v>项</v>
      </c>
    </row>
    <row r="424" s="113" customFormat="1" ht="36" customHeight="1" spans="1:7">
      <c r="A424" s="212" t="s">
        <v>852</v>
      </c>
      <c r="B424" s="213" t="s">
        <v>853</v>
      </c>
      <c r="C424" s="343"/>
      <c r="D424" s="343"/>
      <c r="E424" s="347" t="str">
        <f t="shared" si="23"/>
        <v/>
      </c>
      <c r="F424" s="345" t="str">
        <f t="shared" si="21"/>
        <v>否</v>
      </c>
      <c r="G424" s="196" t="str">
        <f t="shared" si="22"/>
        <v>项</v>
      </c>
    </row>
    <row r="425" s="113" customFormat="1" ht="36" customHeight="1" spans="1:7">
      <c r="A425" s="212" t="s">
        <v>854</v>
      </c>
      <c r="B425" s="213" t="s">
        <v>855</v>
      </c>
      <c r="C425" s="343"/>
      <c r="D425" s="343"/>
      <c r="E425" s="347" t="str">
        <f t="shared" si="23"/>
        <v/>
      </c>
      <c r="F425" s="345" t="str">
        <f t="shared" si="21"/>
        <v>否</v>
      </c>
      <c r="G425" s="196" t="str">
        <f t="shared" si="22"/>
        <v>项</v>
      </c>
    </row>
    <row r="426" s="113" customFormat="1" ht="36" customHeight="1" spans="1:7">
      <c r="A426" s="212" t="s">
        <v>856</v>
      </c>
      <c r="B426" s="213" t="s">
        <v>857</v>
      </c>
      <c r="C426" s="343"/>
      <c r="D426" s="343"/>
      <c r="E426" s="347" t="str">
        <f t="shared" si="23"/>
        <v/>
      </c>
      <c r="F426" s="345" t="str">
        <f t="shared" si="21"/>
        <v>否</v>
      </c>
      <c r="G426" s="196" t="str">
        <f t="shared" si="22"/>
        <v>项</v>
      </c>
    </row>
    <row r="427" s="113" customFormat="1" ht="36" customHeight="1" spans="1:7">
      <c r="A427" s="212" t="s">
        <v>858</v>
      </c>
      <c r="B427" s="213" t="s">
        <v>859</v>
      </c>
      <c r="C427" s="343"/>
      <c r="D427" s="343"/>
      <c r="E427" s="347" t="str">
        <f t="shared" si="23"/>
        <v/>
      </c>
      <c r="F427" s="345" t="str">
        <f t="shared" si="21"/>
        <v>否</v>
      </c>
      <c r="G427" s="196" t="str">
        <f t="shared" si="22"/>
        <v>项</v>
      </c>
    </row>
    <row r="428" s="113" customFormat="1" ht="36" customHeight="1" spans="1:7">
      <c r="A428" s="350">
        <v>2060208</v>
      </c>
      <c r="B428" s="357" t="s">
        <v>860</v>
      </c>
      <c r="C428" s="343"/>
      <c r="D428" s="343"/>
      <c r="E428" s="347" t="str">
        <f t="shared" si="23"/>
        <v/>
      </c>
      <c r="F428" s="345" t="str">
        <f t="shared" si="21"/>
        <v>否</v>
      </c>
      <c r="G428" s="196" t="str">
        <f t="shared" si="22"/>
        <v>项</v>
      </c>
    </row>
    <row r="429" s="113" customFormat="1" ht="36" customHeight="1" spans="1:7">
      <c r="A429" s="212" t="s">
        <v>861</v>
      </c>
      <c r="B429" s="213" t="s">
        <v>862</v>
      </c>
      <c r="C429" s="343"/>
      <c r="D429" s="343"/>
      <c r="E429" s="347" t="str">
        <f t="shared" si="23"/>
        <v/>
      </c>
      <c r="F429" s="345" t="str">
        <f t="shared" si="21"/>
        <v>否</v>
      </c>
      <c r="G429" s="196" t="str">
        <f t="shared" si="22"/>
        <v>项</v>
      </c>
    </row>
    <row r="430" ht="36" customHeight="1" spans="1:7">
      <c r="A430" s="212" t="s">
        <v>863</v>
      </c>
      <c r="B430" s="213" t="s">
        <v>864</v>
      </c>
      <c r="C430" s="343">
        <f>SUM(C431:C435)</f>
        <v>0</v>
      </c>
      <c r="D430" s="343">
        <f>SUM(D431:D435)</f>
        <v>0</v>
      </c>
      <c r="E430" s="347" t="str">
        <f t="shared" si="23"/>
        <v/>
      </c>
      <c r="F430" s="345" t="str">
        <f t="shared" si="21"/>
        <v>否</v>
      </c>
      <c r="G430" s="196" t="str">
        <f t="shared" si="22"/>
        <v>款</v>
      </c>
    </row>
    <row r="431" s="113" customFormat="1" ht="36" customHeight="1" spans="1:7">
      <c r="A431" s="212" t="s">
        <v>865</v>
      </c>
      <c r="B431" s="213" t="s">
        <v>849</v>
      </c>
      <c r="C431" s="343"/>
      <c r="D431" s="343"/>
      <c r="E431" s="347" t="str">
        <f t="shared" si="23"/>
        <v/>
      </c>
      <c r="F431" s="345" t="str">
        <f t="shared" si="21"/>
        <v>否</v>
      </c>
      <c r="G431" s="196" t="str">
        <f t="shared" si="22"/>
        <v>项</v>
      </c>
    </row>
    <row r="432" s="113" customFormat="1" ht="36" customHeight="1" spans="1:7">
      <c r="A432" s="212" t="s">
        <v>866</v>
      </c>
      <c r="B432" s="213" t="s">
        <v>867</v>
      </c>
      <c r="C432" s="343"/>
      <c r="D432" s="343"/>
      <c r="E432" s="347" t="str">
        <f t="shared" si="23"/>
        <v/>
      </c>
      <c r="F432" s="345" t="str">
        <f t="shared" si="21"/>
        <v>否</v>
      </c>
      <c r="G432" s="196" t="str">
        <f t="shared" si="22"/>
        <v>项</v>
      </c>
    </row>
    <row r="433" s="113" customFormat="1" ht="36" customHeight="1" spans="1:7">
      <c r="A433" s="212" t="s">
        <v>868</v>
      </c>
      <c r="B433" s="213" t="s">
        <v>869</v>
      </c>
      <c r="C433" s="343"/>
      <c r="D433" s="343"/>
      <c r="E433" s="347" t="str">
        <f t="shared" si="23"/>
        <v/>
      </c>
      <c r="F433" s="345" t="str">
        <f t="shared" si="21"/>
        <v>否</v>
      </c>
      <c r="G433" s="196" t="str">
        <f t="shared" si="22"/>
        <v>项</v>
      </c>
    </row>
    <row r="434" s="113" customFormat="1" ht="36" customHeight="1" spans="1:7">
      <c r="A434" s="212" t="s">
        <v>870</v>
      </c>
      <c r="B434" s="213" t="s">
        <v>871</v>
      </c>
      <c r="C434" s="343"/>
      <c r="D434" s="343"/>
      <c r="E434" s="347" t="str">
        <f t="shared" si="23"/>
        <v/>
      </c>
      <c r="F434" s="345" t="str">
        <f t="shared" si="21"/>
        <v>否</v>
      </c>
      <c r="G434" s="196" t="str">
        <f t="shared" si="22"/>
        <v>项</v>
      </c>
    </row>
    <row r="435" s="113" customFormat="1" ht="36" customHeight="1" spans="1:7">
      <c r="A435" s="212" t="s">
        <v>872</v>
      </c>
      <c r="B435" s="213" t="s">
        <v>873</v>
      </c>
      <c r="C435" s="343"/>
      <c r="D435" s="343"/>
      <c r="E435" s="347" t="str">
        <f t="shared" si="23"/>
        <v/>
      </c>
      <c r="F435" s="345" t="str">
        <f t="shared" si="21"/>
        <v>否</v>
      </c>
      <c r="G435" s="196" t="str">
        <f t="shared" si="22"/>
        <v>项</v>
      </c>
    </row>
    <row r="436" ht="36" customHeight="1" spans="1:7">
      <c r="A436" s="212" t="s">
        <v>874</v>
      </c>
      <c r="B436" s="213" t="s">
        <v>875</v>
      </c>
      <c r="C436" s="343">
        <f>SUM(C437:C440)</f>
        <v>2406</v>
      </c>
      <c r="D436" s="343">
        <f>SUM(D437:D440)</f>
        <v>2406</v>
      </c>
      <c r="E436" s="347">
        <f t="shared" si="23"/>
        <v>0</v>
      </c>
      <c r="F436" s="345" t="str">
        <f t="shared" si="21"/>
        <v>是</v>
      </c>
      <c r="G436" s="196" t="str">
        <f t="shared" si="22"/>
        <v>款</v>
      </c>
    </row>
    <row r="437" s="113" customFormat="1" ht="36" customHeight="1" spans="1:7">
      <c r="A437" s="212" t="s">
        <v>876</v>
      </c>
      <c r="B437" s="213" t="s">
        <v>849</v>
      </c>
      <c r="C437" s="343"/>
      <c r="D437" s="343"/>
      <c r="E437" s="347" t="str">
        <f t="shared" si="23"/>
        <v/>
      </c>
      <c r="F437" s="345" t="str">
        <f t="shared" si="21"/>
        <v>否</v>
      </c>
      <c r="G437" s="196" t="str">
        <f t="shared" si="22"/>
        <v>项</v>
      </c>
    </row>
    <row r="438" s="113" customFormat="1" ht="36" customHeight="1" spans="1:7">
      <c r="A438" s="212" t="s">
        <v>877</v>
      </c>
      <c r="B438" s="213" t="s">
        <v>878</v>
      </c>
      <c r="C438" s="343"/>
      <c r="D438" s="343"/>
      <c r="E438" s="347" t="str">
        <f t="shared" si="23"/>
        <v/>
      </c>
      <c r="F438" s="345" t="str">
        <f t="shared" si="21"/>
        <v>否</v>
      </c>
      <c r="G438" s="196" t="str">
        <f t="shared" si="22"/>
        <v>项</v>
      </c>
    </row>
    <row r="439" s="113" customFormat="1" ht="36" customHeight="1" spans="1:7">
      <c r="A439" s="358">
        <v>2060405</v>
      </c>
      <c r="B439" s="213" t="s">
        <v>879</v>
      </c>
      <c r="C439" s="343"/>
      <c r="D439" s="343"/>
      <c r="E439" s="347" t="str">
        <f t="shared" si="23"/>
        <v/>
      </c>
      <c r="F439" s="345" t="str">
        <f t="shared" si="21"/>
        <v>否</v>
      </c>
      <c r="G439" s="196" t="str">
        <f t="shared" si="22"/>
        <v>项</v>
      </c>
    </row>
    <row r="440" s="113" customFormat="1" ht="36" customHeight="1" spans="1:7">
      <c r="A440" s="212" t="s">
        <v>880</v>
      </c>
      <c r="B440" s="213" t="s">
        <v>881</v>
      </c>
      <c r="C440" s="343">
        <v>2406</v>
      </c>
      <c r="D440" s="343">
        <v>2406</v>
      </c>
      <c r="E440" s="347">
        <f t="shared" si="23"/>
        <v>0</v>
      </c>
      <c r="F440" s="345" t="str">
        <f t="shared" si="21"/>
        <v>是</v>
      </c>
      <c r="G440" s="196" t="str">
        <f t="shared" si="22"/>
        <v>项</v>
      </c>
    </row>
    <row r="441" ht="36" customHeight="1" spans="1:7">
      <c r="A441" s="212" t="s">
        <v>882</v>
      </c>
      <c r="B441" s="213" t="s">
        <v>883</v>
      </c>
      <c r="C441" s="343">
        <f>SUM(C442:C445)</f>
        <v>0</v>
      </c>
      <c r="D441" s="343">
        <f>SUM(D442:D445)</f>
        <v>0</v>
      </c>
      <c r="E441" s="347" t="str">
        <f t="shared" si="23"/>
        <v/>
      </c>
      <c r="F441" s="345" t="str">
        <f t="shared" si="21"/>
        <v>否</v>
      </c>
      <c r="G441" s="196" t="str">
        <f t="shared" si="22"/>
        <v>款</v>
      </c>
    </row>
    <row r="442" s="113" customFormat="1" ht="36" customHeight="1" spans="1:7">
      <c r="A442" s="212" t="s">
        <v>884</v>
      </c>
      <c r="B442" s="213" t="s">
        <v>849</v>
      </c>
      <c r="C442" s="343"/>
      <c r="D442" s="343"/>
      <c r="E442" s="347" t="str">
        <f t="shared" si="23"/>
        <v/>
      </c>
      <c r="F442" s="345" t="str">
        <f t="shared" si="21"/>
        <v>否</v>
      </c>
      <c r="G442" s="196" t="str">
        <f t="shared" si="22"/>
        <v>项</v>
      </c>
    </row>
    <row r="443" s="113" customFormat="1" ht="36" customHeight="1" spans="1:7">
      <c r="A443" s="212" t="s">
        <v>885</v>
      </c>
      <c r="B443" s="213" t="s">
        <v>886</v>
      </c>
      <c r="C443" s="343"/>
      <c r="D443" s="343"/>
      <c r="E443" s="347" t="str">
        <f t="shared" si="23"/>
        <v/>
      </c>
      <c r="F443" s="345" t="str">
        <f t="shared" si="21"/>
        <v>否</v>
      </c>
      <c r="G443" s="196" t="str">
        <f t="shared" si="22"/>
        <v>项</v>
      </c>
    </row>
    <row r="444" s="113" customFormat="1" ht="36" customHeight="1" spans="1:7">
      <c r="A444" s="212" t="s">
        <v>887</v>
      </c>
      <c r="B444" s="213" t="s">
        <v>888</v>
      </c>
      <c r="C444" s="343"/>
      <c r="D444" s="343"/>
      <c r="E444" s="347" t="str">
        <f t="shared" si="23"/>
        <v/>
      </c>
      <c r="F444" s="345" t="str">
        <f t="shared" si="21"/>
        <v>否</v>
      </c>
      <c r="G444" s="196" t="str">
        <f t="shared" si="22"/>
        <v>项</v>
      </c>
    </row>
    <row r="445" s="113" customFormat="1" ht="36" customHeight="1" spans="1:7">
      <c r="A445" s="212" t="s">
        <v>889</v>
      </c>
      <c r="B445" s="213" t="s">
        <v>890</v>
      </c>
      <c r="C445" s="343"/>
      <c r="D445" s="343"/>
      <c r="E445" s="347" t="str">
        <f t="shared" si="23"/>
        <v/>
      </c>
      <c r="F445" s="345" t="str">
        <f t="shared" si="21"/>
        <v>否</v>
      </c>
      <c r="G445" s="196" t="str">
        <f t="shared" si="22"/>
        <v>项</v>
      </c>
    </row>
    <row r="446" ht="36" customHeight="1" spans="1:7">
      <c r="A446" s="212" t="s">
        <v>891</v>
      </c>
      <c r="B446" s="213" t="s">
        <v>892</v>
      </c>
      <c r="C446" s="343">
        <f>SUM(C447:C450)</f>
        <v>0</v>
      </c>
      <c r="D446" s="343">
        <f>SUM(D447:D450)</f>
        <v>0</v>
      </c>
      <c r="E446" s="347" t="str">
        <f t="shared" si="23"/>
        <v/>
      </c>
      <c r="F446" s="345" t="str">
        <f t="shared" si="21"/>
        <v>否</v>
      </c>
      <c r="G446" s="196" t="str">
        <f t="shared" si="22"/>
        <v>款</v>
      </c>
    </row>
    <row r="447" s="113" customFormat="1" ht="36" customHeight="1" spans="1:7">
      <c r="A447" s="212" t="s">
        <v>893</v>
      </c>
      <c r="B447" s="213" t="s">
        <v>894</v>
      </c>
      <c r="C447" s="343"/>
      <c r="D447" s="343"/>
      <c r="E447" s="347" t="str">
        <f t="shared" si="23"/>
        <v/>
      </c>
      <c r="F447" s="345" t="str">
        <f t="shared" si="21"/>
        <v>否</v>
      </c>
      <c r="G447" s="196" t="str">
        <f t="shared" si="22"/>
        <v>项</v>
      </c>
    </row>
    <row r="448" s="113" customFormat="1" ht="36" customHeight="1" spans="1:7">
      <c r="A448" s="212" t="s">
        <v>895</v>
      </c>
      <c r="B448" s="213" t="s">
        <v>896</v>
      </c>
      <c r="C448" s="343"/>
      <c r="D448" s="343"/>
      <c r="E448" s="347" t="str">
        <f t="shared" si="23"/>
        <v/>
      </c>
      <c r="F448" s="345" t="str">
        <f t="shared" si="21"/>
        <v>否</v>
      </c>
      <c r="G448" s="196" t="str">
        <f t="shared" si="22"/>
        <v>项</v>
      </c>
    </row>
    <row r="449" s="113" customFormat="1" ht="36" customHeight="1" spans="1:7">
      <c r="A449" s="212" t="s">
        <v>897</v>
      </c>
      <c r="B449" s="213" t="s">
        <v>898</v>
      </c>
      <c r="C449" s="343"/>
      <c r="D449" s="343"/>
      <c r="E449" s="347" t="str">
        <f t="shared" si="23"/>
        <v/>
      </c>
      <c r="F449" s="345" t="str">
        <f t="shared" si="21"/>
        <v>否</v>
      </c>
      <c r="G449" s="196" t="str">
        <f t="shared" si="22"/>
        <v>项</v>
      </c>
    </row>
    <row r="450" s="113" customFormat="1" ht="36" customHeight="1" spans="1:7">
      <c r="A450" s="212" t="s">
        <v>899</v>
      </c>
      <c r="B450" s="213" t="s">
        <v>900</v>
      </c>
      <c r="C450" s="343"/>
      <c r="D450" s="343"/>
      <c r="E450" s="347" t="str">
        <f t="shared" si="23"/>
        <v/>
      </c>
      <c r="F450" s="345" t="str">
        <f t="shared" si="21"/>
        <v>否</v>
      </c>
      <c r="G450" s="196" t="str">
        <f t="shared" si="22"/>
        <v>项</v>
      </c>
    </row>
    <row r="451" ht="36" customHeight="1" spans="1:7">
      <c r="A451" s="212" t="s">
        <v>901</v>
      </c>
      <c r="B451" s="213" t="s">
        <v>902</v>
      </c>
      <c r="C451" s="343">
        <f>SUM(C452:C457)</f>
        <v>86</v>
      </c>
      <c r="D451" s="343">
        <f>SUM(D452:D457)</f>
        <v>90</v>
      </c>
      <c r="E451" s="347">
        <f t="shared" si="23"/>
        <v>0.047</v>
      </c>
      <c r="F451" s="345" t="str">
        <f t="shared" si="21"/>
        <v>是</v>
      </c>
      <c r="G451" s="196" t="str">
        <f t="shared" si="22"/>
        <v>款</v>
      </c>
    </row>
    <row r="452" s="113" customFormat="1" ht="36" customHeight="1" spans="1:7">
      <c r="A452" s="212" t="s">
        <v>903</v>
      </c>
      <c r="B452" s="213" t="s">
        <v>849</v>
      </c>
      <c r="C452" s="343">
        <v>52</v>
      </c>
      <c r="D452" s="343">
        <v>56</v>
      </c>
      <c r="E452" s="347">
        <f t="shared" si="23"/>
        <v>0.077</v>
      </c>
      <c r="F452" s="345" t="str">
        <f t="shared" si="21"/>
        <v>是</v>
      </c>
      <c r="G452" s="196" t="str">
        <f t="shared" si="22"/>
        <v>项</v>
      </c>
    </row>
    <row r="453" s="113" customFormat="1" ht="36" customHeight="1" spans="1:7">
      <c r="A453" s="212" t="s">
        <v>904</v>
      </c>
      <c r="B453" s="213" t="s">
        <v>905</v>
      </c>
      <c r="C453" s="343">
        <v>19</v>
      </c>
      <c r="D453" s="343">
        <v>19</v>
      </c>
      <c r="E453" s="347">
        <f t="shared" si="23"/>
        <v>0</v>
      </c>
      <c r="F453" s="345" t="str">
        <f t="shared" ref="F453:F516" si="24">IF(LEN(A453)=3,"是",IF(B453&lt;&gt;"",IF(SUM(C453:D453)&lt;&gt;0,"是","否"),"是"))</f>
        <v>是</v>
      </c>
      <c r="G453" s="196" t="str">
        <f t="shared" ref="G453:G516" si="25">IF(LEN(A453)=3,"类",IF(LEN(A453)=5,"款","项"))</f>
        <v>项</v>
      </c>
    </row>
    <row r="454" s="113" customFormat="1" ht="36" customHeight="1" spans="1:7">
      <c r="A454" s="212" t="s">
        <v>906</v>
      </c>
      <c r="B454" s="213" t="s">
        <v>907</v>
      </c>
      <c r="C454" s="343"/>
      <c r="D454" s="343"/>
      <c r="E454" s="347" t="str">
        <f t="shared" si="23"/>
        <v/>
      </c>
      <c r="F454" s="345" t="str">
        <f t="shared" si="24"/>
        <v>否</v>
      </c>
      <c r="G454" s="196" t="str">
        <f t="shared" si="25"/>
        <v>项</v>
      </c>
    </row>
    <row r="455" s="113" customFormat="1" ht="36" customHeight="1" spans="1:7">
      <c r="A455" s="212" t="s">
        <v>908</v>
      </c>
      <c r="B455" s="213" t="s">
        <v>909</v>
      </c>
      <c r="C455" s="343"/>
      <c r="D455" s="343"/>
      <c r="E455" s="347" t="str">
        <f t="shared" si="23"/>
        <v/>
      </c>
      <c r="F455" s="345" t="str">
        <f t="shared" si="24"/>
        <v>否</v>
      </c>
      <c r="G455" s="196" t="str">
        <f t="shared" si="25"/>
        <v>项</v>
      </c>
    </row>
    <row r="456" s="113" customFormat="1" ht="36" customHeight="1" spans="1:7">
      <c r="A456" s="212" t="s">
        <v>910</v>
      </c>
      <c r="B456" s="213" t="s">
        <v>911</v>
      </c>
      <c r="C456" s="343"/>
      <c r="D456" s="343"/>
      <c r="E456" s="347" t="str">
        <f t="shared" si="23"/>
        <v/>
      </c>
      <c r="F456" s="345" t="str">
        <f t="shared" si="24"/>
        <v>否</v>
      </c>
      <c r="G456" s="196" t="str">
        <f t="shared" si="25"/>
        <v>项</v>
      </c>
    </row>
    <row r="457" s="113" customFormat="1" ht="36" customHeight="1" spans="1:7">
      <c r="A457" s="212" t="s">
        <v>912</v>
      </c>
      <c r="B457" s="213" t="s">
        <v>913</v>
      </c>
      <c r="C457" s="343">
        <v>15</v>
      </c>
      <c r="D457" s="343">
        <v>15</v>
      </c>
      <c r="E457" s="347">
        <f t="shared" si="23"/>
        <v>0</v>
      </c>
      <c r="F457" s="345" t="str">
        <f t="shared" si="24"/>
        <v>是</v>
      </c>
      <c r="G457" s="196" t="str">
        <f t="shared" si="25"/>
        <v>项</v>
      </c>
    </row>
    <row r="458" ht="36" customHeight="1" spans="1:7">
      <c r="A458" s="212" t="s">
        <v>914</v>
      </c>
      <c r="B458" s="213" t="s">
        <v>915</v>
      </c>
      <c r="C458" s="343">
        <f>SUM(C459:C461)</f>
        <v>0</v>
      </c>
      <c r="D458" s="343">
        <f>SUM(D459:D461)</f>
        <v>0</v>
      </c>
      <c r="E458" s="347" t="str">
        <f t="shared" si="23"/>
        <v/>
      </c>
      <c r="F458" s="345" t="str">
        <f t="shared" si="24"/>
        <v>否</v>
      </c>
      <c r="G458" s="196" t="str">
        <f t="shared" si="25"/>
        <v>款</v>
      </c>
    </row>
    <row r="459" s="113" customFormat="1" ht="36" customHeight="1" spans="1:7">
      <c r="A459" s="212" t="s">
        <v>916</v>
      </c>
      <c r="B459" s="213" t="s">
        <v>917</v>
      </c>
      <c r="C459" s="343"/>
      <c r="D459" s="343"/>
      <c r="E459" s="347" t="str">
        <f t="shared" si="23"/>
        <v/>
      </c>
      <c r="F459" s="345" t="str">
        <f t="shared" si="24"/>
        <v>否</v>
      </c>
      <c r="G459" s="196" t="str">
        <f t="shared" si="25"/>
        <v>项</v>
      </c>
    </row>
    <row r="460" s="113" customFormat="1" ht="36" customHeight="1" spans="1:7">
      <c r="A460" s="212" t="s">
        <v>918</v>
      </c>
      <c r="B460" s="213" t="s">
        <v>919</v>
      </c>
      <c r="C460" s="343"/>
      <c r="D460" s="343"/>
      <c r="E460" s="347" t="str">
        <f t="shared" si="23"/>
        <v/>
      </c>
      <c r="F460" s="345" t="str">
        <f t="shared" si="24"/>
        <v>否</v>
      </c>
      <c r="G460" s="196" t="str">
        <f t="shared" si="25"/>
        <v>项</v>
      </c>
    </row>
    <row r="461" s="113" customFormat="1" ht="36" customHeight="1" spans="1:7">
      <c r="A461" s="212" t="s">
        <v>920</v>
      </c>
      <c r="B461" s="213" t="s">
        <v>921</v>
      </c>
      <c r="C461" s="343"/>
      <c r="D461" s="343"/>
      <c r="E461" s="347" t="str">
        <f t="shared" si="23"/>
        <v/>
      </c>
      <c r="F461" s="345" t="str">
        <f t="shared" si="24"/>
        <v>否</v>
      </c>
      <c r="G461" s="196" t="str">
        <f t="shared" si="25"/>
        <v>项</v>
      </c>
    </row>
    <row r="462" ht="36" customHeight="1" spans="1:7">
      <c r="A462" s="212" t="s">
        <v>922</v>
      </c>
      <c r="B462" s="213" t="s">
        <v>923</v>
      </c>
      <c r="C462" s="343">
        <f>SUM(C463:C465)</f>
        <v>0</v>
      </c>
      <c r="D462" s="343">
        <f>SUM(D463:D465)</f>
        <v>0</v>
      </c>
      <c r="E462" s="347" t="str">
        <f t="shared" si="23"/>
        <v/>
      </c>
      <c r="F462" s="345" t="str">
        <f t="shared" si="24"/>
        <v>否</v>
      </c>
      <c r="G462" s="196" t="str">
        <f t="shared" si="25"/>
        <v>款</v>
      </c>
    </row>
    <row r="463" s="113" customFormat="1" ht="36" customHeight="1" spans="1:7">
      <c r="A463" s="212" t="s">
        <v>924</v>
      </c>
      <c r="B463" s="213" t="s">
        <v>925</v>
      </c>
      <c r="C463" s="343"/>
      <c r="D463" s="343"/>
      <c r="E463" s="347" t="str">
        <f t="shared" si="23"/>
        <v/>
      </c>
      <c r="F463" s="345" t="str">
        <f t="shared" si="24"/>
        <v>否</v>
      </c>
      <c r="G463" s="196" t="str">
        <f t="shared" si="25"/>
        <v>项</v>
      </c>
    </row>
    <row r="464" s="113" customFormat="1" ht="36" customHeight="1" spans="1:7">
      <c r="A464" s="212" t="s">
        <v>926</v>
      </c>
      <c r="B464" s="213" t="s">
        <v>927</v>
      </c>
      <c r="C464" s="343"/>
      <c r="D464" s="343"/>
      <c r="E464" s="347" t="str">
        <f t="shared" si="23"/>
        <v/>
      </c>
      <c r="F464" s="345" t="str">
        <f t="shared" si="24"/>
        <v>否</v>
      </c>
      <c r="G464" s="196" t="str">
        <f t="shared" si="25"/>
        <v>项</v>
      </c>
    </row>
    <row r="465" s="113" customFormat="1" ht="36" customHeight="1" spans="1:7">
      <c r="A465" s="212" t="s">
        <v>928</v>
      </c>
      <c r="B465" s="213" t="s">
        <v>929</v>
      </c>
      <c r="C465" s="343"/>
      <c r="D465" s="343"/>
      <c r="E465" s="347" t="str">
        <f t="shared" si="23"/>
        <v/>
      </c>
      <c r="F465" s="345" t="str">
        <f t="shared" si="24"/>
        <v>否</v>
      </c>
      <c r="G465" s="196" t="str">
        <f t="shared" si="25"/>
        <v>项</v>
      </c>
    </row>
    <row r="466" ht="36" customHeight="1" spans="1:7">
      <c r="A466" s="212" t="s">
        <v>930</v>
      </c>
      <c r="B466" s="213" t="s">
        <v>931</v>
      </c>
      <c r="C466" s="343">
        <f>SUM(C467:C470)</f>
        <v>2527</v>
      </c>
      <c r="D466" s="343">
        <f>SUM(D467:D470)</f>
        <v>2527</v>
      </c>
      <c r="E466" s="347">
        <f t="shared" si="23"/>
        <v>0</v>
      </c>
      <c r="F466" s="345" t="str">
        <f t="shared" si="24"/>
        <v>是</v>
      </c>
      <c r="G466" s="196" t="str">
        <f t="shared" si="25"/>
        <v>款</v>
      </c>
    </row>
    <row r="467" s="113" customFormat="1" ht="36" customHeight="1" spans="1:7">
      <c r="A467" s="212" t="s">
        <v>932</v>
      </c>
      <c r="B467" s="213" t="s">
        <v>933</v>
      </c>
      <c r="C467" s="343"/>
      <c r="D467" s="343"/>
      <c r="E467" s="347" t="str">
        <f t="shared" ref="E467:E530" si="26">IF(C467&gt;0,D467/C467-1,IF(C467&lt;0,-(D467/C467-1),""))</f>
        <v/>
      </c>
      <c r="F467" s="345" t="str">
        <f t="shared" si="24"/>
        <v>否</v>
      </c>
      <c r="G467" s="196" t="str">
        <f t="shared" si="25"/>
        <v>项</v>
      </c>
    </row>
    <row r="468" s="113" customFormat="1" ht="36" customHeight="1" spans="1:7">
      <c r="A468" s="212" t="s">
        <v>934</v>
      </c>
      <c r="B468" s="213" t="s">
        <v>935</v>
      </c>
      <c r="C468" s="343"/>
      <c r="D468" s="343"/>
      <c r="E468" s="347" t="str">
        <f t="shared" si="26"/>
        <v/>
      </c>
      <c r="F468" s="345" t="str">
        <f t="shared" si="24"/>
        <v>否</v>
      </c>
      <c r="G468" s="196" t="str">
        <f t="shared" si="25"/>
        <v>项</v>
      </c>
    </row>
    <row r="469" s="113" customFormat="1" ht="36" customHeight="1" spans="1:7">
      <c r="A469" s="212" t="s">
        <v>936</v>
      </c>
      <c r="B469" s="213" t="s">
        <v>937</v>
      </c>
      <c r="C469" s="343"/>
      <c r="D469" s="343"/>
      <c r="E469" s="347" t="str">
        <f t="shared" si="26"/>
        <v/>
      </c>
      <c r="F469" s="345" t="str">
        <f t="shared" si="24"/>
        <v>否</v>
      </c>
      <c r="G469" s="196" t="str">
        <f t="shared" si="25"/>
        <v>项</v>
      </c>
    </row>
    <row r="470" s="113" customFormat="1" ht="36" customHeight="1" spans="1:7">
      <c r="A470" s="212" t="s">
        <v>938</v>
      </c>
      <c r="B470" s="213" t="s">
        <v>939</v>
      </c>
      <c r="C470" s="343">
        <v>2527</v>
      </c>
      <c r="D470" s="343">
        <v>2527</v>
      </c>
      <c r="E470" s="347">
        <f t="shared" si="26"/>
        <v>0</v>
      </c>
      <c r="F470" s="345" t="str">
        <f t="shared" si="24"/>
        <v>是</v>
      </c>
      <c r="G470" s="196" t="str">
        <f t="shared" si="25"/>
        <v>项</v>
      </c>
    </row>
    <row r="471" ht="36" customHeight="1" spans="1:7">
      <c r="A471" s="208" t="s">
        <v>122</v>
      </c>
      <c r="B471" s="209" t="s">
        <v>123</v>
      </c>
      <c r="C471" s="343">
        <f>SUM(C472,C488,C496,C507,C516,C524)</f>
        <v>800</v>
      </c>
      <c r="D471" s="343">
        <f>SUM(D472,D488,D496,D507,D516,D524)</f>
        <v>811</v>
      </c>
      <c r="E471" s="344">
        <f t="shared" si="26"/>
        <v>0.014</v>
      </c>
      <c r="F471" s="345" t="str">
        <f t="shared" si="24"/>
        <v>是</v>
      </c>
      <c r="G471" s="196" t="str">
        <f t="shared" si="25"/>
        <v>类</v>
      </c>
    </row>
    <row r="472" ht="36" customHeight="1" spans="1:7">
      <c r="A472" s="212" t="s">
        <v>940</v>
      </c>
      <c r="B472" s="213" t="s">
        <v>941</v>
      </c>
      <c r="C472" s="343">
        <f>SUM(C473:C487)</f>
        <v>691</v>
      </c>
      <c r="D472" s="343">
        <f>SUM(D473:D487)</f>
        <v>700</v>
      </c>
      <c r="E472" s="347">
        <f t="shared" si="26"/>
        <v>0.013</v>
      </c>
      <c r="F472" s="345" t="str">
        <f t="shared" si="24"/>
        <v>是</v>
      </c>
      <c r="G472" s="196" t="str">
        <f t="shared" si="25"/>
        <v>款</v>
      </c>
    </row>
    <row r="473" s="113" customFormat="1" ht="36" customHeight="1" spans="1:7">
      <c r="A473" s="212" t="s">
        <v>942</v>
      </c>
      <c r="B473" s="213" t="s">
        <v>186</v>
      </c>
      <c r="C473" s="343">
        <v>231</v>
      </c>
      <c r="D473" s="343">
        <v>240</v>
      </c>
      <c r="E473" s="347">
        <f t="shared" si="26"/>
        <v>0.039</v>
      </c>
      <c r="F473" s="345" t="str">
        <f t="shared" si="24"/>
        <v>是</v>
      </c>
      <c r="G473" s="196" t="str">
        <f t="shared" si="25"/>
        <v>项</v>
      </c>
    </row>
    <row r="474" s="113" customFormat="1" ht="36" customHeight="1" spans="1:7">
      <c r="A474" s="212" t="s">
        <v>943</v>
      </c>
      <c r="B474" s="213" t="s">
        <v>188</v>
      </c>
      <c r="C474" s="343"/>
      <c r="D474" s="343"/>
      <c r="E474" s="347" t="str">
        <f t="shared" si="26"/>
        <v/>
      </c>
      <c r="F474" s="345" t="str">
        <f t="shared" si="24"/>
        <v>否</v>
      </c>
      <c r="G474" s="196" t="str">
        <f t="shared" si="25"/>
        <v>项</v>
      </c>
    </row>
    <row r="475" s="113" customFormat="1" ht="36" customHeight="1" spans="1:7">
      <c r="A475" s="212" t="s">
        <v>944</v>
      </c>
      <c r="B475" s="213" t="s">
        <v>190</v>
      </c>
      <c r="C475" s="343"/>
      <c r="D475" s="343"/>
      <c r="E475" s="347" t="str">
        <f t="shared" si="26"/>
        <v/>
      </c>
      <c r="F475" s="345" t="str">
        <f t="shared" si="24"/>
        <v>否</v>
      </c>
      <c r="G475" s="196" t="str">
        <f t="shared" si="25"/>
        <v>项</v>
      </c>
    </row>
    <row r="476" s="113" customFormat="1" ht="36" customHeight="1" spans="1:7">
      <c r="A476" s="212" t="s">
        <v>945</v>
      </c>
      <c r="B476" s="213" t="s">
        <v>946</v>
      </c>
      <c r="C476" s="343">
        <v>109</v>
      </c>
      <c r="D476" s="343">
        <v>109</v>
      </c>
      <c r="E476" s="347">
        <f t="shared" si="26"/>
        <v>0</v>
      </c>
      <c r="F476" s="345" t="str">
        <f t="shared" si="24"/>
        <v>是</v>
      </c>
      <c r="G476" s="196" t="str">
        <f t="shared" si="25"/>
        <v>项</v>
      </c>
    </row>
    <row r="477" s="113" customFormat="1" ht="36" customHeight="1" spans="1:7">
      <c r="A477" s="212" t="s">
        <v>947</v>
      </c>
      <c r="B477" s="213" t="s">
        <v>948</v>
      </c>
      <c r="C477" s="343">
        <v>2</v>
      </c>
      <c r="D477" s="343">
        <v>2</v>
      </c>
      <c r="E477" s="347">
        <f t="shared" si="26"/>
        <v>0</v>
      </c>
      <c r="F477" s="345" t="str">
        <f t="shared" si="24"/>
        <v>是</v>
      </c>
      <c r="G477" s="196" t="str">
        <f t="shared" si="25"/>
        <v>项</v>
      </c>
    </row>
    <row r="478" s="113" customFormat="1" ht="36" customHeight="1" spans="1:7">
      <c r="A478" s="212" t="s">
        <v>949</v>
      </c>
      <c r="B478" s="213" t="s">
        <v>950</v>
      </c>
      <c r="C478" s="343"/>
      <c r="D478" s="343"/>
      <c r="E478" s="347" t="str">
        <f t="shared" si="26"/>
        <v/>
      </c>
      <c r="F478" s="345" t="str">
        <f t="shared" si="24"/>
        <v>否</v>
      </c>
      <c r="G478" s="196" t="str">
        <f t="shared" si="25"/>
        <v>项</v>
      </c>
    </row>
    <row r="479" s="113" customFormat="1" ht="36" customHeight="1" spans="1:7">
      <c r="A479" s="212" t="s">
        <v>951</v>
      </c>
      <c r="B479" s="213" t="s">
        <v>952</v>
      </c>
      <c r="C479" s="343"/>
      <c r="D479" s="343"/>
      <c r="E479" s="347" t="str">
        <f t="shared" si="26"/>
        <v/>
      </c>
      <c r="F479" s="345" t="str">
        <f t="shared" si="24"/>
        <v>否</v>
      </c>
      <c r="G479" s="196" t="str">
        <f t="shared" si="25"/>
        <v>项</v>
      </c>
    </row>
    <row r="480" s="113" customFormat="1" ht="36" customHeight="1" spans="1:7">
      <c r="A480" s="212" t="s">
        <v>953</v>
      </c>
      <c r="B480" s="213" t="s">
        <v>954</v>
      </c>
      <c r="C480" s="343"/>
      <c r="D480" s="343"/>
      <c r="E480" s="347" t="str">
        <f t="shared" si="26"/>
        <v/>
      </c>
      <c r="F480" s="345" t="str">
        <f t="shared" si="24"/>
        <v>否</v>
      </c>
      <c r="G480" s="196" t="str">
        <f t="shared" si="25"/>
        <v>项</v>
      </c>
    </row>
    <row r="481" s="113" customFormat="1" ht="36" customHeight="1" spans="1:7">
      <c r="A481" s="212" t="s">
        <v>955</v>
      </c>
      <c r="B481" s="213" t="s">
        <v>956</v>
      </c>
      <c r="C481" s="343">
        <v>251</v>
      </c>
      <c r="D481" s="343">
        <v>251</v>
      </c>
      <c r="E481" s="347">
        <f t="shared" si="26"/>
        <v>0</v>
      </c>
      <c r="F481" s="345" t="str">
        <f t="shared" si="24"/>
        <v>是</v>
      </c>
      <c r="G481" s="196" t="str">
        <f t="shared" si="25"/>
        <v>项</v>
      </c>
    </row>
    <row r="482" s="113" customFormat="1" ht="36" customHeight="1" spans="1:7">
      <c r="A482" s="212" t="s">
        <v>957</v>
      </c>
      <c r="B482" s="213" t="s">
        <v>958</v>
      </c>
      <c r="C482" s="343"/>
      <c r="D482" s="343"/>
      <c r="E482" s="347" t="str">
        <f t="shared" si="26"/>
        <v/>
      </c>
      <c r="F482" s="345" t="str">
        <f t="shared" si="24"/>
        <v>否</v>
      </c>
      <c r="G482" s="196" t="str">
        <f t="shared" si="25"/>
        <v>项</v>
      </c>
    </row>
    <row r="483" s="113" customFormat="1" ht="36" customHeight="1" spans="1:7">
      <c r="A483" s="212" t="s">
        <v>959</v>
      </c>
      <c r="B483" s="213" t="s">
        <v>960</v>
      </c>
      <c r="C483" s="343"/>
      <c r="D483" s="343"/>
      <c r="E483" s="347" t="str">
        <f t="shared" si="26"/>
        <v/>
      </c>
      <c r="F483" s="345" t="str">
        <f t="shared" si="24"/>
        <v>否</v>
      </c>
      <c r="G483" s="196" t="str">
        <f t="shared" si="25"/>
        <v>项</v>
      </c>
    </row>
    <row r="484" s="113" customFormat="1" ht="36" customHeight="1" spans="1:7">
      <c r="A484" s="212" t="s">
        <v>961</v>
      </c>
      <c r="B484" s="213" t="s">
        <v>962</v>
      </c>
      <c r="C484" s="343"/>
      <c r="D484" s="343"/>
      <c r="E484" s="347" t="str">
        <f t="shared" si="26"/>
        <v/>
      </c>
      <c r="F484" s="345" t="str">
        <f t="shared" si="24"/>
        <v>否</v>
      </c>
      <c r="G484" s="196" t="str">
        <f t="shared" si="25"/>
        <v>项</v>
      </c>
    </row>
    <row r="485" s="113" customFormat="1" ht="36" customHeight="1" spans="1:7">
      <c r="A485" s="212" t="s">
        <v>963</v>
      </c>
      <c r="B485" s="213" t="s">
        <v>964</v>
      </c>
      <c r="C485" s="343"/>
      <c r="D485" s="343"/>
      <c r="E485" s="347" t="str">
        <f t="shared" si="26"/>
        <v/>
      </c>
      <c r="F485" s="345" t="str">
        <f t="shared" si="24"/>
        <v>否</v>
      </c>
      <c r="G485" s="196" t="str">
        <f t="shared" si="25"/>
        <v>项</v>
      </c>
    </row>
    <row r="486" s="113" customFormat="1" ht="36" customHeight="1" spans="1:7">
      <c r="A486" s="212" t="s">
        <v>965</v>
      </c>
      <c r="B486" s="213" t="s">
        <v>966</v>
      </c>
      <c r="C486" s="343">
        <v>57</v>
      </c>
      <c r="D486" s="343">
        <v>57</v>
      </c>
      <c r="E486" s="347">
        <f t="shared" si="26"/>
        <v>0</v>
      </c>
      <c r="F486" s="345" t="str">
        <f t="shared" si="24"/>
        <v>是</v>
      </c>
      <c r="G486" s="196" t="str">
        <f t="shared" si="25"/>
        <v>项</v>
      </c>
    </row>
    <row r="487" s="113" customFormat="1" ht="36" customHeight="1" spans="1:7">
      <c r="A487" s="212" t="s">
        <v>967</v>
      </c>
      <c r="B487" s="213" t="s">
        <v>968</v>
      </c>
      <c r="C487" s="343">
        <v>41</v>
      </c>
      <c r="D487" s="343">
        <v>41</v>
      </c>
      <c r="E487" s="347">
        <f t="shared" si="26"/>
        <v>0</v>
      </c>
      <c r="F487" s="345" t="str">
        <f t="shared" si="24"/>
        <v>是</v>
      </c>
      <c r="G487" s="196" t="str">
        <f t="shared" si="25"/>
        <v>项</v>
      </c>
    </row>
    <row r="488" ht="36" customHeight="1" spans="1:7">
      <c r="A488" s="212" t="s">
        <v>969</v>
      </c>
      <c r="B488" s="213" t="s">
        <v>970</v>
      </c>
      <c r="C488" s="343">
        <f>SUM(C489:C495)</f>
        <v>29</v>
      </c>
      <c r="D488" s="343">
        <f>SUM(D489:D495)</f>
        <v>31</v>
      </c>
      <c r="E488" s="347">
        <f t="shared" si="26"/>
        <v>0.069</v>
      </c>
      <c r="F488" s="345" t="str">
        <f t="shared" si="24"/>
        <v>是</v>
      </c>
      <c r="G488" s="196" t="str">
        <f t="shared" si="25"/>
        <v>款</v>
      </c>
    </row>
    <row r="489" s="113" customFormat="1" ht="36" customHeight="1" spans="1:7">
      <c r="A489" s="212" t="s">
        <v>971</v>
      </c>
      <c r="B489" s="213" t="s">
        <v>186</v>
      </c>
      <c r="C489" s="343"/>
      <c r="D489" s="343"/>
      <c r="E489" s="347" t="str">
        <f t="shared" si="26"/>
        <v/>
      </c>
      <c r="F489" s="345" t="str">
        <f t="shared" si="24"/>
        <v>否</v>
      </c>
      <c r="G489" s="196" t="str">
        <f t="shared" si="25"/>
        <v>项</v>
      </c>
    </row>
    <row r="490" s="113" customFormat="1" ht="36" customHeight="1" spans="1:7">
      <c r="A490" s="212" t="s">
        <v>972</v>
      </c>
      <c r="B490" s="213" t="s">
        <v>188</v>
      </c>
      <c r="C490" s="343"/>
      <c r="D490" s="343"/>
      <c r="E490" s="347" t="str">
        <f t="shared" si="26"/>
        <v/>
      </c>
      <c r="F490" s="345" t="str">
        <f t="shared" si="24"/>
        <v>否</v>
      </c>
      <c r="G490" s="196" t="str">
        <f t="shared" si="25"/>
        <v>项</v>
      </c>
    </row>
    <row r="491" s="113" customFormat="1" ht="36" customHeight="1" spans="1:7">
      <c r="A491" s="212" t="s">
        <v>973</v>
      </c>
      <c r="B491" s="213" t="s">
        <v>190</v>
      </c>
      <c r="C491" s="343"/>
      <c r="D491" s="343"/>
      <c r="E491" s="347" t="str">
        <f t="shared" si="26"/>
        <v/>
      </c>
      <c r="F491" s="345" t="str">
        <f t="shared" si="24"/>
        <v>否</v>
      </c>
      <c r="G491" s="196" t="str">
        <f t="shared" si="25"/>
        <v>项</v>
      </c>
    </row>
    <row r="492" s="113" customFormat="1" ht="36" customHeight="1" spans="1:7">
      <c r="A492" s="212" t="s">
        <v>974</v>
      </c>
      <c r="B492" s="213" t="s">
        <v>975</v>
      </c>
      <c r="C492" s="343"/>
      <c r="D492" s="343"/>
      <c r="E492" s="347" t="str">
        <f t="shared" si="26"/>
        <v/>
      </c>
      <c r="F492" s="345" t="str">
        <f t="shared" si="24"/>
        <v>否</v>
      </c>
      <c r="G492" s="196" t="str">
        <f t="shared" si="25"/>
        <v>项</v>
      </c>
    </row>
    <row r="493" s="113" customFormat="1" ht="36" customHeight="1" spans="1:7">
      <c r="A493" s="212" t="s">
        <v>976</v>
      </c>
      <c r="B493" s="213" t="s">
        <v>977</v>
      </c>
      <c r="C493" s="343"/>
      <c r="D493" s="343"/>
      <c r="E493" s="347" t="str">
        <f t="shared" si="26"/>
        <v/>
      </c>
      <c r="F493" s="345" t="str">
        <f t="shared" si="24"/>
        <v>否</v>
      </c>
      <c r="G493" s="196" t="str">
        <f t="shared" si="25"/>
        <v>项</v>
      </c>
    </row>
    <row r="494" s="113" customFormat="1" ht="36" customHeight="1" spans="1:7">
      <c r="A494" s="212" t="s">
        <v>978</v>
      </c>
      <c r="B494" s="213" t="s">
        <v>979</v>
      </c>
      <c r="C494" s="343"/>
      <c r="D494" s="343"/>
      <c r="E494" s="347" t="str">
        <f t="shared" si="26"/>
        <v/>
      </c>
      <c r="F494" s="345" t="str">
        <f t="shared" si="24"/>
        <v>否</v>
      </c>
      <c r="G494" s="196" t="str">
        <f t="shared" si="25"/>
        <v>项</v>
      </c>
    </row>
    <row r="495" s="113" customFormat="1" ht="36" customHeight="1" spans="1:7">
      <c r="A495" s="212" t="s">
        <v>980</v>
      </c>
      <c r="B495" s="213" t="s">
        <v>981</v>
      </c>
      <c r="C495" s="343">
        <v>29</v>
      </c>
      <c r="D495" s="343">
        <v>31</v>
      </c>
      <c r="E495" s="347">
        <f t="shared" si="26"/>
        <v>0.069</v>
      </c>
      <c r="F495" s="345" t="str">
        <f t="shared" si="24"/>
        <v>是</v>
      </c>
      <c r="G495" s="196" t="str">
        <f t="shared" si="25"/>
        <v>项</v>
      </c>
    </row>
    <row r="496" ht="36" customHeight="1" spans="1:7">
      <c r="A496" s="212" t="s">
        <v>982</v>
      </c>
      <c r="B496" s="213" t="s">
        <v>983</v>
      </c>
      <c r="C496" s="343">
        <f>SUM(C497:C506)</f>
        <v>5</v>
      </c>
      <c r="D496" s="343">
        <f>SUM(D497:D506)</f>
        <v>5</v>
      </c>
      <c r="E496" s="347">
        <f t="shared" si="26"/>
        <v>0</v>
      </c>
      <c r="F496" s="345" t="str">
        <f t="shared" si="24"/>
        <v>是</v>
      </c>
      <c r="G496" s="196" t="str">
        <f t="shared" si="25"/>
        <v>款</v>
      </c>
    </row>
    <row r="497" s="113" customFormat="1" ht="36" customHeight="1" spans="1:7">
      <c r="A497" s="212" t="s">
        <v>984</v>
      </c>
      <c r="B497" s="213" t="s">
        <v>186</v>
      </c>
      <c r="C497" s="343"/>
      <c r="D497" s="343"/>
      <c r="E497" s="347" t="str">
        <f t="shared" si="26"/>
        <v/>
      </c>
      <c r="F497" s="345" t="str">
        <f t="shared" si="24"/>
        <v>否</v>
      </c>
      <c r="G497" s="196" t="str">
        <f t="shared" si="25"/>
        <v>项</v>
      </c>
    </row>
    <row r="498" s="113" customFormat="1" ht="36" customHeight="1" spans="1:7">
      <c r="A498" s="212" t="s">
        <v>985</v>
      </c>
      <c r="B498" s="213" t="s">
        <v>188</v>
      </c>
      <c r="C498" s="343"/>
      <c r="D498" s="343"/>
      <c r="E498" s="347" t="str">
        <f t="shared" si="26"/>
        <v/>
      </c>
      <c r="F498" s="345" t="str">
        <f t="shared" si="24"/>
        <v>否</v>
      </c>
      <c r="G498" s="196" t="str">
        <f t="shared" si="25"/>
        <v>项</v>
      </c>
    </row>
    <row r="499" s="113" customFormat="1" ht="36" customHeight="1" spans="1:7">
      <c r="A499" s="212" t="s">
        <v>986</v>
      </c>
      <c r="B499" s="213" t="s">
        <v>190</v>
      </c>
      <c r="C499" s="343"/>
      <c r="D499" s="343"/>
      <c r="E499" s="347" t="str">
        <f t="shared" si="26"/>
        <v/>
      </c>
      <c r="F499" s="345" t="str">
        <f t="shared" si="24"/>
        <v>否</v>
      </c>
      <c r="G499" s="196" t="str">
        <f t="shared" si="25"/>
        <v>项</v>
      </c>
    </row>
    <row r="500" s="113" customFormat="1" ht="36" customHeight="1" spans="1:7">
      <c r="A500" s="212" t="s">
        <v>987</v>
      </c>
      <c r="B500" s="213" t="s">
        <v>988</v>
      </c>
      <c r="C500" s="343"/>
      <c r="D500" s="343"/>
      <c r="E500" s="347" t="str">
        <f t="shared" si="26"/>
        <v/>
      </c>
      <c r="F500" s="345" t="str">
        <f t="shared" si="24"/>
        <v>否</v>
      </c>
      <c r="G500" s="196" t="str">
        <f t="shared" si="25"/>
        <v>项</v>
      </c>
    </row>
    <row r="501" s="113" customFormat="1" ht="36" customHeight="1" spans="1:7">
      <c r="A501" s="212" t="s">
        <v>989</v>
      </c>
      <c r="B501" s="213" t="s">
        <v>990</v>
      </c>
      <c r="C501" s="343"/>
      <c r="D501" s="343"/>
      <c r="E501" s="347" t="str">
        <f t="shared" si="26"/>
        <v/>
      </c>
      <c r="F501" s="345" t="str">
        <f t="shared" si="24"/>
        <v>否</v>
      </c>
      <c r="G501" s="196" t="str">
        <f t="shared" si="25"/>
        <v>项</v>
      </c>
    </row>
    <row r="502" s="113" customFormat="1" ht="36" customHeight="1" spans="1:7">
      <c r="A502" s="212" t="s">
        <v>991</v>
      </c>
      <c r="B502" s="213" t="s">
        <v>992</v>
      </c>
      <c r="C502" s="343"/>
      <c r="D502" s="343"/>
      <c r="E502" s="347" t="str">
        <f t="shared" si="26"/>
        <v/>
      </c>
      <c r="F502" s="345" t="str">
        <f t="shared" si="24"/>
        <v>否</v>
      </c>
      <c r="G502" s="196" t="str">
        <f t="shared" si="25"/>
        <v>项</v>
      </c>
    </row>
    <row r="503" s="113" customFormat="1" ht="36" customHeight="1" spans="1:7">
      <c r="A503" s="212" t="s">
        <v>993</v>
      </c>
      <c r="B503" s="213" t="s">
        <v>994</v>
      </c>
      <c r="C503" s="343"/>
      <c r="D503" s="343"/>
      <c r="E503" s="347" t="str">
        <f t="shared" si="26"/>
        <v/>
      </c>
      <c r="F503" s="345" t="str">
        <f t="shared" si="24"/>
        <v>否</v>
      </c>
      <c r="G503" s="196" t="str">
        <f t="shared" si="25"/>
        <v>项</v>
      </c>
    </row>
    <row r="504" s="113" customFormat="1" ht="36" customHeight="1" spans="1:7">
      <c r="A504" s="212" t="s">
        <v>995</v>
      </c>
      <c r="B504" s="213" t="s">
        <v>996</v>
      </c>
      <c r="C504" s="343">
        <v>5</v>
      </c>
      <c r="D504" s="343">
        <v>5</v>
      </c>
      <c r="E504" s="347">
        <f t="shared" si="26"/>
        <v>0</v>
      </c>
      <c r="F504" s="345" t="str">
        <f t="shared" si="24"/>
        <v>是</v>
      </c>
      <c r="G504" s="196" t="str">
        <f t="shared" si="25"/>
        <v>项</v>
      </c>
    </row>
    <row r="505" s="113" customFormat="1" ht="36" customHeight="1" spans="1:7">
      <c r="A505" s="212" t="s">
        <v>997</v>
      </c>
      <c r="B505" s="213" t="s">
        <v>998</v>
      </c>
      <c r="C505" s="343"/>
      <c r="D505" s="343"/>
      <c r="E505" s="347" t="str">
        <f t="shared" si="26"/>
        <v/>
      </c>
      <c r="F505" s="345" t="str">
        <f t="shared" si="24"/>
        <v>否</v>
      </c>
      <c r="G505" s="196" t="str">
        <f t="shared" si="25"/>
        <v>项</v>
      </c>
    </row>
    <row r="506" s="113" customFormat="1" ht="36" customHeight="1" spans="1:7">
      <c r="A506" s="212" t="s">
        <v>999</v>
      </c>
      <c r="B506" s="213" t="s">
        <v>1000</v>
      </c>
      <c r="C506" s="343"/>
      <c r="D506" s="343"/>
      <c r="E506" s="347" t="str">
        <f t="shared" si="26"/>
        <v/>
      </c>
      <c r="F506" s="345" t="str">
        <f t="shared" si="24"/>
        <v>否</v>
      </c>
      <c r="G506" s="196" t="str">
        <f t="shared" si="25"/>
        <v>项</v>
      </c>
    </row>
    <row r="507" ht="36" customHeight="1" spans="1:7">
      <c r="A507" s="212" t="s">
        <v>1001</v>
      </c>
      <c r="B507" s="213" t="s">
        <v>1002</v>
      </c>
      <c r="C507" s="343">
        <f>SUM(C508:C515)</f>
        <v>0</v>
      </c>
      <c r="D507" s="343">
        <f>SUM(D508:D515)</f>
        <v>0</v>
      </c>
      <c r="E507" s="347" t="str">
        <f t="shared" si="26"/>
        <v/>
      </c>
      <c r="F507" s="345" t="str">
        <f t="shared" si="24"/>
        <v>否</v>
      </c>
      <c r="G507" s="196" t="str">
        <f t="shared" si="25"/>
        <v>款</v>
      </c>
    </row>
    <row r="508" s="113" customFormat="1" ht="36" customHeight="1" spans="1:7">
      <c r="A508" s="212" t="s">
        <v>1003</v>
      </c>
      <c r="B508" s="213" t="s">
        <v>186</v>
      </c>
      <c r="C508" s="343"/>
      <c r="D508" s="343"/>
      <c r="E508" s="347" t="str">
        <f t="shared" si="26"/>
        <v/>
      </c>
      <c r="F508" s="345" t="str">
        <f t="shared" si="24"/>
        <v>否</v>
      </c>
      <c r="G508" s="196" t="str">
        <f t="shared" si="25"/>
        <v>项</v>
      </c>
    </row>
    <row r="509" s="113" customFormat="1" ht="36" customHeight="1" spans="1:7">
      <c r="A509" s="212" t="s">
        <v>1004</v>
      </c>
      <c r="B509" s="213" t="s">
        <v>188</v>
      </c>
      <c r="C509" s="343"/>
      <c r="D509" s="343"/>
      <c r="E509" s="347" t="str">
        <f t="shared" si="26"/>
        <v/>
      </c>
      <c r="F509" s="345" t="str">
        <f t="shared" si="24"/>
        <v>否</v>
      </c>
      <c r="G509" s="196" t="str">
        <f t="shared" si="25"/>
        <v>项</v>
      </c>
    </row>
    <row r="510" s="113" customFormat="1" ht="36" customHeight="1" spans="1:7">
      <c r="A510" s="212" t="s">
        <v>1005</v>
      </c>
      <c r="B510" s="213" t="s">
        <v>190</v>
      </c>
      <c r="C510" s="343"/>
      <c r="D510" s="343"/>
      <c r="E510" s="347" t="str">
        <f t="shared" si="26"/>
        <v/>
      </c>
      <c r="F510" s="345" t="str">
        <f t="shared" si="24"/>
        <v>否</v>
      </c>
      <c r="G510" s="196" t="str">
        <f t="shared" si="25"/>
        <v>项</v>
      </c>
    </row>
    <row r="511" s="113" customFormat="1" ht="36" customHeight="1" spans="1:7">
      <c r="A511" s="212" t="s">
        <v>1006</v>
      </c>
      <c r="B511" s="213" t="s">
        <v>1007</v>
      </c>
      <c r="C511" s="343"/>
      <c r="D511" s="343"/>
      <c r="E511" s="347" t="str">
        <f t="shared" si="26"/>
        <v/>
      </c>
      <c r="F511" s="345" t="str">
        <f t="shared" si="24"/>
        <v>否</v>
      </c>
      <c r="G511" s="196" t="str">
        <f t="shared" si="25"/>
        <v>项</v>
      </c>
    </row>
    <row r="512" s="113" customFormat="1" ht="36" customHeight="1" spans="1:7">
      <c r="A512" s="212" t="s">
        <v>1008</v>
      </c>
      <c r="B512" s="213" t="s">
        <v>1009</v>
      </c>
      <c r="C512" s="343"/>
      <c r="D512" s="343"/>
      <c r="E512" s="347" t="str">
        <f t="shared" si="26"/>
        <v/>
      </c>
      <c r="F512" s="345" t="str">
        <f t="shared" si="24"/>
        <v>否</v>
      </c>
      <c r="G512" s="196" t="str">
        <f t="shared" si="25"/>
        <v>项</v>
      </c>
    </row>
    <row r="513" s="113" customFormat="1" ht="36" customHeight="1" spans="1:7">
      <c r="A513" s="212" t="s">
        <v>1010</v>
      </c>
      <c r="B513" s="213" t="s">
        <v>1011</v>
      </c>
      <c r="C513" s="343"/>
      <c r="D513" s="343"/>
      <c r="E513" s="347" t="str">
        <f t="shared" si="26"/>
        <v/>
      </c>
      <c r="F513" s="345" t="str">
        <f t="shared" si="24"/>
        <v>否</v>
      </c>
      <c r="G513" s="196" t="str">
        <f t="shared" si="25"/>
        <v>项</v>
      </c>
    </row>
    <row r="514" s="113" customFormat="1" ht="36" customHeight="1" spans="1:7">
      <c r="A514" s="212" t="s">
        <v>1012</v>
      </c>
      <c r="B514" s="213" t="s">
        <v>1013</v>
      </c>
      <c r="C514" s="343"/>
      <c r="D514" s="343"/>
      <c r="E514" s="347" t="str">
        <f t="shared" si="26"/>
        <v/>
      </c>
      <c r="F514" s="345" t="str">
        <f t="shared" si="24"/>
        <v>否</v>
      </c>
      <c r="G514" s="196" t="str">
        <f t="shared" si="25"/>
        <v>项</v>
      </c>
    </row>
    <row r="515" s="113" customFormat="1" ht="36" customHeight="1" spans="1:7">
      <c r="A515" s="212" t="s">
        <v>1014</v>
      </c>
      <c r="B515" s="213" t="s">
        <v>1015</v>
      </c>
      <c r="C515" s="343"/>
      <c r="D515" s="343"/>
      <c r="E515" s="347" t="str">
        <f t="shared" si="26"/>
        <v/>
      </c>
      <c r="F515" s="345" t="str">
        <f t="shared" si="24"/>
        <v>否</v>
      </c>
      <c r="G515" s="196" t="str">
        <f t="shared" si="25"/>
        <v>项</v>
      </c>
    </row>
    <row r="516" ht="36" customHeight="1" spans="1:7">
      <c r="A516" s="212" t="s">
        <v>1016</v>
      </c>
      <c r="B516" s="213" t="s">
        <v>1017</v>
      </c>
      <c r="C516" s="343">
        <f>SUM(C517:C523)</f>
        <v>28</v>
      </c>
      <c r="D516" s="343">
        <f>SUM(D517:D523)</f>
        <v>28</v>
      </c>
      <c r="E516" s="347">
        <f t="shared" si="26"/>
        <v>0</v>
      </c>
      <c r="F516" s="345" t="str">
        <f t="shared" si="24"/>
        <v>是</v>
      </c>
      <c r="G516" s="196" t="str">
        <f t="shared" si="25"/>
        <v>款</v>
      </c>
    </row>
    <row r="517" s="113" customFormat="1" ht="36" customHeight="1" spans="1:7">
      <c r="A517" s="212" t="s">
        <v>1018</v>
      </c>
      <c r="B517" s="213" t="s">
        <v>186</v>
      </c>
      <c r="C517" s="343"/>
      <c r="D517" s="343"/>
      <c r="E517" s="347" t="str">
        <f t="shared" si="26"/>
        <v/>
      </c>
      <c r="F517" s="345" t="str">
        <f t="shared" ref="F517:F580" si="27">IF(LEN(A517)=3,"是",IF(B517&lt;&gt;"",IF(SUM(C517:D517)&lt;&gt;0,"是","否"),"是"))</f>
        <v>否</v>
      </c>
      <c r="G517" s="196" t="str">
        <f t="shared" ref="G517:G580" si="28">IF(LEN(A517)=3,"类",IF(LEN(A517)=5,"款","项"))</f>
        <v>项</v>
      </c>
    </row>
    <row r="518" s="113" customFormat="1" ht="36" customHeight="1" spans="1:7">
      <c r="A518" s="212" t="s">
        <v>1019</v>
      </c>
      <c r="B518" s="213" t="s">
        <v>188</v>
      </c>
      <c r="C518" s="343"/>
      <c r="D518" s="343"/>
      <c r="E518" s="347" t="str">
        <f t="shared" si="26"/>
        <v/>
      </c>
      <c r="F518" s="345" t="str">
        <f t="shared" si="27"/>
        <v>否</v>
      </c>
      <c r="G518" s="196" t="str">
        <f t="shared" si="28"/>
        <v>项</v>
      </c>
    </row>
    <row r="519" s="113" customFormat="1" ht="36" customHeight="1" spans="1:7">
      <c r="A519" s="212" t="s">
        <v>1020</v>
      </c>
      <c r="B519" s="213" t="s">
        <v>190</v>
      </c>
      <c r="C519" s="343"/>
      <c r="D519" s="343"/>
      <c r="E519" s="347" t="str">
        <f t="shared" si="26"/>
        <v/>
      </c>
      <c r="F519" s="345" t="str">
        <f t="shared" si="27"/>
        <v>否</v>
      </c>
      <c r="G519" s="196" t="str">
        <f t="shared" si="28"/>
        <v>项</v>
      </c>
    </row>
    <row r="520" s="113" customFormat="1" ht="36" customHeight="1" spans="1:7">
      <c r="A520" s="212" t="s">
        <v>1021</v>
      </c>
      <c r="B520" s="213" t="s">
        <v>1022</v>
      </c>
      <c r="C520" s="343"/>
      <c r="D520" s="343"/>
      <c r="E520" s="347" t="str">
        <f t="shared" si="26"/>
        <v/>
      </c>
      <c r="F520" s="345" t="str">
        <f t="shared" si="27"/>
        <v>否</v>
      </c>
      <c r="G520" s="196" t="str">
        <f t="shared" si="28"/>
        <v>项</v>
      </c>
    </row>
    <row r="521" s="113" customFormat="1" ht="36" customHeight="1" spans="1:7">
      <c r="A521" s="359" t="s">
        <v>1023</v>
      </c>
      <c r="B521" s="213" t="s">
        <v>1024</v>
      </c>
      <c r="C521" s="343"/>
      <c r="D521" s="343"/>
      <c r="E521" s="347" t="str">
        <f t="shared" si="26"/>
        <v/>
      </c>
      <c r="F521" s="345" t="str">
        <f t="shared" si="27"/>
        <v>否</v>
      </c>
      <c r="G521" s="196" t="str">
        <f t="shared" si="28"/>
        <v>项</v>
      </c>
    </row>
    <row r="522" s="113" customFormat="1" ht="36" customHeight="1" spans="1:7">
      <c r="A522" s="359" t="s">
        <v>1025</v>
      </c>
      <c r="B522" s="213" t="s">
        <v>1026</v>
      </c>
      <c r="C522" s="343">
        <v>28</v>
      </c>
      <c r="D522" s="343">
        <v>28</v>
      </c>
      <c r="E522" s="347">
        <f t="shared" si="26"/>
        <v>0</v>
      </c>
      <c r="F522" s="345" t="str">
        <f t="shared" si="27"/>
        <v>是</v>
      </c>
      <c r="G522" s="196" t="str">
        <f t="shared" si="28"/>
        <v>项</v>
      </c>
    </row>
    <row r="523" s="113" customFormat="1" ht="36" customHeight="1" spans="1:7">
      <c r="A523" s="212" t="s">
        <v>1027</v>
      </c>
      <c r="B523" s="213" t="s">
        <v>1028</v>
      </c>
      <c r="C523" s="343"/>
      <c r="D523" s="343"/>
      <c r="E523" s="347" t="str">
        <f t="shared" si="26"/>
        <v/>
      </c>
      <c r="F523" s="345" t="str">
        <f t="shared" si="27"/>
        <v>否</v>
      </c>
      <c r="G523" s="196" t="str">
        <f t="shared" si="28"/>
        <v>项</v>
      </c>
    </row>
    <row r="524" ht="36" customHeight="1" spans="1:7">
      <c r="A524" s="212" t="s">
        <v>1029</v>
      </c>
      <c r="B524" s="213" t="s">
        <v>1030</v>
      </c>
      <c r="C524" s="343">
        <f>SUM(C525:C527)</f>
        <v>47</v>
      </c>
      <c r="D524" s="343">
        <f>SUM(D525:D527)</f>
        <v>47</v>
      </c>
      <c r="E524" s="347">
        <f t="shared" si="26"/>
        <v>0</v>
      </c>
      <c r="F524" s="345" t="str">
        <f t="shared" si="27"/>
        <v>是</v>
      </c>
      <c r="G524" s="196" t="str">
        <f t="shared" si="28"/>
        <v>款</v>
      </c>
    </row>
    <row r="525" s="113" customFormat="1" ht="36" customHeight="1" spans="1:7">
      <c r="A525" s="212" t="s">
        <v>1031</v>
      </c>
      <c r="B525" s="213" t="s">
        <v>1032</v>
      </c>
      <c r="C525" s="343"/>
      <c r="D525" s="343"/>
      <c r="E525" s="347" t="str">
        <f t="shared" si="26"/>
        <v/>
      </c>
      <c r="F525" s="345" t="str">
        <f t="shared" si="27"/>
        <v>否</v>
      </c>
      <c r="G525" s="196" t="str">
        <f t="shared" si="28"/>
        <v>项</v>
      </c>
    </row>
    <row r="526" s="113" customFormat="1" ht="36" customHeight="1" spans="1:7">
      <c r="A526" s="212" t="s">
        <v>1033</v>
      </c>
      <c r="B526" s="213" t="s">
        <v>1034</v>
      </c>
      <c r="C526" s="343">
        <v>36</v>
      </c>
      <c r="D526" s="343">
        <v>36</v>
      </c>
      <c r="E526" s="347">
        <f t="shared" si="26"/>
        <v>0</v>
      </c>
      <c r="F526" s="345" t="str">
        <f t="shared" si="27"/>
        <v>是</v>
      </c>
      <c r="G526" s="196" t="str">
        <f t="shared" si="28"/>
        <v>项</v>
      </c>
    </row>
    <row r="527" s="113" customFormat="1" ht="36" customHeight="1" spans="1:7">
      <c r="A527" s="212" t="s">
        <v>1035</v>
      </c>
      <c r="B527" s="213" t="s">
        <v>1036</v>
      </c>
      <c r="C527" s="343">
        <v>11</v>
      </c>
      <c r="D527" s="343">
        <v>11</v>
      </c>
      <c r="E527" s="347">
        <f t="shared" si="26"/>
        <v>0</v>
      </c>
      <c r="F527" s="345" t="str">
        <f t="shared" si="27"/>
        <v>是</v>
      </c>
      <c r="G527" s="196" t="str">
        <f t="shared" si="28"/>
        <v>项</v>
      </c>
    </row>
    <row r="528" ht="36" customHeight="1" spans="1:7">
      <c r="A528" s="208" t="s">
        <v>124</v>
      </c>
      <c r="B528" s="209" t="s">
        <v>125</v>
      </c>
      <c r="C528" s="343">
        <f>SUM(C529,C548,C556,C558,C567,C571,C581,C591,C598,C606,C615,C620,C623,C626,C629,C632,C635,C639,C644,C652,C655)</f>
        <v>28944</v>
      </c>
      <c r="D528" s="343">
        <f>SUM(D529,D548,D556,D558,D567,D571,D581,D591,D598,D606,D615,D620,D623,D626,D629,D632,D635,D639,D644,D652,D655)</f>
        <v>34011</v>
      </c>
      <c r="E528" s="344">
        <f t="shared" si="26"/>
        <v>0.175</v>
      </c>
      <c r="F528" s="345" t="str">
        <f t="shared" si="27"/>
        <v>是</v>
      </c>
      <c r="G528" s="196" t="str">
        <f t="shared" si="28"/>
        <v>类</v>
      </c>
    </row>
    <row r="529" ht="36" customHeight="1" spans="1:7">
      <c r="A529" s="212" t="s">
        <v>1037</v>
      </c>
      <c r="B529" s="213" t="s">
        <v>1038</v>
      </c>
      <c r="C529" s="343">
        <f>SUM(C530:C547)</f>
        <v>1222</v>
      </c>
      <c r="D529" s="343">
        <f>SUM(D530:D547)</f>
        <v>1304</v>
      </c>
      <c r="E529" s="347">
        <f t="shared" si="26"/>
        <v>0.067</v>
      </c>
      <c r="F529" s="345" t="str">
        <f t="shared" si="27"/>
        <v>是</v>
      </c>
      <c r="G529" s="196" t="str">
        <f t="shared" si="28"/>
        <v>款</v>
      </c>
    </row>
    <row r="530" s="113" customFormat="1" ht="36" customHeight="1" spans="1:7">
      <c r="A530" s="212" t="s">
        <v>1039</v>
      </c>
      <c r="B530" s="213" t="s">
        <v>186</v>
      </c>
      <c r="C530" s="343">
        <v>795</v>
      </c>
      <c r="D530" s="343">
        <v>852</v>
      </c>
      <c r="E530" s="347">
        <f t="shared" si="26"/>
        <v>0.072</v>
      </c>
      <c r="F530" s="345" t="str">
        <f t="shared" si="27"/>
        <v>是</v>
      </c>
      <c r="G530" s="196" t="str">
        <f t="shared" si="28"/>
        <v>项</v>
      </c>
    </row>
    <row r="531" s="113" customFormat="1" ht="36" customHeight="1" spans="1:7">
      <c r="A531" s="212" t="s">
        <v>1040</v>
      </c>
      <c r="B531" s="213" t="s">
        <v>188</v>
      </c>
      <c r="C531" s="343"/>
      <c r="D531" s="343"/>
      <c r="E531" s="347" t="str">
        <f t="shared" ref="E531:E594" si="29">IF(C531&gt;0,D531/C531-1,IF(C531&lt;0,-(D531/C531-1),""))</f>
        <v/>
      </c>
      <c r="F531" s="345" t="str">
        <f t="shared" si="27"/>
        <v>否</v>
      </c>
      <c r="G531" s="196" t="str">
        <f t="shared" si="28"/>
        <v>项</v>
      </c>
    </row>
    <row r="532" s="113" customFormat="1" ht="36" customHeight="1" spans="1:7">
      <c r="A532" s="212" t="s">
        <v>1041</v>
      </c>
      <c r="B532" s="213" t="s">
        <v>190</v>
      </c>
      <c r="C532" s="343"/>
      <c r="D532" s="343"/>
      <c r="E532" s="347" t="str">
        <f t="shared" si="29"/>
        <v/>
      </c>
      <c r="F532" s="345" t="str">
        <f t="shared" si="27"/>
        <v>否</v>
      </c>
      <c r="G532" s="196" t="str">
        <f t="shared" si="28"/>
        <v>项</v>
      </c>
    </row>
    <row r="533" s="113" customFormat="1" ht="36" customHeight="1" spans="1:7">
      <c r="A533" s="212" t="s">
        <v>1042</v>
      </c>
      <c r="B533" s="213" t="s">
        <v>1043</v>
      </c>
      <c r="C533" s="343">
        <v>3</v>
      </c>
      <c r="D533" s="343">
        <v>3</v>
      </c>
      <c r="E533" s="347">
        <f t="shared" si="29"/>
        <v>0</v>
      </c>
      <c r="F533" s="345" t="str">
        <f t="shared" si="27"/>
        <v>是</v>
      </c>
      <c r="G533" s="196" t="str">
        <f t="shared" si="28"/>
        <v>项</v>
      </c>
    </row>
    <row r="534" s="113" customFormat="1" ht="36" customHeight="1" spans="1:7">
      <c r="A534" s="212" t="s">
        <v>1044</v>
      </c>
      <c r="B534" s="213" t="s">
        <v>1045</v>
      </c>
      <c r="C534" s="343"/>
      <c r="D534" s="343"/>
      <c r="E534" s="347" t="str">
        <f t="shared" si="29"/>
        <v/>
      </c>
      <c r="F534" s="345" t="str">
        <f t="shared" si="27"/>
        <v>否</v>
      </c>
      <c r="G534" s="196" t="str">
        <f t="shared" si="28"/>
        <v>项</v>
      </c>
    </row>
    <row r="535" s="113" customFormat="1" ht="36" customHeight="1" spans="1:7">
      <c r="A535" s="212" t="s">
        <v>1046</v>
      </c>
      <c r="B535" s="213" t="s">
        <v>1047</v>
      </c>
      <c r="C535" s="343">
        <v>39</v>
      </c>
      <c r="D535" s="343">
        <v>39</v>
      </c>
      <c r="E535" s="347">
        <f t="shared" si="29"/>
        <v>0</v>
      </c>
      <c r="F535" s="345" t="str">
        <f t="shared" si="27"/>
        <v>是</v>
      </c>
      <c r="G535" s="196" t="str">
        <f t="shared" si="28"/>
        <v>项</v>
      </c>
    </row>
    <row r="536" s="113" customFormat="1" ht="36" customHeight="1" spans="1:7">
      <c r="A536" s="212" t="s">
        <v>1048</v>
      </c>
      <c r="B536" s="213" t="s">
        <v>1049</v>
      </c>
      <c r="C536" s="343"/>
      <c r="D536" s="343"/>
      <c r="E536" s="347" t="str">
        <f t="shared" si="29"/>
        <v/>
      </c>
      <c r="F536" s="345" t="str">
        <f t="shared" si="27"/>
        <v>否</v>
      </c>
      <c r="G536" s="196" t="str">
        <f t="shared" si="28"/>
        <v>项</v>
      </c>
    </row>
    <row r="537" s="113" customFormat="1" ht="36" customHeight="1" spans="1:7">
      <c r="A537" s="212" t="s">
        <v>1050</v>
      </c>
      <c r="B537" s="213" t="s">
        <v>287</v>
      </c>
      <c r="C537" s="343"/>
      <c r="D537" s="343"/>
      <c r="E537" s="347" t="str">
        <f t="shared" si="29"/>
        <v/>
      </c>
      <c r="F537" s="345" t="str">
        <f t="shared" si="27"/>
        <v>否</v>
      </c>
      <c r="G537" s="196" t="str">
        <f t="shared" si="28"/>
        <v>项</v>
      </c>
    </row>
    <row r="538" s="113" customFormat="1" ht="36" customHeight="1" spans="1:7">
      <c r="A538" s="212" t="s">
        <v>1051</v>
      </c>
      <c r="B538" s="213" t="s">
        <v>1052</v>
      </c>
      <c r="C538" s="343">
        <v>284</v>
      </c>
      <c r="D538" s="343">
        <v>309</v>
      </c>
      <c r="E538" s="347">
        <f t="shared" si="29"/>
        <v>0.088</v>
      </c>
      <c r="F538" s="345" t="str">
        <f t="shared" si="27"/>
        <v>是</v>
      </c>
      <c r="G538" s="196" t="str">
        <f t="shared" si="28"/>
        <v>项</v>
      </c>
    </row>
    <row r="539" s="113" customFormat="1" ht="36" customHeight="1" spans="1:7">
      <c r="A539" s="212" t="s">
        <v>1053</v>
      </c>
      <c r="B539" s="213" t="s">
        <v>1054</v>
      </c>
      <c r="C539" s="343"/>
      <c r="D539" s="343"/>
      <c r="E539" s="347" t="str">
        <f t="shared" si="29"/>
        <v/>
      </c>
      <c r="F539" s="345" t="str">
        <f t="shared" si="27"/>
        <v>否</v>
      </c>
      <c r="G539" s="196" t="str">
        <f t="shared" si="28"/>
        <v>项</v>
      </c>
    </row>
    <row r="540" s="113" customFormat="1" ht="36" customHeight="1" spans="1:7">
      <c r="A540" s="212" t="s">
        <v>1055</v>
      </c>
      <c r="B540" s="213" t="s">
        <v>1056</v>
      </c>
      <c r="C540" s="343"/>
      <c r="D540" s="343"/>
      <c r="E540" s="347" t="str">
        <f t="shared" si="29"/>
        <v/>
      </c>
      <c r="F540" s="345" t="str">
        <f t="shared" si="27"/>
        <v>否</v>
      </c>
      <c r="G540" s="196" t="str">
        <f t="shared" si="28"/>
        <v>项</v>
      </c>
    </row>
    <row r="541" s="113" customFormat="1" ht="36" customHeight="1" spans="1:7">
      <c r="A541" s="212" t="s">
        <v>1057</v>
      </c>
      <c r="B541" s="213" t="s">
        <v>1058</v>
      </c>
      <c r="C541" s="343"/>
      <c r="D541" s="343"/>
      <c r="E541" s="347" t="str">
        <f t="shared" si="29"/>
        <v/>
      </c>
      <c r="F541" s="345" t="str">
        <f t="shared" si="27"/>
        <v>否</v>
      </c>
      <c r="G541" s="196" t="str">
        <f t="shared" si="28"/>
        <v>项</v>
      </c>
    </row>
    <row r="542" s="113" customFormat="1" ht="36" customHeight="1" spans="1:7">
      <c r="A542" s="350">
        <v>2080113</v>
      </c>
      <c r="B542" s="357" t="s">
        <v>1059</v>
      </c>
      <c r="C542" s="343"/>
      <c r="D542" s="343"/>
      <c r="E542" s="347" t="str">
        <f t="shared" si="29"/>
        <v/>
      </c>
      <c r="F542" s="345" t="str">
        <f t="shared" si="27"/>
        <v>否</v>
      </c>
      <c r="G542" s="196" t="str">
        <f t="shared" si="28"/>
        <v>项</v>
      </c>
    </row>
    <row r="543" s="113" customFormat="1" ht="36" customHeight="1" spans="1:7">
      <c r="A543" s="350">
        <v>2080114</v>
      </c>
      <c r="B543" s="357" t="s">
        <v>1060</v>
      </c>
      <c r="C543" s="343"/>
      <c r="D543" s="343"/>
      <c r="E543" s="347" t="str">
        <f t="shared" si="29"/>
        <v/>
      </c>
      <c r="F543" s="345" t="str">
        <f t="shared" si="27"/>
        <v>否</v>
      </c>
      <c r="G543" s="196" t="str">
        <f t="shared" si="28"/>
        <v>项</v>
      </c>
    </row>
    <row r="544" s="113" customFormat="1" ht="36" customHeight="1" spans="1:7">
      <c r="A544" s="350">
        <v>2080115</v>
      </c>
      <c r="B544" s="357" t="s">
        <v>1061</v>
      </c>
      <c r="C544" s="343"/>
      <c r="D544" s="343"/>
      <c r="E544" s="347" t="str">
        <f t="shared" si="29"/>
        <v/>
      </c>
      <c r="F544" s="345" t="str">
        <f t="shared" si="27"/>
        <v>否</v>
      </c>
      <c r="G544" s="196" t="str">
        <f t="shared" si="28"/>
        <v>项</v>
      </c>
    </row>
    <row r="545" s="113" customFormat="1" ht="36" customHeight="1" spans="1:7">
      <c r="A545" s="350">
        <v>2080116</v>
      </c>
      <c r="B545" s="357" t="s">
        <v>1062</v>
      </c>
      <c r="C545" s="343"/>
      <c r="D545" s="343"/>
      <c r="E545" s="347" t="str">
        <f t="shared" si="29"/>
        <v/>
      </c>
      <c r="F545" s="345" t="str">
        <f t="shared" si="27"/>
        <v>否</v>
      </c>
      <c r="G545" s="196" t="str">
        <f t="shared" si="28"/>
        <v>项</v>
      </c>
    </row>
    <row r="546" s="113" customFormat="1" ht="36" customHeight="1" spans="1:7">
      <c r="A546" s="350">
        <v>2080150</v>
      </c>
      <c r="B546" s="357" t="s">
        <v>1063</v>
      </c>
      <c r="C546" s="343"/>
      <c r="D546" s="343"/>
      <c r="E546" s="347" t="str">
        <f t="shared" si="29"/>
        <v/>
      </c>
      <c r="F546" s="345" t="str">
        <f t="shared" si="27"/>
        <v>否</v>
      </c>
      <c r="G546" s="196" t="str">
        <f t="shared" si="28"/>
        <v>项</v>
      </c>
    </row>
    <row r="547" s="113" customFormat="1" ht="36" customHeight="1" spans="1:7">
      <c r="A547" s="212" t="s">
        <v>1064</v>
      </c>
      <c r="B547" s="213" t="s">
        <v>1065</v>
      </c>
      <c r="C547" s="343">
        <v>101</v>
      </c>
      <c r="D547" s="343">
        <v>101</v>
      </c>
      <c r="E547" s="347">
        <f t="shared" si="29"/>
        <v>0</v>
      </c>
      <c r="F547" s="345" t="str">
        <f t="shared" si="27"/>
        <v>是</v>
      </c>
      <c r="G547" s="196" t="str">
        <f t="shared" si="28"/>
        <v>项</v>
      </c>
    </row>
    <row r="548" ht="36" customHeight="1" spans="1:7">
      <c r="A548" s="212" t="s">
        <v>1066</v>
      </c>
      <c r="B548" s="213" t="s">
        <v>1067</v>
      </c>
      <c r="C548" s="343">
        <f>SUM(C549:C555)</f>
        <v>473</v>
      </c>
      <c r="D548" s="343">
        <f>SUM(D549:D555)</f>
        <v>503</v>
      </c>
      <c r="E548" s="347">
        <f t="shared" si="29"/>
        <v>0.063</v>
      </c>
      <c r="F548" s="345" t="str">
        <f t="shared" si="27"/>
        <v>是</v>
      </c>
      <c r="G548" s="196" t="str">
        <f t="shared" si="28"/>
        <v>款</v>
      </c>
    </row>
    <row r="549" s="113" customFormat="1" ht="36" customHeight="1" spans="1:7">
      <c r="A549" s="212" t="s">
        <v>1068</v>
      </c>
      <c r="B549" s="213" t="s">
        <v>186</v>
      </c>
      <c r="C549" s="343">
        <v>408</v>
      </c>
      <c r="D549" s="343">
        <v>438</v>
      </c>
      <c r="E549" s="347">
        <f t="shared" si="29"/>
        <v>0.074</v>
      </c>
      <c r="F549" s="345" t="str">
        <f t="shared" si="27"/>
        <v>是</v>
      </c>
      <c r="G549" s="196" t="str">
        <f t="shared" si="28"/>
        <v>项</v>
      </c>
    </row>
    <row r="550" s="113" customFormat="1" ht="36" customHeight="1" spans="1:7">
      <c r="A550" s="212" t="s">
        <v>1069</v>
      </c>
      <c r="B550" s="213" t="s">
        <v>188</v>
      </c>
      <c r="C550" s="343"/>
      <c r="D550" s="343"/>
      <c r="E550" s="347" t="str">
        <f t="shared" si="29"/>
        <v/>
      </c>
      <c r="F550" s="345" t="str">
        <f t="shared" si="27"/>
        <v>否</v>
      </c>
      <c r="G550" s="196" t="str">
        <f t="shared" si="28"/>
        <v>项</v>
      </c>
    </row>
    <row r="551" s="113" customFormat="1" ht="36" customHeight="1" spans="1:7">
      <c r="A551" s="212" t="s">
        <v>1070</v>
      </c>
      <c r="B551" s="213" t="s">
        <v>190</v>
      </c>
      <c r="C551" s="343"/>
      <c r="D551" s="343"/>
      <c r="E551" s="347" t="str">
        <f t="shared" si="29"/>
        <v/>
      </c>
      <c r="F551" s="345" t="str">
        <f t="shared" si="27"/>
        <v>否</v>
      </c>
      <c r="G551" s="196" t="str">
        <f t="shared" si="28"/>
        <v>项</v>
      </c>
    </row>
    <row r="552" s="113" customFormat="1" ht="36" customHeight="1" spans="1:7">
      <c r="A552" s="212" t="s">
        <v>1071</v>
      </c>
      <c r="B552" s="213" t="s">
        <v>1072</v>
      </c>
      <c r="C552" s="343"/>
      <c r="D552" s="343"/>
      <c r="E552" s="347" t="str">
        <f t="shared" si="29"/>
        <v/>
      </c>
      <c r="F552" s="345" t="str">
        <f t="shared" si="27"/>
        <v>否</v>
      </c>
      <c r="G552" s="196" t="str">
        <f t="shared" si="28"/>
        <v>项</v>
      </c>
    </row>
    <row r="553" s="113" customFormat="1" ht="36" customHeight="1" spans="1:7">
      <c r="A553" s="212" t="s">
        <v>1073</v>
      </c>
      <c r="B553" s="213" t="s">
        <v>1074</v>
      </c>
      <c r="C553" s="343"/>
      <c r="D553" s="343"/>
      <c r="E553" s="347" t="str">
        <f t="shared" si="29"/>
        <v/>
      </c>
      <c r="F553" s="345" t="str">
        <f t="shared" si="27"/>
        <v>否</v>
      </c>
      <c r="G553" s="196" t="str">
        <f t="shared" si="28"/>
        <v>项</v>
      </c>
    </row>
    <row r="554" s="113" customFormat="1" ht="36" customHeight="1" spans="1:7">
      <c r="A554" s="212" t="s">
        <v>1075</v>
      </c>
      <c r="B554" s="213" t="s">
        <v>1076</v>
      </c>
      <c r="C554" s="343"/>
      <c r="D554" s="343"/>
      <c r="E554" s="347" t="str">
        <f t="shared" si="29"/>
        <v/>
      </c>
      <c r="F554" s="345" t="str">
        <f t="shared" si="27"/>
        <v>否</v>
      </c>
      <c r="G554" s="196" t="str">
        <f t="shared" si="28"/>
        <v>项</v>
      </c>
    </row>
    <row r="555" s="113" customFormat="1" ht="36" customHeight="1" spans="1:7">
      <c r="A555" s="212" t="s">
        <v>1077</v>
      </c>
      <c r="B555" s="213" t="s">
        <v>1078</v>
      </c>
      <c r="C555" s="343">
        <v>65</v>
      </c>
      <c r="D555" s="343">
        <v>65</v>
      </c>
      <c r="E555" s="347">
        <f t="shared" si="29"/>
        <v>0</v>
      </c>
      <c r="F555" s="345" t="str">
        <f t="shared" si="27"/>
        <v>是</v>
      </c>
      <c r="G555" s="196" t="str">
        <f t="shared" si="28"/>
        <v>项</v>
      </c>
    </row>
    <row r="556" s="113" customFormat="1" ht="36" customHeight="1" spans="1:7">
      <c r="A556" s="212" t="s">
        <v>1079</v>
      </c>
      <c r="B556" s="213" t="s">
        <v>1080</v>
      </c>
      <c r="C556" s="343">
        <f>SUM(C557:C557)</f>
        <v>0</v>
      </c>
      <c r="D556" s="343">
        <f>SUM(D557:D557)</f>
        <v>0</v>
      </c>
      <c r="E556" s="347" t="str">
        <f t="shared" si="29"/>
        <v/>
      </c>
      <c r="F556" s="345" t="str">
        <f t="shared" si="27"/>
        <v>否</v>
      </c>
      <c r="G556" s="196" t="str">
        <f t="shared" si="28"/>
        <v>款</v>
      </c>
    </row>
    <row r="557" s="113" customFormat="1" ht="36" customHeight="1" spans="1:7">
      <c r="A557" s="212" t="s">
        <v>1081</v>
      </c>
      <c r="B557" s="213" t="s">
        <v>1082</v>
      </c>
      <c r="C557" s="343"/>
      <c r="D557" s="343"/>
      <c r="E557" s="347" t="str">
        <f t="shared" si="29"/>
        <v/>
      </c>
      <c r="F557" s="345" t="str">
        <f t="shared" si="27"/>
        <v>否</v>
      </c>
      <c r="G557" s="196" t="str">
        <f t="shared" si="28"/>
        <v>项</v>
      </c>
    </row>
    <row r="558" ht="36" customHeight="1" spans="1:7">
      <c r="A558" s="212" t="s">
        <v>1083</v>
      </c>
      <c r="B558" s="213" t="s">
        <v>1084</v>
      </c>
      <c r="C558" s="343">
        <f>SUM(C559:C566)</f>
        <v>13981</v>
      </c>
      <c r="D558" s="343">
        <f>SUM(D559:D566)</f>
        <v>18340</v>
      </c>
      <c r="E558" s="347">
        <f t="shared" si="29"/>
        <v>0.312</v>
      </c>
      <c r="F558" s="345" t="str">
        <f t="shared" si="27"/>
        <v>是</v>
      </c>
      <c r="G558" s="196" t="str">
        <f t="shared" si="28"/>
        <v>款</v>
      </c>
    </row>
    <row r="559" s="113" customFormat="1" ht="36" customHeight="1" spans="1:7">
      <c r="A559" s="212" t="s">
        <v>1085</v>
      </c>
      <c r="B559" s="213" t="s">
        <v>1086</v>
      </c>
      <c r="C559" s="343">
        <v>1733</v>
      </c>
      <c r="D559" s="343">
        <v>1739</v>
      </c>
      <c r="E559" s="347">
        <f t="shared" si="29"/>
        <v>0.003</v>
      </c>
      <c r="F559" s="345" t="str">
        <f t="shared" si="27"/>
        <v>是</v>
      </c>
      <c r="G559" s="196" t="str">
        <f t="shared" si="28"/>
        <v>项</v>
      </c>
    </row>
    <row r="560" s="113" customFormat="1" ht="36" customHeight="1" spans="1:7">
      <c r="A560" s="212" t="s">
        <v>1087</v>
      </c>
      <c r="B560" s="213" t="s">
        <v>1088</v>
      </c>
      <c r="C560" s="343">
        <v>3138</v>
      </c>
      <c r="D560" s="343">
        <v>3267</v>
      </c>
      <c r="E560" s="347">
        <f t="shared" si="29"/>
        <v>0.041</v>
      </c>
      <c r="F560" s="345" t="str">
        <f t="shared" si="27"/>
        <v>是</v>
      </c>
      <c r="G560" s="196" t="str">
        <f t="shared" si="28"/>
        <v>项</v>
      </c>
    </row>
    <row r="561" s="113" customFormat="1" ht="36" customHeight="1" spans="1:7">
      <c r="A561" s="212" t="s">
        <v>1089</v>
      </c>
      <c r="B561" s="213" t="s">
        <v>1090</v>
      </c>
      <c r="C561" s="343">
        <v>216</v>
      </c>
      <c r="D561" s="343">
        <v>365</v>
      </c>
      <c r="E561" s="347">
        <f t="shared" si="29"/>
        <v>0.69</v>
      </c>
      <c r="F561" s="345" t="str">
        <f t="shared" si="27"/>
        <v>是</v>
      </c>
      <c r="G561" s="196" t="str">
        <f t="shared" si="28"/>
        <v>项</v>
      </c>
    </row>
    <row r="562" s="113" customFormat="1" ht="36" customHeight="1" spans="1:7">
      <c r="A562" s="212" t="s">
        <v>1091</v>
      </c>
      <c r="B562" s="213" t="s">
        <v>1092</v>
      </c>
      <c r="C562" s="343">
        <v>7107</v>
      </c>
      <c r="D562" s="343">
        <v>7263</v>
      </c>
      <c r="E562" s="347">
        <f t="shared" si="29"/>
        <v>0.022</v>
      </c>
      <c r="F562" s="345" t="str">
        <f t="shared" si="27"/>
        <v>是</v>
      </c>
      <c r="G562" s="196" t="str">
        <f t="shared" si="28"/>
        <v>项</v>
      </c>
    </row>
    <row r="563" s="113" customFormat="1" ht="36" customHeight="1" spans="1:7">
      <c r="A563" s="212" t="s">
        <v>1093</v>
      </c>
      <c r="B563" s="213" t="s">
        <v>1094</v>
      </c>
      <c r="C563" s="343">
        <v>619</v>
      </c>
      <c r="D563" s="343">
        <v>3556</v>
      </c>
      <c r="E563" s="347">
        <f t="shared" si="29"/>
        <v>4.745</v>
      </c>
      <c r="F563" s="345" t="str">
        <f t="shared" si="27"/>
        <v>是</v>
      </c>
      <c r="G563" s="196" t="str">
        <f t="shared" si="28"/>
        <v>项</v>
      </c>
    </row>
    <row r="564" s="113" customFormat="1" ht="36" customHeight="1" spans="1:7">
      <c r="A564" s="212" t="s">
        <v>1095</v>
      </c>
      <c r="B564" s="213" t="s">
        <v>1096</v>
      </c>
      <c r="C564" s="343">
        <v>1168</v>
      </c>
      <c r="D564" s="343">
        <v>2150</v>
      </c>
      <c r="E564" s="347">
        <f t="shared" si="29"/>
        <v>0.841</v>
      </c>
      <c r="F564" s="345" t="str">
        <f t="shared" si="27"/>
        <v>是</v>
      </c>
      <c r="G564" s="196" t="str">
        <f t="shared" si="28"/>
        <v>项</v>
      </c>
    </row>
    <row r="565" s="113" customFormat="1" ht="36" customHeight="1" spans="1:7">
      <c r="A565" s="350">
        <v>2080508</v>
      </c>
      <c r="B565" s="357" t="s">
        <v>1097</v>
      </c>
      <c r="C565" s="343"/>
      <c r="D565" s="343"/>
      <c r="E565" s="347" t="str">
        <f t="shared" si="29"/>
        <v/>
      </c>
      <c r="F565" s="345" t="str">
        <f t="shared" si="27"/>
        <v>否</v>
      </c>
      <c r="G565" s="196" t="str">
        <f t="shared" si="28"/>
        <v>项</v>
      </c>
    </row>
    <row r="566" s="293" customFormat="1" ht="36" customHeight="1" spans="1:7">
      <c r="A566" s="212" t="s">
        <v>1098</v>
      </c>
      <c r="B566" s="213" t="s">
        <v>1099</v>
      </c>
      <c r="C566" s="343"/>
      <c r="D566" s="343"/>
      <c r="E566" s="347" t="str">
        <f t="shared" si="29"/>
        <v/>
      </c>
      <c r="F566" s="345" t="str">
        <f t="shared" si="27"/>
        <v>否</v>
      </c>
      <c r="G566" s="196" t="str">
        <f t="shared" si="28"/>
        <v>项</v>
      </c>
    </row>
    <row r="567" ht="36" customHeight="1" spans="1:7">
      <c r="A567" s="212" t="s">
        <v>1100</v>
      </c>
      <c r="B567" s="213" t="s">
        <v>1101</v>
      </c>
      <c r="C567" s="343">
        <f>SUM(C568:C570)</f>
        <v>0</v>
      </c>
      <c r="D567" s="343">
        <f>SUM(D568:D570)</f>
        <v>0</v>
      </c>
      <c r="E567" s="347" t="str">
        <f t="shared" si="29"/>
        <v/>
      </c>
      <c r="F567" s="345" t="str">
        <f t="shared" si="27"/>
        <v>否</v>
      </c>
      <c r="G567" s="196" t="str">
        <f t="shared" si="28"/>
        <v>款</v>
      </c>
    </row>
    <row r="568" s="113" customFormat="1" ht="36" customHeight="1" spans="1:7">
      <c r="A568" s="212" t="s">
        <v>1102</v>
      </c>
      <c r="B568" s="213" t="s">
        <v>1103</v>
      </c>
      <c r="C568" s="343"/>
      <c r="D568" s="343"/>
      <c r="E568" s="347" t="str">
        <f t="shared" si="29"/>
        <v/>
      </c>
      <c r="F568" s="345" t="str">
        <f t="shared" si="27"/>
        <v>否</v>
      </c>
      <c r="G568" s="196" t="str">
        <f t="shared" si="28"/>
        <v>项</v>
      </c>
    </row>
    <row r="569" s="113" customFormat="1" ht="36" customHeight="1" spans="1:7">
      <c r="A569" s="212" t="s">
        <v>1104</v>
      </c>
      <c r="B569" s="213" t="s">
        <v>1105</v>
      </c>
      <c r="C569" s="343"/>
      <c r="D569" s="343"/>
      <c r="E569" s="347" t="str">
        <f t="shared" si="29"/>
        <v/>
      </c>
      <c r="F569" s="345" t="str">
        <f t="shared" si="27"/>
        <v>否</v>
      </c>
      <c r="G569" s="196" t="str">
        <f t="shared" si="28"/>
        <v>项</v>
      </c>
    </row>
    <row r="570" s="113" customFormat="1" ht="36" customHeight="1" spans="1:7">
      <c r="A570" s="212" t="s">
        <v>1106</v>
      </c>
      <c r="B570" s="213" t="s">
        <v>1107</v>
      </c>
      <c r="C570" s="343"/>
      <c r="D570" s="343"/>
      <c r="E570" s="347" t="str">
        <f t="shared" si="29"/>
        <v/>
      </c>
      <c r="F570" s="345" t="str">
        <f t="shared" si="27"/>
        <v>否</v>
      </c>
      <c r="G570" s="196" t="str">
        <f t="shared" si="28"/>
        <v>项</v>
      </c>
    </row>
    <row r="571" s="331" customFormat="1" ht="36" customHeight="1" spans="1:7">
      <c r="A571" s="212" t="s">
        <v>1108</v>
      </c>
      <c r="B571" s="213" t="s">
        <v>1109</v>
      </c>
      <c r="C571" s="343">
        <f>SUM(C572:C580)</f>
        <v>1644</v>
      </c>
      <c r="D571" s="343">
        <f>SUM(D572:D580)</f>
        <v>1800</v>
      </c>
      <c r="E571" s="347">
        <f t="shared" si="29"/>
        <v>0.095</v>
      </c>
      <c r="F571" s="345" t="str">
        <f t="shared" si="27"/>
        <v>是</v>
      </c>
      <c r="G571" s="196" t="str">
        <f t="shared" si="28"/>
        <v>款</v>
      </c>
    </row>
    <row r="572" s="113" customFormat="1" ht="36" customHeight="1" spans="1:7">
      <c r="A572" s="212" t="s">
        <v>1110</v>
      </c>
      <c r="B572" s="213" t="s">
        <v>1111</v>
      </c>
      <c r="C572" s="343"/>
      <c r="D572" s="343"/>
      <c r="E572" s="347" t="str">
        <f t="shared" si="29"/>
        <v/>
      </c>
      <c r="F572" s="345" t="str">
        <f t="shared" si="27"/>
        <v>否</v>
      </c>
      <c r="G572" s="196" t="str">
        <f t="shared" si="28"/>
        <v>项</v>
      </c>
    </row>
    <row r="573" s="113" customFormat="1" ht="36" customHeight="1" spans="1:7">
      <c r="A573" s="212" t="s">
        <v>1112</v>
      </c>
      <c r="B573" s="213" t="s">
        <v>1113</v>
      </c>
      <c r="C573" s="343"/>
      <c r="D573" s="343"/>
      <c r="E573" s="347" t="str">
        <f t="shared" si="29"/>
        <v/>
      </c>
      <c r="F573" s="345" t="str">
        <f t="shared" si="27"/>
        <v>否</v>
      </c>
      <c r="G573" s="196" t="str">
        <f t="shared" si="28"/>
        <v>项</v>
      </c>
    </row>
    <row r="574" s="113" customFormat="1" ht="36" customHeight="1" spans="1:7">
      <c r="A574" s="212" t="s">
        <v>1114</v>
      </c>
      <c r="B574" s="213" t="s">
        <v>1115</v>
      </c>
      <c r="C574" s="343"/>
      <c r="D574" s="343"/>
      <c r="E574" s="347" t="str">
        <f t="shared" si="29"/>
        <v/>
      </c>
      <c r="F574" s="345" t="str">
        <f t="shared" si="27"/>
        <v>否</v>
      </c>
      <c r="G574" s="196" t="str">
        <f t="shared" si="28"/>
        <v>项</v>
      </c>
    </row>
    <row r="575" s="113" customFormat="1" ht="36" customHeight="1" spans="1:7">
      <c r="A575" s="212" t="s">
        <v>1116</v>
      </c>
      <c r="B575" s="213" t="s">
        <v>1117</v>
      </c>
      <c r="C575" s="343"/>
      <c r="D575" s="343"/>
      <c r="E575" s="347" t="str">
        <f t="shared" si="29"/>
        <v/>
      </c>
      <c r="F575" s="345" t="str">
        <f t="shared" si="27"/>
        <v>否</v>
      </c>
      <c r="G575" s="196" t="str">
        <f t="shared" si="28"/>
        <v>项</v>
      </c>
    </row>
    <row r="576" s="113" customFormat="1" ht="36" customHeight="1" spans="1:7">
      <c r="A576" s="212" t="s">
        <v>1118</v>
      </c>
      <c r="B576" s="213" t="s">
        <v>1119</v>
      </c>
      <c r="C576" s="343"/>
      <c r="D576" s="343"/>
      <c r="E576" s="347" t="str">
        <f t="shared" si="29"/>
        <v/>
      </c>
      <c r="F576" s="345" t="str">
        <f t="shared" si="27"/>
        <v>否</v>
      </c>
      <c r="G576" s="196" t="str">
        <f t="shared" si="28"/>
        <v>项</v>
      </c>
    </row>
    <row r="577" s="113" customFormat="1" ht="36" customHeight="1" spans="1:7">
      <c r="A577" s="212" t="s">
        <v>1120</v>
      </c>
      <c r="B577" s="213" t="s">
        <v>1121</v>
      </c>
      <c r="C577" s="343">
        <v>402</v>
      </c>
      <c r="D577" s="343">
        <v>558</v>
      </c>
      <c r="E577" s="347">
        <f t="shared" si="29"/>
        <v>0.388</v>
      </c>
      <c r="F577" s="345" t="str">
        <f t="shared" si="27"/>
        <v>是</v>
      </c>
      <c r="G577" s="196" t="str">
        <f t="shared" si="28"/>
        <v>项</v>
      </c>
    </row>
    <row r="578" s="113" customFormat="1" ht="36" customHeight="1" spans="1:7">
      <c r="A578" s="212" t="s">
        <v>1122</v>
      </c>
      <c r="B578" s="213" t="s">
        <v>1123</v>
      </c>
      <c r="C578" s="343">
        <v>10</v>
      </c>
      <c r="D578" s="343">
        <v>10</v>
      </c>
      <c r="E578" s="347">
        <f t="shared" si="29"/>
        <v>0</v>
      </c>
      <c r="F578" s="345" t="str">
        <f t="shared" si="27"/>
        <v>是</v>
      </c>
      <c r="G578" s="196" t="str">
        <f t="shared" si="28"/>
        <v>项</v>
      </c>
    </row>
    <row r="579" s="113" customFormat="1" ht="36" customHeight="1" spans="1:7">
      <c r="A579" s="212" t="s">
        <v>1124</v>
      </c>
      <c r="B579" s="213" t="s">
        <v>1125</v>
      </c>
      <c r="C579" s="343"/>
      <c r="D579" s="343"/>
      <c r="E579" s="347" t="str">
        <f t="shared" si="29"/>
        <v/>
      </c>
      <c r="F579" s="345" t="str">
        <f t="shared" si="27"/>
        <v>否</v>
      </c>
      <c r="G579" s="196" t="str">
        <f t="shared" si="28"/>
        <v>项</v>
      </c>
    </row>
    <row r="580" s="113" customFormat="1" ht="36" customHeight="1" spans="1:7">
      <c r="A580" s="212" t="s">
        <v>1126</v>
      </c>
      <c r="B580" s="213" t="s">
        <v>1127</v>
      </c>
      <c r="C580" s="343">
        <v>1232</v>
      </c>
      <c r="D580" s="343">
        <v>1232</v>
      </c>
      <c r="E580" s="347">
        <f t="shared" si="29"/>
        <v>0</v>
      </c>
      <c r="F580" s="345" t="str">
        <f t="shared" si="27"/>
        <v>是</v>
      </c>
      <c r="G580" s="196" t="str">
        <f t="shared" si="28"/>
        <v>项</v>
      </c>
    </row>
    <row r="581" ht="36" customHeight="1" spans="1:7">
      <c r="A581" s="212" t="s">
        <v>1128</v>
      </c>
      <c r="B581" s="213" t="s">
        <v>1129</v>
      </c>
      <c r="C581" s="343">
        <f>SUM(C582:C590)</f>
        <v>1892</v>
      </c>
      <c r="D581" s="343">
        <f>SUM(D582:D590)</f>
        <v>1892</v>
      </c>
      <c r="E581" s="347">
        <f t="shared" si="29"/>
        <v>0</v>
      </c>
      <c r="F581" s="345" t="str">
        <f t="shared" ref="F581:F644" si="30">IF(LEN(A581)=3,"是",IF(B581&lt;&gt;"",IF(SUM(C581:D581)&lt;&gt;0,"是","否"),"是"))</f>
        <v>是</v>
      </c>
      <c r="G581" s="196" t="str">
        <f t="shared" ref="G581:G644" si="31">IF(LEN(A581)=3,"类",IF(LEN(A581)=5,"款","项"))</f>
        <v>款</v>
      </c>
    </row>
    <row r="582" s="113" customFormat="1" ht="36" customHeight="1" spans="1:7">
      <c r="A582" s="212" t="s">
        <v>1130</v>
      </c>
      <c r="B582" s="213" t="s">
        <v>1131</v>
      </c>
      <c r="C582" s="343">
        <v>419</v>
      </c>
      <c r="D582" s="343">
        <v>419</v>
      </c>
      <c r="E582" s="347">
        <f t="shared" si="29"/>
        <v>0</v>
      </c>
      <c r="F582" s="345" t="str">
        <f t="shared" si="30"/>
        <v>是</v>
      </c>
      <c r="G582" s="196" t="str">
        <f t="shared" si="31"/>
        <v>项</v>
      </c>
    </row>
    <row r="583" s="113" customFormat="1" ht="36" customHeight="1" spans="1:7">
      <c r="A583" s="212" t="s">
        <v>1132</v>
      </c>
      <c r="B583" s="213" t="s">
        <v>1133</v>
      </c>
      <c r="C583" s="343">
        <v>174</v>
      </c>
      <c r="D583" s="343">
        <v>174</v>
      </c>
      <c r="E583" s="347">
        <f t="shared" si="29"/>
        <v>0</v>
      </c>
      <c r="F583" s="345" t="str">
        <f t="shared" si="30"/>
        <v>是</v>
      </c>
      <c r="G583" s="196" t="str">
        <f t="shared" si="31"/>
        <v>项</v>
      </c>
    </row>
    <row r="584" s="113" customFormat="1" ht="36" customHeight="1" spans="1:7">
      <c r="A584" s="212" t="s">
        <v>1134</v>
      </c>
      <c r="B584" s="213" t="s">
        <v>1135</v>
      </c>
      <c r="C584" s="343">
        <v>312</v>
      </c>
      <c r="D584" s="343">
        <v>312</v>
      </c>
      <c r="E584" s="347">
        <f t="shared" si="29"/>
        <v>0</v>
      </c>
      <c r="F584" s="345" t="str">
        <f t="shared" si="30"/>
        <v>是</v>
      </c>
      <c r="G584" s="196" t="str">
        <f t="shared" si="31"/>
        <v>项</v>
      </c>
    </row>
    <row r="585" s="113" customFormat="1" ht="36" customHeight="1" spans="1:7">
      <c r="A585" s="212" t="s">
        <v>1136</v>
      </c>
      <c r="B585" s="221" t="s">
        <v>1137</v>
      </c>
      <c r="C585" s="343">
        <v>49</v>
      </c>
      <c r="D585" s="343">
        <v>49</v>
      </c>
      <c r="E585" s="347">
        <f t="shared" si="29"/>
        <v>0</v>
      </c>
      <c r="F585" s="345" t="str">
        <f t="shared" si="30"/>
        <v>是</v>
      </c>
      <c r="G585" s="196" t="str">
        <f t="shared" si="31"/>
        <v>项</v>
      </c>
    </row>
    <row r="586" s="113" customFormat="1" ht="36" customHeight="1" spans="1:7">
      <c r="A586" s="212" t="s">
        <v>1138</v>
      </c>
      <c r="B586" s="213" t="s">
        <v>1139</v>
      </c>
      <c r="C586" s="343">
        <v>178</v>
      </c>
      <c r="D586" s="343">
        <v>178</v>
      </c>
      <c r="E586" s="347">
        <f t="shared" si="29"/>
        <v>0</v>
      </c>
      <c r="F586" s="345" t="str">
        <f t="shared" si="30"/>
        <v>是</v>
      </c>
      <c r="G586" s="196" t="str">
        <f t="shared" si="31"/>
        <v>项</v>
      </c>
    </row>
    <row r="587" s="113" customFormat="1" ht="36" customHeight="1" spans="1:7">
      <c r="A587" s="212" t="s">
        <v>1140</v>
      </c>
      <c r="B587" s="213" t="s">
        <v>1141</v>
      </c>
      <c r="C587" s="343"/>
      <c r="D587" s="343"/>
      <c r="E587" s="347" t="str">
        <f t="shared" si="29"/>
        <v/>
      </c>
      <c r="F587" s="345" t="str">
        <f t="shared" si="30"/>
        <v>否</v>
      </c>
      <c r="G587" s="196" t="str">
        <f t="shared" si="31"/>
        <v>项</v>
      </c>
    </row>
    <row r="588" s="113" customFormat="1" ht="36" customHeight="1" spans="1:7">
      <c r="A588" s="212" t="s">
        <v>1142</v>
      </c>
      <c r="B588" s="219" t="s">
        <v>1143</v>
      </c>
      <c r="C588" s="343"/>
      <c r="D588" s="343"/>
      <c r="E588" s="347" t="str">
        <f t="shared" si="29"/>
        <v/>
      </c>
      <c r="F588" s="345" t="str">
        <f t="shared" si="30"/>
        <v>否</v>
      </c>
      <c r="G588" s="196" t="str">
        <f t="shared" si="31"/>
        <v>项</v>
      </c>
    </row>
    <row r="589" s="113" customFormat="1" ht="36" customHeight="1" spans="1:7">
      <c r="A589" s="212" t="s">
        <v>1144</v>
      </c>
      <c r="B589" s="219" t="s">
        <v>1145</v>
      </c>
      <c r="C589" s="343"/>
      <c r="D589" s="343"/>
      <c r="E589" s="347" t="str">
        <f t="shared" si="29"/>
        <v/>
      </c>
      <c r="F589" s="345" t="str">
        <f t="shared" si="30"/>
        <v>否</v>
      </c>
      <c r="G589" s="196" t="str">
        <f t="shared" si="31"/>
        <v>项</v>
      </c>
    </row>
    <row r="590" s="113" customFormat="1" ht="36" customHeight="1" spans="1:7">
      <c r="A590" s="212" t="s">
        <v>1146</v>
      </c>
      <c r="B590" s="213" t="s">
        <v>1147</v>
      </c>
      <c r="C590" s="343">
        <v>760</v>
      </c>
      <c r="D590" s="343">
        <v>760</v>
      </c>
      <c r="E590" s="347">
        <f t="shared" si="29"/>
        <v>0</v>
      </c>
      <c r="F590" s="345" t="str">
        <f t="shared" si="30"/>
        <v>是</v>
      </c>
      <c r="G590" s="196" t="str">
        <f t="shared" si="31"/>
        <v>项</v>
      </c>
    </row>
    <row r="591" ht="36" customHeight="1" spans="1:7">
      <c r="A591" s="212" t="s">
        <v>1148</v>
      </c>
      <c r="B591" s="213" t="s">
        <v>1149</v>
      </c>
      <c r="C591" s="343">
        <f>SUM(C592:C597)</f>
        <v>216</v>
      </c>
      <c r="D591" s="343">
        <f>SUM(D592:D597)</f>
        <v>301</v>
      </c>
      <c r="E591" s="347">
        <f t="shared" si="29"/>
        <v>0.394</v>
      </c>
      <c r="F591" s="345" t="str">
        <f t="shared" si="30"/>
        <v>是</v>
      </c>
      <c r="G591" s="196" t="str">
        <f t="shared" si="31"/>
        <v>款</v>
      </c>
    </row>
    <row r="592" s="113" customFormat="1" ht="36" customHeight="1" spans="1:7">
      <c r="A592" s="212" t="s">
        <v>1150</v>
      </c>
      <c r="B592" s="213" t="s">
        <v>1151</v>
      </c>
      <c r="C592" s="343">
        <v>76</v>
      </c>
      <c r="D592" s="343">
        <v>158</v>
      </c>
      <c r="E592" s="347">
        <f t="shared" si="29"/>
        <v>1.079</v>
      </c>
      <c r="F592" s="345" t="str">
        <f t="shared" si="30"/>
        <v>是</v>
      </c>
      <c r="G592" s="196" t="str">
        <f t="shared" si="31"/>
        <v>项</v>
      </c>
    </row>
    <row r="593" s="113" customFormat="1" ht="36" customHeight="1" spans="1:7">
      <c r="A593" s="212" t="s">
        <v>1152</v>
      </c>
      <c r="B593" s="213" t="s">
        <v>1153</v>
      </c>
      <c r="C593" s="343">
        <v>56</v>
      </c>
      <c r="D593" s="343">
        <v>56</v>
      </c>
      <c r="E593" s="347">
        <f t="shared" si="29"/>
        <v>0</v>
      </c>
      <c r="F593" s="345" t="str">
        <f t="shared" si="30"/>
        <v>是</v>
      </c>
      <c r="G593" s="196" t="str">
        <f t="shared" si="31"/>
        <v>项</v>
      </c>
    </row>
    <row r="594" s="113" customFormat="1" ht="36" customHeight="1" spans="1:7">
      <c r="A594" s="212" t="s">
        <v>1154</v>
      </c>
      <c r="B594" s="213" t="s">
        <v>1155</v>
      </c>
      <c r="C594" s="343">
        <v>2</v>
      </c>
      <c r="D594" s="343">
        <v>2</v>
      </c>
      <c r="E594" s="347">
        <f t="shared" si="29"/>
        <v>0</v>
      </c>
      <c r="F594" s="345" t="str">
        <f t="shared" si="30"/>
        <v>是</v>
      </c>
      <c r="G594" s="196" t="str">
        <f t="shared" si="31"/>
        <v>项</v>
      </c>
    </row>
    <row r="595" s="113" customFormat="1" ht="36" customHeight="1" spans="1:7">
      <c r="A595" s="212" t="s">
        <v>1156</v>
      </c>
      <c r="B595" s="213" t="s">
        <v>1157</v>
      </c>
      <c r="C595" s="343">
        <v>4</v>
      </c>
      <c r="D595" s="343">
        <v>7</v>
      </c>
      <c r="E595" s="347">
        <f t="shared" ref="E595:E658" si="32">IF(C595&gt;0,D595/C595-1,IF(C595&lt;0,-(D595/C595-1),""))</f>
        <v>0.75</v>
      </c>
      <c r="F595" s="345" t="str">
        <f t="shared" si="30"/>
        <v>是</v>
      </c>
      <c r="G595" s="196" t="str">
        <f t="shared" si="31"/>
        <v>项</v>
      </c>
    </row>
    <row r="596" s="113" customFormat="1" ht="36" customHeight="1" spans="1:7">
      <c r="A596" s="212" t="s">
        <v>1158</v>
      </c>
      <c r="B596" s="213" t="s">
        <v>1159</v>
      </c>
      <c r="C596" s="343">
        <v>31</v>
      </c>
      <c r="D596" s="343">
        <v>31</v>
      </c>
      <c r="E596" s="347">
        <f t="shared" si="32"/>
        <v>0</v>
      </c>
      <c r="F596" s="345" t="str">
        <f t="shared" si="30"/>
        <v>是</v>
      </c>
      <c r="G596" s="196" t="str">
        <f t="shared" si="31"/>
        <v>项</v>
      </c>
    </row>
    <row r="597" s="113" customFormat="1" ht="36" customHeight="1" spans="1:7">
      <c r="A597" s="212" t="s">
        <v>1160</v>
      </c>
      <c r="B597" s="213" t="s">
        <v>1161</v>
      </c>
      <c r="C597" s="343">
        <v>47</v>
      </c>
      <c r="D597" s="343">
        <v>47</v>
      </c>
      <c r="E597" s="347">
        <f t="shared" si="32"/>
        <v>0</v>
      </c>
      <c r="F597" s="345" t="str">
        <f t="shared" si="30"/>
        <v>是</v>
      </c>
      <c r="G597" s="196" t="str">
        <f t="shared" si="31"/>
        <v>项</v>
      </c>
    </row>
    <row r="598" ht="36" customHeight="1" spans="1:7">
      <c r="A598" s="212" t="s">
        <v>1162</v>
      </c>
      <c r="B598" s="213" t="s">
        <v>1163</v>
      </c>
      <c r="C598" s="343">
        <f>SUM(C599:C605)</f>
        <v>979</v>
      </c>
      <c r="D598" s="343">
        <f>SUM(D599:D605)</f>
        <v>991</v>
      </c>
      <c r="E598" s="347">
        <f t="shared" si="32"/>
        <v>0.012</v>
      </c>
      <c r="F598" s="345" t="str">
        <f t="shared" si="30"/>
        <v>是</v>
      </c>
      <c r="G598" s="196" t="str">
        <f t="shared" si="31"/>
        <v>款</v>
      </c>
    </row>
    <row r="599" s="113" customFormat="1" ht="36" customHeight="1" spans="1:7">
      <c r="A599" s="212" t="s">
        <v>1164</v>
      </c>
      <c r="B599" s="213" t="s">
        <v>1165</v>
      </c>
      <c r="C599" s="343">
        <v>62</v>
      </c>
      <c r="D599" s="343">
        <v>62</v>
      </c>
      <c r="E599" s="347">
        <f t="shared" si="32"/>
        <v>0</v>
      </c>
      <c r="F599" s="345" t="str">
        <f t="shared" si="30"/>
        <v>是</v>
      </c>
      <c r="G599" s="196" t="str">
        <f t="shared" si="31"/>
        <v>项</v>
      </c>
    </row>
    <row r="600" s="113" customFormat="1" ht="36" customHeight="1" spans="1:7">
      <c r="A600" s="212" t="s">
        <v>1166</v>
      </c>
      <c r="B600" s="213" t="s">
        <v>1167</v>
      </c>
      <c r="C600" s="343">
        <v>310</v>
      </c>
      <c r="D600" s="343">
        <v>310</v>
      </c>
      <c r="E600" s="347">
        <f t="shared" si="32"/>
        <v>0</v>
      </c>
      <c r="F600" s="345" t="str">
        <f t="shared" si="30"/>
        <v>是</v>
      </c>
      <c r="G600" s="196" t="str">
        <f t="shared" si="31"/>
        <v>项</v>
      </c>
    </row>
    <row r="601" s="113" customFormat="1" ht="36" customHeight="1" spans="1:7">
      <c r="A601" s="212" t="s">
        <v>1168</v>
      </c>
      <c r="B601" s="213" t="s">
        <v>1169</v>
      </c>
      <c r="C601" s="343"/>
      <c r="D601" s="343"/>
      <c r="E601" s="347" t="str">
        <f t="shared" si="32"/>
        <v/>
      </c>
      <c r="F601" s="345" t="str">
        <f t="shared" si="30"/>
        <v>否</v>
      </c>
      <c r="G601" s="196" t="str">
        <f t="shared" si="31"/>
        <v>项</v>
      </c>
    </row>
    <row r="602" s="113" customFormat="1" ht="36" customHeight="1" spans="1:7">
      <c r="A602" s="212" t="s">
        <v>1170</v>
      </c>
      <c r="B602" s="213" t="s">
        <v>1171</v>
      </c>
      <c r="C602" s="343">
        <v>562</v>
      </c>
      <c r="D602" s="343">
        <v>574</v>
      </c>
      <c r="E602" s="347">
        <f t="shared" si="32"/>
        <v>0.021</v>
      </c>
      <c r="F602" s="345" t="str">
        <f t="shared" si="30"/>
        <v>是</v>
      </c>
      <c r="G602" s="196" t="str">
        <f t="shared" si="31"/>
        <v>项</v>
      </c>
    </row>
    <row r="603" s="113" customFormat="1" ht="36" customHeight="1" spans="1:7">
      <c r="A603" s="212" t="s">
        <v>1172</v>
      </c>
      <c r="B603" s="213" t="s">
        <v>1173</v>
      </c>
      <c r="C603" s="343">
        <v>4</v>
      </c>
      <c r="D603" s="343">
        <v>4</v>
      </c>
      <c r="E603" s="347">
        <f t="shared" si="32"/>
        <v>0</v>
      </c>
      <c r="F603" s="345" t="str">
        <f t="shared" si="30"/>
        <v>是</v>
      </c>
      <c r="G603" s="196" t="str">
        <f t="shared" si="31"/>
        <v>项</v>
      </c>
    </row>
    <row r="604" s="113" customFormat="1" ht="36" customHeight="1" spans="1:7">
      <c r="A604" s="212" t="s">
        <v>1174</v>
      </c>
      <c r="B604" s="213" t="s">
        <v>1175</v>
      </c>
      <c r="C604" s="343">
        <v>41</v>
      </c>
      <c r="D604" s="343">
        <v>41</v>
      </c>
      <c r="E604" s="347">
        <f t="shared" si="32"/>
        <v>0</v>
      </c>
      <c r="F604" s="345" t="str">
        <f t="shared" si="30"/>
        <v>是</v>
      </c>
      <c r="G604" s="196" t="str">
        <f t="shared" si="31"/>
        <v>项</v>
      </c>
    </row>
    <row r="605" s="113" customFormat="1" ht="36" customHeight="1" spans="1:7">
      <c r="A605" s="212" t="s">
        <v>1176</v>
      </c>
      <c r="B605" s="213" t="s">
        <v>1177</v>
      </c>
      <c r="C605" s="343"/>
      <c r="D605" s="343"/>
      <c r="E605" s="347" t="str">
        <f t="shared" si="32"/>
        <v/>
      </c>
      <c r="F605" s="345" t="str">
        <f t="shared" si="30"/>
        <v>否</v>
      </c>
      <c r="G605" s="196" t="str">
        <f t="shared" si="31"/>
        <v>项</v>
      </c>
    </row>
    <row r="606" ht="36" customHeight="1" spans="1:7">
      <c r="A606" s="212" t="s">
        <v>1178</v>
      </c>
      <c r="B606" s="213" t="s">
        <v>1179</v>
      </c>
      <c r="C606" s="343">
        <f>SUM(C607:C614)</f>
        <v>694</v>
      </c>
      <c r="D606" s="343">
        <f>SUM(D607:D614)</f>
        <v>711</v>
      </c>
      <c r="E606" s="347">
        <f t="shared" si="32"/>
        <v>0.024</v>
      </c>
      <c r="F606" s="345" t="str">
        <f t="shared" si="30"/>
        <v>是</v>
      </c>
      <c r="G606" s="196" t="str">
        <f t="shared" si="31"/>
        <v>款</v>
      </c>
    </row>
    <row r="607" s="113" customFormat="1" ht="36" customHeight="1" spans="1:7">
      <c r="A607" s="212" t="s">
        <v>1180</v>
      </c>
      <c r="B607" s="213" t="s">
        <v>186</v>
      </c>
      <c r="C607" s="343">
        <v>116</v>
      </c>
      <c r="D607" s="343">
        <v>119</v>
      </c>
      <c r="E607" s="347">
        <f t="shared" si="32"/>
        <v>0.026</v>
      </c>
      <c r="F607" s="345" t="str">
        <f t="shared" si="30"/>
        <v>是</v>
      </c>
      <c r="G607" s="196" t="str">
        <f t="shared" si="31"/>
        <v>项</v>
      </c>
    </row>
    <row r="608" s="113" customFormat="1" ht="36" customHeight="1" spans="1:7">
      <c r="A608" s="212" t="s">
        <v>1181</v>
      </c>
      <c r="B608" s="213" t="s">
        <v>188</v>
      </c>
      <c r="C608" s="343"/>
      <c r="D608" s="343"/>
      <c r="E608" s="347" t="str">
        <f t="shared" si="32"/>
        <v/>
      </c>
      <c r="F608" s="345" t="str">
        <f t="shared" si="30"/>
        <v>否</v>
      </c>
      <c r="G608" s="196" t="str">
        <f t="shared" si="31"/>
        <v>项</v>
      </c>
    </row>
    <row r="609" s="113" customFormat="1" ht="36" customHeight="1" spans="1:7">
      <c r="A609" s="212" t="s">
        <v>1182</v>
      </c>
      <c r="B609" s="213" t="s">
        <v>190</v>
      </c>
      <c r="C609" s="343"/>
      <c r="D609" s="343"/>
      <c r="E609" s="347" t="str">
        <f t="shared" si="32"/>
        <v/>
      </c>
      <c r="F609" s="345" t="str">
        <f t="shared" si="30"/>
        <v>否</v>
      </c>
      <c r="G609" s="196" t="str">
        <f t="shared" si="31"/>
        <v>项</v>
      </c>
    </row>
    <row r="610" s="113" customFormat="1" ht="36" customHeight="1" spans="1:7">
      <c r="A610" s="212" t="s">
        <v>1183</v>
      </c>
      <c r="B610" s="213" t="s">
        <v>1184</v>
      </c>
      <c r="C610" s="343">
        <v>70</v>
      </c>
      <c r="D610" s="343">
        <v>70</v>
      </c>
      <c r="E610" s="347">
        <f t="shared" si="32"/>
        <v>0</v>
      </c>
      <c r="F610" s="345" t="str">
        <f t="shared" si="30"/>
        <v>是</v>
      </c>
      <c r="G610" s="196" t="str">
        <f t="shared" si="31"/>
        <v>项</v>
      </c>
    </row>
    <row r="611" s="113" customFormat="1" ht="36" customHeight="1" spans="1:7">
      <c r="A611" s="212" t="s">
        <v>1185</v>
      </c>
      <c r="B611" s="219" t="s">
        <v>1186</v>
      </c>
      <c r="C611" s="343">
        <v>60</v>
      </c>
      <c r="D611" s="343">
        <v>60</v>
      </c>
      <c r="E611" s="347">
        <f t="shared" si="32"/>
        <v>0</v>
      </c>
      <c r="F611" s="345" t="str">
        <f t="shared" si="30"/>
        <v>是</v>
      </c>
      <c r="G611" s="196" t="str">
        <f t="shared" si="31"/>
        <v>项</v>
      </c>
    </row>
    <row r="612" s="113" customFormat="1" ht="36" customHeight="1" spans="1:7">
      <c r="A612" s="212" t="s">
        <v>1187</v>
      </c>
      <c r="B612" s="213" t="s">
        <v>1188</v>
      </c>
      <c r="C612" s="343"/>
      <c r="D612" s="343"/>
      <c r="E612" s="347" t="str">
        <f t="shared" si="32"/>
        <v/>
      </c>
      <c r="F612" s="345" t="str">
        <f t="shared" si="30"/>
        <v>否</v>
      </c>
      <c r="G612" s="196" t="str">
        <f t="shared" si="31"/>
        <v>项</v>
      </c>
    </row>
    <row r="613" s="113" customFormat="1" ht="36" customHeight="1" spans="1:7">
      <c r="A613" s="212" t="s">
        <v>1189</v>
      </c>
      <c r="B613" s="213" t="s">
        <v>1190</v>
      </c>
      <c r="C613" s="343">
        <v>414</v>
      </c>
      <c r="D613" s="343">
        <v>428</v>
      </c>
      <c r="E613" s="347">
        <f t="shared" si="32"/>
        <v>0.034</v>
      </c>
      <c r="F613" s="345" t="str">
        <f t="shared" si="30"/>
        <v>是</v>
      </c>
      <c r="G613" s="196" t="str">
        <f t="shared" si="31"/>
        <v>项</v>
      </c>
    </row>
    <row r="614" s="113" customFormat="1" ht="36" customHeight="1" spans="1:7">
      <c r="A614" s="212" t="s">
        <v>1191</v>
      </c>
      <c r="B614" s="213" t="s">
        <v>1192</v>
      </c>
      <c r="C614" s="343">
        <v>34</v>
      </c>
      <c r="D614" s="343">
        <v>34</v>
      </c>
      <c r="E614" s="347">
        <f t="shared" si="32"/>
        <v>0</v>
      </c>
      <c r="F614" s="345" t="str">
        <f t="shared" si="30"/>
        <v>是</v>
      </c>
      <c r="G614" s="196" t="str">
        <f t="shared" si="31"/>
        <v>项</v>
      </c>
    </row>
    <row r="615" ht="36" customHeight="1" spans="1:7">
      <c r="A615" s="212" t="s">
        <v>1193</v>
      </c>
      <c r="B615" s="213" t="s">
        <v>1194</v>
      </c>
      <c r="C615" s="343">
        <f>SUM(C616:C619)</f>
        <v>41</v>
      </c>
      <c r="D615" s="343">
        <f>SUM(D616:D619)</f>
        <v>42</v>
      </c>
      <c r="E615" s="347">
        <f t="shared" si="32"/>
        <v>0.024</v>
      </c>
      <c r="F615" s="345" t="str">
        <f t="shared" si="30"/>
        <v>是</v>
      </c>
      <c r="G615" s="196" t="str">
        <f t="shared" si="31"/>
        <v>款</v>
      </c>
    </row>
    <row r="616" s="113" customFormat="1" ht="36" customHeight="1" spans="1:7">
      <c r="A616" s="212" t="s">
        <v>1195</v>
      </c>
      <c r="B616" s="213" t="s">
        <v>186</v>
      </c>
      <c r="C616" s="343">
        <v>39</v>
      </c>
      <c r="D616" s="343">
        <v>40</v>
      </c>
      <c r="E616" s="347">
        <f t="shared" si="32"/>
        <v>0.026</v>
      </c>
      <c r="F616" s="345" t="str">
        <f t="shared" si="30"/>
        <v>是</v>
      </c>
      <c r="G616" s="196" t="str">
        <f t="shared" si="31"/>
        <v>项</v>
      </c>
    </row>
    <row r="617" s="113" customFormat="1" ht="36" customHeight="1" spans="1:7">
      <c r="A617" s="212" t="s">
        <v>1196</v>
      </c>
      <c r="B617" s="213" t="s">
        <v>188</v>
      </c>
      <c r="C617" s="343"/>
      <c r="D617" s="343"/>
      <c r="E617" s="347" t="str">
        <f t="shared" si="32"/>
        <v/>
      </c>
      <c r="F617" s="345" t="str">
        <f t="shared" si="30"/>
        <v>否</v>
      </c>
      <c r="G617" s="196" t="str">
        <f t="shared" si="31"/>
        <v>项</v>
      </c>
    </row>
    <row r="618" s="113" customFormat="1" ht="36" customHeight="1" spans="1:7">
      <c r="A618" s="212" t="s">
        <v>1197</v>
      </c>
      <c r="B618" s="213" t="s">
        <v>190</v>
      </c>
      <c r="C618" s="343"/>
      <c r="D618" s="343"/>
      <c r="E618" s="347" t="str">
        <f t="shared" si="32"/>
        <v/>
      </c>
      <c r="F618" s="345" t="str">
        <f t="shared" si="30"/>
        <v>否</v>
      </c>
      <c r="G618" s="196" t="str">
        <f t="shared" si="31"/>
        <v>项</v>
      </c>
    </row>
    <row r="619" s="113" customFormat="1" ht="36" customHeight="1" spans="1:7">
      <c r="A619" s="212" t="s">
        <v>1198</v>
      </c>
      <c r="B619" s="213" t="s">
        <v>1199</v>
      </c>
      <c r="C619" s="343">
        <v>2</v>
      </c>
      <c r="D619" s="343">
        <v>2</v>
      </c>
      <c r="E619" s="347">
        <f t="shared" si="32"/>
        <v>0</v>
      </c>
      <c r="F619" s="345" t="str">
        <f t="shared" si="30"/>
        <v>是</v>
      </c>
      <c r="G619" s="196" t="str">
        <f t="shared" si="31"/>
        <v>项</v>
      </c>
    </row>
    <row r="620" ht="36" customHeight="1" spans="1:7">
      <c r="A620" s="212" t="s">
        <v>1200</v>
      </c>
      <c r="B620" s="213" t="s">
        <v>1201</v>
      </c>
      <c r="C620" s="343">
        <f>SUM(C621:C622)</f>
        <v>3015</v>
      </c>
      <c r="D620" s="343">
        <f>SUM(D621:D622)</f>
        <v>3015</v>
      </c>
      <c r="E620" s="347">
        <f t="shared" si="32"/>
        <v>0</v>
      </c>
      <c r="F620" s="345" t="str">
        <f t="shared" si="30"/>
        <v>是</v>
      </c>
      <c r="G620" s="196" t="str">
        <f t="shared" si="31"/>
        <v>款</v>
      </c>
    </row>
    <row r="621" s="113" customFormat="1" ht="36" customHeight="1" spans="1:7">
      <c r="A621" s="212" t="s">
        <v>1202</v>
      </c>
      <c r="B621" s="213" t="s">
        <v>1203</v>
      </c>
      <c r="C621" s="343">
        <v>1157</v>
      </c>
      <c r="D621" s="343">
        <v>1157</v>
      </c>
      <c r="E621" s="347">
        <f t="shared" si="32"/>
        <v>0</v>
      </c>
      <c r="F621" s="345" t="str">
        <f t="shared" si="30"/>
        <v>是</v>
      </c>
      <c r="G621" s="196" t="str">
        <f t="shared" si="31"/>
        <v>项</v>
      </c>
    </row>
    <row r="622" s="113" customFormat="1" ht="36" customHeight="1" spans="1:7">
      <c r="A622" s="212" t="s">
        <v>1204</v>
      </c>
      <c r="B622" s="213" t="s">
        <v>1205</v>
      </c>
      <c r="C622" s="343">
        <v>1858</v>
      </c>
      <c r="D622" s="343">
        <v>1858</v>
      </c>
      <c r="E622" s="347">
        <f t="shared" si="32"/>
        <v>0</v>
      </c>
      <c r="F622" s="345" t="str">
        <f t="shared" si="30"/>
        <v>是</v>
      </c>
      <c r="G622" s="196" t="str">
        <f t="shared" si="31"/>
        <v>项</v>
      </c>
    </row>
    <row r="623" ht="36" customHeight="1" spans="1:7">
      <c r="A623" s="212" t="s">
        <v>1206</v>
      </c>
      <c r="B623" s="213" t="s">
        <v>1207</v>
      </c>
      <c r="C623" s="343">
        <f>SUM(C624:C625)</f>
        <v>238</v>
      </c>
      <c r="D623" s="343">
        <f>SUM(D624:D625)</f>
        <v>238</v>
      </c>
      <c r="E623" s="347">
        <f t="shared" si="32"/>
        <v>0</v>
      </c>
      <c r="F623" s="345" t="str">
        <f t="shared" si="30"/>
        <v>是</v>
      </c>
      <c r="G623" s="196" t="str">
        <f t="shared" si="31"/>
        <v>款</v>
      </c>
    </row>
    <row r="624" s="113" customFormat="1" ht="36" customHeight="1" spans="1:7">
      <c r="A624" s="212" t="s">
        <v>1208</v>
      </c>
      <c r="B624" s="213" t="s">
        <v>1209</v>
      </c>
      <c r="C624" s="343">
        <v>234</v>
      </c>
      <c r="D624" s="343">
        <v>234</v>
      </c>
      <c r="E624" s="347">
        <f t="shared" si="32"/>
        <v>0</v>
      </c>
      <c r="F624" s="345" t="str">
        <f t="shared" si="30"/>
        <v>是</v>
      </c>
      <c r="G624" s="196" t="str">
        <f t="shared" si="31"/>
        <v>项</v>
      </c>
    </row>
    <row r="625" s="113" customFormat="1" ht="36" customHeight="1" spans="1:7">
      <c r="A625" s="212" t="s">
        <v>1210</v>
      </c>
      <c r="B625" s="213" t="s">
        <v>1211</v>
      </c>
      <c r="C625" s="343">
        <v>4</v>
      </c>
      <c r="D625" s="343">
        <v>4</v>
      </c>
      <c r="E625" s="347">
        <f t="shared" si="32"/>
        <v>0</v>
      </c>
      <c r="F625" s="345" t="str">
        <f t="shared" si="30"/>
        <v>是</v>
      </c>
      <c r="G625" s="196" t="str">
        <f t="shared" si="31"/>
        <v>项</v>
      </c>
    </row>
    <row r="626" ht="36" customHeight="1" spans="1:7">
      <c r="A626" s="212" t="s">
        <v>1212</v>
      </c>
      <c r="B626" s="213" t="s">
        <v>1213</v>
      </c>
      <c r="C626" s="343">
        <f>SUM(C627:C628)</f>
        <v>583</v>
      </c>
      <c r="D626" s="343">
        <f>SUM(D627:D628)</f>
        <v>583</v>
      </c>
      <c r="E626" s="347">
        <f t="shared" si="32"/>
        <v>0</v>
      </c>
      <c r="F626" s="345" t="str">
        <f t="shared" si="30"/>
        <v>是</v>
      </c>
      <c r="G626" s="196" t="str">
        <f t="shared" si="31"/>
        <v>款</v>
      </c>
    </row>
    <row r="627" s="113" customFormat="1" ht="36" customHeight="1" spans="1:7">
      <c r="A627" s="212" t="s">
        <v>1214</v>
      </c>
      <c r="B627" s="213" t="s">
        <v>1215</v>
      </c>
      <c r="C627" s="343"/>
      <c r="D627" s="343"/>
      <c r="E627" s="347" t="str">
        <f t="shared" si="32"/>
        <v/>
      </c>
      <c r="F627" s="345" t="str">
        <f t="shared" si="30"/>
        <v>否</v>
      </c>
      <c r="G627" s="196" t="str">
        <f t="shared" si="31"/>
        <v>项</v>
      </c>
    </row>
    <row r="628" s="113" customFormat="1" ht="36" customHeight="1" spans="1:7">
      <c r="A628" s="212" t="s">
        <v>1216</v>
      </c>
      <c r="B628" s="213" t="s">
        <v>1217</v>
      </c>
      <c r="C628" s="343">
        <v>583</v>
      </c>
      <c r="D628" s="343">
        <v>583</v>
      </c>
      <c r="E628" s="347">
        <f t="shared" si="32"/>
        <v>0</v>
      </c>
      <c r="F628" s="345" t="str">
        <f t="shared" si="30"/>
        <v>是</v>
      </c>
      <c r="G628" s="196" t="str">
        <f t="shared" si="31"/>
        <v>项</v>
      </c>
    </row>
    <row r="629" s="113" customFormat="1" ht="36" customHeight="1" spans="1:7">
      <c r="A629" s="212" t="s">
        <v>1218</v>
      </c>
      <c r="B629" s="213" t="s">
        <v>1219</v>
      </c>
      <c r="C629" s="343">
        <f>SUM(C630:C631)</f>
        <v>0</v>
      </c>
      <c r="D629" s="343">
        <f>SUM(D630:D631)</f>
        <v>0</v>
      </c>
      <c r="E629" s="347" t="str">
        <f t="shared" si="32"/>
        <v/>
      </c>
      <c r="F629" s="345" t="str">
        <f t="shared" si="30"/>
        <v>否</v>
      </c>
      <c r="G629" s="196" t="str">
        <f t="shared" si="31"/>
        <v>款</v>
      </c>
    </row>
    <row r="630" s="113" customFormat="1" ht="36" customHeight="1" spans="1:7">
      <c r="A630" s="212" t="s">
        <v>1220</v>
      </c>
      <c r="B630" s="213" t="s">
        <v>1221</v>
      </c>
      <c r="C630" s="343"/>
      <c r="D630" s="343"/>
      <c r="E630" s="347" t="str">
        <f t="shared" si="32"/>
        <v/>
      </c>
      <c r="F630" s="345" t="str">
        <f t="shared" si="30"/>
        <v>否</v>
      </c>
      <c r="G630" s="196" t="str">
        <f t="shared" si="31"/>
        <v>项</v>
      </c>
    </row>
    <row r="631" s="113" customFormat="1" ht="36" customHeight="1" spans="1:7">
      <c r="A631" s="212" t="s">
        <v>1222</v>
      </c>
      <c r="B631" s="213" t="s">
        <v>1223</v>
      </c>
      <c r="C631" s="343"/>
      <c r="D631" s="343"/>
      <c r="E631" s="347" t="str">
        <f t="shared" si="32"/>
        <v/>
      </c>
      <c r="F631" s="345" t="str">
        <f t="shared" si="30"/>
        <v>否</v>
      </c>
      <c r="G631" s="196" t="str">
        <f t="shared" si="31"/>
        <v>项</v>
      </c>
    </row>
    <row r="632" ht="36" customHeight="1" spans="1:7">
      <c r="A632" s="212" t="s">
        <v>1224</v>
      </c>
      <c r="B632" s="213" t="s">
        <v>1225</v>
      </c>
      <c r="C632" s="343">
        <f>SUM(C633:C634)</f>
        <v>74</v>
      </c>
      <c r="D632" s="343">
        <f>SUM(D633:D634)</f>
        <v>74</v>
      </c>
      <c r="E632" s="347">
        <f t="shared" si="32"/>
        <v>0</v>
      </c>
      <c r="F632" s="345" t="str">
        <f t="shared" si="30"/>
        <v>是</v>
      </c>
      <c r="G632" s="196" t="str">
        <f t="shared" si="31"/>
        <v>款</v>
      </c>
    </row>
    <row r="633" s="113" customFormat="1" ht="36" customHeight="1" spans="1:7">
      <c r="A633" s="212" t="s">
        <v>1226</v>
      </c>
      <c r="B633" s="213" t="s">
        <v>1227</v>
      </c>
      <c r="C633" s="343"/>
      <c r="D633" s="343"/>
      <c r="E633" s="347" t="str">
        <f t="shared" si="32"/>
        <v/>
      </c>
      <c r="F633" s="345" t="str">
        <f t="shared" si="30"/>
        <v>否</v>
      </c>
      <c r="G633" s="196" t="str">
        <f t="shared" si="31"/>
        <v>项</v>
      </c>
    </row>
    <row r="634" s="113" customFormat="1" ht="36" customHeight="1" spans="1:7">
      <c r="A634" s="212" t="s">
        <v>1228</v>
      </c>
      <c r="B634" s="213" t="s">
        <v>1229</v>
      </c>
      <c r="C634" s="343">
        <v>74</v>
      </c>
      <c r="D634" s="343">
        <v>74</v>
      </c>
      <c r="E634" s="347">
        <f t="shared" si="32"/>
        <v>0</v>
      </c>
      <c r="F634" s="345" t="str">
        <f t="shared" si="30"/>
        <v>是</v>
      </c>
      <c r="G634" s="196" t="str">
        <f t="shared" si="31"/>
        <v>项</v>
      </c>
    </row>
    <row r="635" ht="36" customHeight="1" spans="1:7">
      <c r="A635" s="212" t="s">
        <v>1230</v>
      </c>
      <c r="B635" s="213" t="s">
        <v>1231</v>
      </c>
      <c r="C635" s="343">
        <f>SUM(C636:C638)</f>
        <v>3391</v>
      </c>
      <c r="D635" s="343">
        <f>SUM(D636:D638)</f>
        <v>3391</v>
      </c>
      <c r="E635" s="347">
        <f t="shared" si="32"/>
        <v>0</v>
      </c>
      <c r="F635" s="345" t="str">
        <f t="shared" si="30"/>
        <v>是</v>
      </c>
      <c r="G635" s="196" t="str">
        <f t="shared" si="31"/>
        <v>款</v>
      </c>
    </row>
    <row r="636" s="113" customFormat="1" ht="36" customHeight="1" spans="1:7">
      <c r="A636" s="212" t="s">
        <v>1232</v>
      </c>
      <c r="B636" s="213" t="s">
        <v>1233</v>
      </c>
      <c r="C636" s="343"/>
      <c r="D636" s="343"/>
      <c r="E636" s="347" t="str">
        <f t="shared" si="32"/>
        <v/>
      </c>
      <c r="F636" s="345" t="str">
        <f t="shared" si="30"/>
        <v>否</v>
      </c>
      <c r="G636" s="196" t="str">
        <f t="shared" si="31"/>
        <v>项</v>
      </c>
    </row>
    <row r="637" s="113" customFormat="1" ht="36" customHeight="1" spans="1:7">
      <c r="A637" s="212" t="s">
        <v>1234</v>
      </c>
      <c r="B637" s="213" t="s">
        <v>1235</v>
      </c>
      <c r="C637" s="343">
        <v>3391</v>
      </c>
      <c r="D637" s="343">
        <v>3391</v>
      </c>
      <c r="E637" s="347">
        <f t="shared" si="32"/>
        <v>0</v>
      </c>
      <c r="F637" s="345" t="str">
        <f t="shared" si="30"/>
        <v>是</v>
      </c>
      <c r="G637" s="196" t="str">
        <f t="shared" si="31"/>
        <v>项</v>
      </c>
    </row>
    <row r="638" s="113" customFormat="1" ht="36" customHeight="1" spans="1:7">
      <c r="A638" s="212" t="s">
        <v>1236</v>
      </c>
      <c r="B638" s="213" t="s">
        <v>1237</v>
      </c>
      <c r="C638" s="343"/>
      <c r="D638" s="343"/>
      <c r="E638" s="347" t="str">
        <f t="shared" si="32"/>
        <v/>
      </c>
      <c r="F638" s="345" t="str">
        <f t="shared" si="30"/>
        <v>否</v>
      </c>
      <c r="G638" s="196" t="str">
        <f t="shared" si="31"/>
        <v>项</v>
      </c>
    </row>
    <row r="639" ht="36" customHeight="1" spans="1:7">
      <c r="A639" s="212" t="s">
        <v>1238</v>
      </c>
      <c r="B639" s="213" t="s">
        <v>1239</v>
      </c>
      <c r="C639" s="343">
        <f>SUM(C640:C643)</f>
        <v>0</v>
      </c>
      <c r="D639" s="343">
        <f>SUM(D640:D643)</f>
        <v>0</v>
      </c>
      <c r="E639" s="347" t="str">
        <f t="shared" si="32"/>
        <v/>
      </c>
      <c r="F639" s="345" t="str">
        <f t="shared" si="30"/>
        <v>否</v>
      </c>
      <c r="G639" s="196" t="str">
        <f t="shared" si="31"/>
        <v>款</v>
      </c>
    </row>
    <row r="640" s="113" customFormat="1" ht="36" customHeight="1" spans="1:7">
      <c r="A640" s="212" t="s">
        <v>1240</v>
      </c>
      <c r="B640" s="213" t="s">
        <v>1241</v>
      </c>
      <c r="C640" s="343"/>
      <c r="D640" s="343"/>
      <c r="E640" s="347" t="str">
        <f t="shared" si="32"/>
        <v/>
      </c>
      <c r="F640" s="345" t="str">
        <f t="shared" si="30"/>
        <v>否</v>
      </c>
      <c r="G640" s="196" t="str">
        <f t="shared" si="31"/>
        <v>项</v>
      </c>
    </row>
    <row r="641" s="113" customFormat="1" ht="36" customHeight="1" spans="1:7">
      <c r="A641" s="212" t="s">
        <v>1242</v>
      </c>
      <c r="B641" s="213" t="s">
        <v>1243</v>
      </c>
      <c r="C641" s="343"/>
      <c r="D641" s="343"/>
      <c r="E641" s="347" t="str">
        <f t="shared" si="32"/>
        <v/>
      </c>
      <c r="F641" s="345" t="str">
        <f t="shared" si="30"/>
        <v>否</v>
      </c>
      <c r="G641" s="196" t="str">
        <f t="shared" si="31"/>
        <v>项</v>
      </c>
    </row>
    <row r="642" s="113" customFormat="1" ht="36" customHeight="1" spans="1:7">
      <c r="A642" s="212" t="s">
        <v>1244</v>
      </c>
      <c r="B642" s="349" t="s">
        <v>1245</v>
      </c>
      <c r="C642" s="343"/>
      <c r="D642" s="343"/>
      <c r="E642" s="347" t="str">
        <f t="shared" si="32"/>
        <v/>
      </c>
      <c r="F642" s="345" t="str">
        <f t="shared" si="30"/>
        <v>否</v>
      </c>
      <c r="G642" s="196" t="str">
        <f t="shared" si="31"/>
        <v>项</v>
      </c>
    </row>
    <row r="643" s="113" customFormat="1" ht="36" customHeight="1" spans="1:7">
      <c r="A643" s="212" t="s">
        <v>1246</v>
      </c>
      <c r="B643" s="213" t="s">
        <v>1247</v>
      </c>
      <c r="C643" s="343"/>
      <c r="D643" s="343"/>
      <c r="E643" s="347" t="str">
        <f t="shared" si="32"/>
        <v/>
      </c>
      <c r="F643" s="345" t="str">
        <f t="shared" si="30"/>
        <v>否</v>
      </c>
      <c r="G643" s="196" t="str">
        <f t="shared" si="31"/>
        <v>项</v>
      </c>
    </row>
    <row r="644" ht="36" customHeight="1" spans="1:7">
      <c r="A644" s="212" t="s">
        <v>1248</v>
      </c>
      <c r="B644" s="213" t="s">
        <v>1249</v>
      </c>
      <c r="C644" s="343">
        <f>SUM(C645:C651)</f>
        <v>169</v>
      </c>
      <c r="D644" s="343">
        <f>SUM(D645:D651)</f>
        <v>230</v>
      </c>
      <c r="E644" s="347">
        <f t="shared" si="32"/>
        <v>0.361</v>
      </c>
      <c r="F644" s="345" t="str">
        <f t="shared" si="30"/>
        <v>是</v>
      </c>
      <c r="G644" s="196" t="str">
        <f t="shared" si="31"/>
        <v>款</v>
      </c>
    </row>
    <row r="645" s="113" customFormat="1" ht="36" customHeight="1" spans="1:7">
      <c r="A645" s="212" t="s">
        <v>1250</v>
      </c>
      <c r="B645" s="213" t="s">
        <v>186</v>
      </c>
      <c r="C645" s="343">
        <v>150</v>
      </c>
      <c r="D645" s="343">
        <v>194</v>
      </c>
      <c r="E645" s="347">
        <f t="shared" si="32"/>
        <v>0.293</v>
      </c>
      <c r="F645" s="345" t="str">
        <f t="shared" ref="F645:F708" si="33">IF(LEN(A645)=3,"是",IF(B645&lt;&gt;"",IF(SUM(C645:D645)&lt;&gt;0,"是","否"),"是"))</f>
        <v>是</v>
      </c>
      <c r="G645" s="196" t="str">
        <f t="shared" ref="G645:G708" si="34">IF(LEN(A645)=3,"类",IF(LEN(A645)=5,"款","项"))</f>
        <v>项</v>
      </c>
    </row>
    <row r="646" s="113" customFormat="1" ht="36" customHeight="1" spans="1:7">
      <c r="A646" s="212" t="s">
        <v>1251</v>
      </c>
      <c r="B646" s="213" t="s">
        <v>188</v>
      </c>
      <c r="C646" s="343"/>
      <c r="D646" s="343"/>
      <c r="E646" s="347" t="str">
        <f t="shared" si="32"/>
        <v/>
      </c>
      <c r="F646" s="345" t="str">
        <f t="shared" si="33"/>
        <v>否</v>
      </c>
      <c r="G646" s="196" t="str">
        <f t="shared" si="34"/>
        <v>项</v>
      </c>
    </row>
    <row r="647" s="113" customFormat="1" ht="36" customHeight="1" spans="1:7">
      <c r="A647" s="212" t="s">
        <v>1252</v>
      </c>
      <c r="B647" s="213" t="s">
        <v>190</v>
      </c>
      <c r="C647" s="343"/>
      <c r="D647" s="343"/>
      <c r="E647" s="347" t="str">
        <f t="shared" si="32"/>
        <v/>
      </c>
      <c r="F647" s="345" t="str">
        <f t="shared" si="33"/>
        <v>否</v>
      </c>
      <c r="G647" s="196" t="str">
        <f t="shared" si="34"/>
        <v>项</v>
      </c>
    </row>
    <row r="648" s="113" customFormat="1" ht="36" customHeight="1" spans="1:7">
      <c r="A648" s="212" t="s">
        <v>1253</v>
      </c>
      <c r="B648" s="213" t="s">
        <v>1254</v>
      </c>
      <c r="C648" s="343">
        <v>7</v>
      </c>
      <c r="D648" s="343">
        <v>24</v>
      </c>
      <c r="E648" s="347">
        <f t="shared" si="32"/>
        <v>2.429</v>
      </c>
      <c r="F648" s="345" t="str">
        <f t="shared" si="33"/>
        <v>是</v>
      </c>
      <c r="G648" s="196" t="str">
        <f t="shared" si="34"/>
        <v>项</v>
      </c>
    </row>
    <row r="649" s="113" customFormat="1" ht="36" customHeight="1" spans="1:7">
      <c r="A649" s="212" t="s">
        <v>1255</v>
      </c>
      <c r="B649" s="219" t="s">
        <v>1256</v>
      </c>
      <c r="C649" s="343"/>
      <c r="D649" s="343"/>
      <c r="E649" s="347" t="str">
        <f t="shared" si="32"/>
        <v/>
      </c>
      <c r="F649" s="345" t="str">
        <f t="shared" si="33"/>
        <v>否</v>
      </c>
      <c r="G649" s="196" t="str">
        <f t="shared" si="34"/>
        <v>项</v>
      </c>
    </row>
    <row r="650" s="113" customFormat="1" ht="36" customHeight="1" spans="1:7">
      <c r="A650" s="212" t="s">
        <v>1257</v>
      </c>
      <c r="B650" s="213" t="s">
        <v>204</v>
      </c>
      <c r="C650" s="343"/>
      <c r="D650" s="343"/>
      <c r="E650" s="347" t="str">
        <f t="shared" si="32"/>
        <v/>
      </c>
      <c r="F650" s="345" t="str">
        <f t="shared" si="33"/>
        <v>否</v>
      </c>
      <c r="G650" s="196" t="str">
        <f t="shared" si="34"/>
        <v>项</v>
      </c>
    </row>
    <row r="651" s="113" customFormat="1" ht="36" customHeight="1" spans="1:7">
      <c r="A651" s="212" t="s">
        <v>1258</v>
      </c>
      <c r="B651" s="213" t="s">
        <v>1259</v>
      </c>
      <c r="C651" s="343">
        <v>12</v>
      </c>
      <c r="D651" s="343">
        <v>12</v>
      </c>
      <c r="E651" s="347">
        <f t="shared" si="32"/>
        <v>0</v>
      </c>
      <c r="F651" s="345" t="str">
        <f t="shared" si="33"/>
        <v>是</v>
      </c>
      <c r="G651" s="196" t="str">
        <f t="shared" si="34"/>
        <v>项</v>
      </c>
    </row>
    <row r="652" ht="36" customHeight="1" spans="1:7">
      <c r="A652" s="212" t="s">
        <v>1260</v>
      </c>
      <c r="B652" s="213" t="s">
        <v>1261</v>
      </c>
      <c r="C652" s="343">
        <f>SUM(C653:C654)</f>
        <v>46</v>
      </c>
      <c r="D652" s="343">
        <f>SUM(D653:D654)</f>
        <v>46</v>
      </c>
      <c r="E652" s="347">
        <f t="shared" si="32"/>
        <v>0</v>
      </c>
      <c r="F652" s="345" t="str">
        <f t="shared" si="33"/>
        <v>是</v>
      </c>
      <c r="G652" s="196" t="str">
        <f t="shared" si="34"/>
        <v>款</v>
      </c>
    </row>
    <row r="653" s="113" customFormat="1" ht="36" customHeight="1" spans="1:7">
      <c r="A653" s="212" t="s">
        <v>1262</v>
      </c>
      <c r="B653" s="213" t="s">
        <v>1263</v>
      </c>
      <c r="C653" s="343">
        <v>46</v>
      </c>
      <c r="D653" s="343">
        <v>46</v>
      </c>
      <c r="E653" s="347">
        <f t="shared" si="32"/>
        <v>0</v>
      </c>
      <c r="F653" s="345" t="str">
        <f t="shared" si="33"/>
        <v>是</v>
      </c>
      <c r="G653" s="196" t="str">
        <f t="shared" si="34"/>
        <v>项</v>
      </c>
    </row>
    <row r="654" s="113" customFormat="1" ht="36" customHeight="1" spans="1:7">
      <c r="A654" s="212" t="s">
        <v>1264</v>
      </c>
      <c r="B654" s="213" t="s">
        <v>1265</v>
      </c>
      <c r="C654" s="343"/>
      <c r="D654" s="343"/>
      <c r="E654" s="347" t="str">
        <f t="shared" si="32"/>
        <v/>
      </c>
      <c r="F654" s="345" t="str">
        <f t="shared" si="33"/>
        <v>否</v>
      </c>
      <c r="G654" s="196" t="str">
        <f t="shared" si="34"/>
        <v>项</v>
      </c>
    </row>
    <row r="655" ht="36" customHeight="1" spans="1:7">
      <c r="A655" s="212" t="s">
        <v>1266</v>
      </c>
      <c r="B655" s="213" t="s">
        <v>1267</v>
      </c>
      <c r="C655" s="343">
        <f>C656</f>
        <v>286</v>
      </c>
      <c r="D655" s="343">
        <f>D656</f>
        <v>550</v>
      </c>
      <c r="E655" s="347">
        <f t="shared" si="32"/>
        <v>0.923</v>
      </c>
      <c r="F655" s="345" t="str">
        <f t="shared" si="33"/>
        <v>是</v>
      </c>
      <c r="G655" s="196" t="str">
        <f t="shared" si="34"/>
        <v>款</v>
      </c>
    </row>
    <row r="656" s="113" customFormat="1" ht="36" customHeight="1" spans="1:7">
      <c r="A656" s="354" t="s">
        <v>1268</v>
      </c>
      <c r="B656" s="213" t="s">
        <v>1269</v>
      </c>
      <c r="C656" s="343">
        <v>286</v>
      </c>
      <c r="D656" s="343">
        <v>550</v>
      </c>
      <c r="E656" s="347">
        <f t="shared" si="32"/>
        <v>0.923</v>
      </c>
      <c r="F656" s="345" t="str">
        <f t="shared" si="33"/>
        <v>是</v>
      </c>
      <c r="G656" s="196" t="str">
        <f t="shared" si="34"/>
        <v>项</v>
      </c>
    </row>
    <row r="657" ht="36" customHeight="1" spans="1:7">
      <c r="A657" s="208" t="s">
        <v>126</v>
      </c>
      <c r="B657" s="209" t="s">
        <v>127</v>
      </c>
      <c r="C657" s="343">
        <f>SUM(C658,C663,C678,C682,C694,C697,C701,C706,C710,C714,C717,C726,C728)</f>
        <v>16180</v>
      </c>
      <c r="D657" s="343">
        <f>SUM(D658,D663,D678,D682,D694,D697,D701,D706,D710,D714,D717,D726,D728)</f>
        <v>16648</v>
      </c>
      <c r="E657" s="344">
        <f t="shared" si="32"/>
        <v>0.029</v>
      </c>
      <c r="F657" s="345" t="str">
        <f t="shared" si="33"/>
        <v>是</v>
      </c>
      <c r="G657" s="196" t="str">
        <f t="shared" si="34"/>
        <v>类</v>
      </c>
    </row>
    <row r="658" ht="36" customHeight="1" spans="1:7">
      <c r="A658" s="212" t="s">
        <v>1270</v>
      </c>
      <c r="B658" s="213" t="s">
        <v>1271</v>
      </c>
      <c r="C658" s="343">
        <f>SUM(C659:C662)</f>
        <v>221</v>
      </c>
      <c r="D658" s="343">
        <f>SUM(D659:D662)</f>
        <v>243</v>
      </c>
      <c r="E658" s="347">
        <f t="shared" si="32"/>
        <v>0.1</v>
      </c>
      <c r="F658" s="345" t="str">
        <f t="shared" si="33"/>
        <v>是</v>
      </c>
      <c r="G658" s="196" t="str">
        <f t="shared" si="34"/>
        <v>款</v>
      </c>
    </row>
    <row r="659" s="113" customFormat="1" ht="36" customHeight="1" spans="1:7">
      <c r="A659" s="212" t="s">
        <v>1272</v>
      </c>
      <c r="B659" s="213" t="s">
        <v>186</v>
      </c>
      <c r="C659" s="343">
        <v>198</v>
      </c>
      <c r="D659" s="343">
        <v>220</v>
      </c>
      <c r="E659" s="347">
        <f t="shared" ref="E659:E722" si="35">IF(C659&gt;0,D659/C659-1,IF(C659&lt;0,-(D659/C659-1),""))</f>
        <v>0.111</v>
      </c>
      <c r="F659" s="345" t="str">
        <f t="shared" si="33"/>
        <v>是</v>
      </c>
      <c r="G659" s="196" t="str">
        <f t="shared" si="34"/>
        <v>项</v>
      </c>
    </row>
    <row r="660" s="113" customFormat="1" ht="36" customHeight="1" spans="1:7">
      <c r="A660" s="212" t="s">
        <v>1273</v>
      </c>
      <c r="B660" s="213" t="s">
        <v>188</v>
      </c>
      <c r="C660" s="343"/>
      <c r="D660" s="343"/>
      <c r="E660" s="347" t="str">
        <f t="shared" si="35"/>
        <v/>
      </c>
      <c r="F660" s="345" t="str">
        <f t="shared" si="33"/>
        <v>否</v>
      </c>
      <c r="G660" s="196" t="str">
        <f t="shared" si="34"/>
        <v>项</v>
      </c>
    </row>
    <row r="661" s="113" customFormat="1" ht="36" customHeight="1" spans="1:7">
      <c r="A661" s="212" t="s">
        <v>1274</v>
      </c>
      <c r="B661" s="213" t="s">
        <v>190</v>
      </c>
      <c r="C661" s="343"/>
      <c r="D661" s="343"/>
      <c r="E661" s="347" t="str">
        <f t="shared" si="35"/>
        <v/>
      </c>
      <c r="F661" s="345" t="str">
        <f t="shared" si="33"/>
        <v>否</v>
      </c>
      <c r="G661" s="196" t="str">
        <f t="shared" si="34"/>
        <v>项</v>
      </c>
    </row>
    <row r="662" s="113" customFormat="1" ht="36" customHeight="1" spans="1:7">
      <c r="A662" s="212" t="s">
        <v>1275</v>
      </c>
      <c r="B662" s="213" t="s">
        <v>1276</v>
      </c>
      <c r="C662" s="343">
        <v>23</v>
      </c>
      <c r="D662" s="343">
        <v>23</v>
      </c>
      <c r="E662" s="347">
        <f t="shared" si="35"/>
        <v>0</v>
      </c>
      <c r="F662" s="345" t="str">
        <f t="shared" si="33"/>
        <v>是</v>
      </c>
      <c r="G662" s="196" t="str">
        <f t="shared" si="34"/>
        <v>项</v>
      </c>
    </row>
    <row r="663" ht="36" customHeight="1" spans="1:7">
      <c r="A663" s="212" t="s">
        <v>1277</v>
      </c>
      <c r="B663" s="213" t="s">
        <v>1278</v>
      </c>
      <c r="C663" s="343">
        <f>SUM(C664:C677)</f>
        <v>1796</v>
      </c>
      <c r="D663" s="343">
        <f>SUM(D664:D677)</f>
        <v>1846</v>
      </c>
      <c r="E663" s="347">
        <f t="shared" si="35"/>
        <v>0.028</v>
      </c>
      <c r="F663" s="345" t="str">
        <f t="shared" si="33"/>
        <v>是</v>
      </c>
      <c r="G663" s="196" t="str">
        <f t="shared" si="34"/>
        <v>款</v>
      </c>
    </row>
    <row r="664" s="113" customFormat="1" ht="36" customHeight="1" spans="1:7">
      <c r="A664" s="212" t="s">
        <v>1279</v>
      </c>
      <c r="B664" s="213" t="s">
        <v>1280</v>
      </c>
      <c r="C664" s="343">
        <v>1168</v>
      </c>
      <c r="D664" s="343">
        <v>1168</v>
      </c>
      <c r="E664" s="347">
        <f t="shared" si="35"/>
        <v>0</v>
      </c>
      <c r="F664" s="345" t="str">
        <f t="shared" si="33"/>
        <v>是</v>
      </c>
      <c r="G664" s="196" t="str">
        <f t="shared" si="34"/>
        <v>项</v>
      </c>
    </row>
    <row r="665" s="113" customFormat="1" ht="36" customHeight="1" spans="1:7">
      <c r="A665" s="212" t="s">
        <v>1281</v>
      </c>
      <c r="B665" s="213" t="s">
        <v>1282</v>
      </c>
      <c r="C665" s="343">
        <v>323</v>
      </c>
      <c r="D665" s="343">
        <v>373</v>
      </c>
      <c r="E665" s="347">
        <f t="shared" si="35"/>
        <v>0.155</v>
      </c>
      <c r="F665" s="345" t="str">
        <f t="shared" si="33"/>
        <v>是</v>
      </c>
      <c r="G665" s="196" t="str">
        <f t="shared" si="34"/>
        <v>项</v>
      </c>
    </row>
    <row r="666" s="113" customFormat="1" ht="36" customHeight="1" spans="1:7">
      <c r="A666" s="212" t="s">
        <v>1283</v>
      </c>
      <c r="B666" s="213" t="s">
        <v>1284</v>
      </c>
      <c r="C666" s="343"/>
      <c r="D666" s="343"/>
      <c r="E666" s="347" t="str">
        <f t="shared" si="35"/>
        <v/>
      </c>
      <c r="F666" s="345" t="str">
        <f t="shared" si="33"/>
        <v>否</v>
      </c>
      <c r="G666" s="196" t="str">
        <f t="shared" si="34"/>
        <v>项</v>
      </c>
    </row>
    <row r="667" s="113" customFormat="1" ht="36" customHeight="1" spans="1:7">
      <c r="A667" s="212" t="s">
        <v>1285</v>
      </c>
      <c r="B667" s="213" t="s">
        <v>1286</v>
      </c>
      <c r="C667" s="343"/>
      <c r="D667" s="343"/>
      <c r="E667" s="347" t="str">
        <f t="shared" si="35"/>
        <v/>
      </c>
      <c r="F667" s="345" t="str">
        <f t="shared" si="33"/>
        <v>否</v>
      </c>
      <c r="G667" s="196" t="str">
        <f t="shared" si="34"/>
        <v>项</v>
      </c>
    </row>
    <row r="668" s="113" customFormat="1" ht="36" customHeight="1" spans="1:7">
      <c r="A668" s="212" t="s">
        <v>1287</v>
      </c>
      <c r="B668" s="213" t="s">
        <v>1288</v>
      </c>
      <c r="C668" s="343"/>
      <c r="D668" s="343"/>
      <c r="E668" s="347" t="str">
        <f t="shared" si="35"/>
        <v/>
      </c>
      <c r="F668" s="345" t="str">
        <f t="shared" si="33"/>
        <v>否</v>
      </c>
      <c r="G668" s="196" t="str">
        <f t="shared" si="34"/>
        <v>项</v>
      </c>
    </row>
    <row r="669" s="113" customFormat="1" ht="36" customHeight="1" spans="1:7">
      <c r="A669" s="212" t="s">
        <v>1289</v>
      </c>
      <c r="B669" s="213" t="s">
        <v>1290</v>
      </c>
      <c r="C669" s="343"/>
      <c r="D669" s="343"/>
      <c r="E669" s="347" t="str">
        <f t="shared" si="35"/>
        <v/>
      </c>
      <c r="F669" s="345" t="str">
        <f t="shared" si="33"/>
        <v>否</v>
      </c>
      <c r="G669" s="196" t="str">
        <f t="shared" si="34"/>
        <v>项</v>
      </c>
    </row>
    <row r="670" s="113" customFormat="1" ht="36" customHeight="1" spans="1:7">
      <c r="A670" s="212" t="s">
        <v>1291</v>
      </c>
      <c r="B670" s="213" t="s">
        <v>1292</v>
      </c>
      <c r="C670" s="343"/>
      <c r="D670" s="343"/>
      <c r="E670" s="347" t="str">
        <f t="shared" si="35"/>
        <v/>
      </c>
      <c r="F670" s="345" t="str">
        <f t="shared" si="33"/>
        <v>否</v>
      </c>
      <c r="G670" s="196" t="str">
        <f t="shared" si="34"/>
        <v>项</v>
      </c>
    </row>
    <row r="671" s="113" customFormat="1" ht="36" customHeight="1" spans="1:7">
      <c r="A671" s="212" t="s">
        <v>1293</v>
      </c>
      <c r="B671" s="213" t="s">
        <v>1294</v>
      </c>
      <c r="C671" s="343"/>
      <c r="D671" s="343"/>
      <c r="E671" s="347" t="str">
        <f t="shared" si="35"/>
        <v/>
      </c>
      <c r="F671" s="345" t="str">
        <f t="shared" si="33"/>
        <v>否</v>
      </c>
      <c r="G671" s="196" t="str">
        <f t="shared" si="34"/>
        <v>项</v>
      </c>
    </row>
    <row r="672" s="113" customFormat="1" ht="36" customHeight="1" spans="1:7">
      <c r="A672" s="212" t="s">
        <v>1295</v>
      </c>
      <c r="B672" s="213" t="s">
        <v>1296</v>
      </c>
      <c r="C672" s="343"/>
      <c r="D672" s="343"/>
      <c r="E672" s="347" t="str">
        <f t="shared" si="35"/>
        <v/>
      </c>
      <c r="F672" s="345" t="str">
        <f t="shared" si="33"/>
        <v>否</v>
      </c>
      <c r="G672" s="196" t="str">
        <f t="shared" si="34"/>
        <v>项</v>
      </c>
    </row>
    <row r="673" s="113" customFormat="1" ht="36" customHeight="1" spans="1:7">
      <c r="A673" s="212" t="s">
        <v>1297</v>
      </c>
      <c r="B673" s="213" t="s">
        <v>1298</v>
      </c>
      <c r="C673" s="343"/>
      <c r="D673" s="343"/>
      <c r="E673" s="347" t="str">
        <f t="shared" si="35"/>
        <v/>
      </c>
      <c r="F673" s="345" t="str">
        <f t="shared" si="33"/>
        <v>否</v>
      </c>
      <c r="G673" s="196" t="str">
        <f t="shared" si="34"/>
        <v>项</v>
      </c>
    </row>
    <row r="674" s="113" customFormat="1" ht="36" customHeight="1" spans="1:7">
      <c r="A674" s="212" t="s">
        <v>1299</v>
      </c>
      <c r="B674" s="213" t="s">
        <v>1300</v>
      </c>
      <c r="C674" s="343"/>
      <c r="D674" s="343"/>
      <c r="E674" s="347" t="str">
        <f t="shared" si="35"/>
        <v/>
      </c>
      <c r="F674" s="345" t="str">
        <f t="shared" si="33"/>
        <v>否</v>
      </c>
      <c r="G674" s="196" t="str">
        <f t="shared" si="34"/>
        <v>项</v>
      </c>
    </row>
    <row r="675" s="113" customFormat="1" ht="36" customHeight="1" spans="1:7">
      <c r="A675" s="212" t="s">
        <v>1301</v>
      </c>
      <c r="B675" s="213" t="s">
        <v>1302</v>
      </c>
      <c r="C675" s="343"/>
      <c r="D675" s="343"/>
      <c r="E675" s="347" t="str">
        <f t="shared" si="35"/>
        <v/>
      </c>
      <c r="F675" s="345" t="str">
        <f t="shared" si="33"/>
        <v>否</v>
      </c>
      <c r="G675" s="196" t="str">
        <f t="shared" si="34"/>
        <v>项</v>
      </c>
    </row>
    <row r="676" s="113" customFormat="1" ht="36" customHeight="1" spans="1:7">
      <c r="A676" s="212" t="s">
        <v>1303</v>
      </c>
      <c r="B676" s="219" t="s">
        <v>1304</v>
      </c>
      <c r="C676" s="343"/>
      <c r="D676" s="343"/>
      <c r="E676" s="347" t="str">
        <f t="shared" si="35"/>
        <v/>
      </c>
      <c r="F676" s="345" t="str">
        <f t="shared" si="33"/>
        <v>否</v>
      </c>
      <c r="G676" s="196" t="str">
        <f t="shared" si="34"/>
        <v>项</v>
      </c>
    </row>
    <row r="677" s="113" customFormat="1" ht="36" customHeight="1" spans="1:7">
      <c r="A677" s="212" t="s">
        <v>1305</v>
      </c>
      <c r="B677" s="213" t="s">
        <v>1306</v>
      </c>
      <c r="C677" s="343">
        <v>305</v>
      </c>
      <c r="D677" s="343">
        <v>305</v>
      </c>
      <c r="E677" s="347">
        <f t="shared" si="35"/>
        <v>0</v>
      </c>
      <c r="F677" s="345" t="str">
        <f t="shared" si="33"/>
        <v>是</v>
      </c>
      <c r="G677" s="196" t="str">
        <f t="shared" si="34"/>
        <v>项</v>
      </c>
    </row>
    <row r="678" ht="36" customHeight="1" spans="1:7">
      <c r="A678" s="212" t="s">
        <v>1307</v>
      </c>
      <c r="B678" s="213" t="s">
        <v>1308</v>
      </c>
      <c r="C678" s="343">
        <f>SUM(C679:C681)</f>
        <v>2981</v>
      </c>
      <c r="D678" s="343">
        <f>SUM(D679:D681)</f>
        <v>2987</v>
      </c>
      <c r="E678" s="347">
        <f t="shared" si="35"/>
        <v>0.002</v>
      </c>
      <c r="F678" s="345" t="str">
        <f t="shared" si="33"/>
        <v>是</v>
      </c>
      <c r="G678" s="196" t="str">
        <f t="shared" si="34"/>
        <v>款</v>
      </c>
    </row>
    <row r="679" s="113" customFormat="1" ht="36" customHeight="1" spans="1:7">
      <c r="A679" s="212" t="s">
        <v>1309</v>
      </c>
      <c r="B679" s="213" t="s">
        <v>1310</v>
      </c>
      <c r="C679" s="343"/>
      <c r="D679" s="343"/>
      <c r="E679" s="347" t="str">
        <f t="shared" si="35"/>
        <v/>
      </c>
      <c r="F679" s="345" t="str">
        <f t="shared" si="33"/>
        <v>否</v>
      </c>
      <c r="G679" s="196" t="str">
        <f t="shared" si="34"/>
        <v>项</v>
      </c>
    </row>
    <row r="680" s="113" customFormat="1" ht="36" customHeight="1" spans="1:7">
      <c r="A680" s="212" t="s">
        <v>1311</v>
      </c>
      <c r="B680" s="213" t="s">
        <v>1312</v>
      </c>
      <c r="C680" s="343">
        <v>2611</v>
      </c>
      <c r="D680" s="343">
        <v>2617</v>
      </c>
      <c r="E680" s="347">
        <f t="shared" si="35"/>
        <v>0.002</v>
      </c>
      <c r="F680" s="345" t="str">
        <f t="shared" si="33"/>
        <v>是</v>
      </c>
      <c r="G680" s="196" t="str">
        <f t="shared" si="34"/>
        <v>项</v>
      </c>
    </row>
    <row r="681" s="113" customFormat="1" ht="36" customHeight="1" spans="1:7">
      <c r="A681" s="212" t="s">
        <v>1313</v>
      </c>
      <c r="B681" s="213" t="s">
        <v>1314</v>
      </c>
      <c r="C681" s="343">
        <v>370</v>
      </c>
      <c r="D681" s="343">
        <v>370</v>
      </c>
      <c r="E681" s="347">
        <f t="shared" si="35"/>
        <v>0</v>
      </c>
      <c r="F681" s="345" t="str">
        <f t="shared" si="33"/>
        <v>是</v>
      </c>
      <c r="G681" s="196" t="str">
        <f t="shared" si="34"/>
        <v>项</v>
      </c>
    </row>
    <row r="682" ht="36" customHeight="1" spans="1:7">
      <c r="A682" s="212" t="s">
        <v>1315</v>
      </c>
      <c r="B682" s="213" t="s">
        <v>1316</v>
      </c>
      <c r="C682" s="343">
        <f>SUM(C683:C693)</f>
        <v>2847</v>
      </c>
      <c r="D682" s="343">
        <f>SUM(D683:D693)</f>
        <v>2898</v>
      </c>
      <c r="E682" s="347">
        <f t="shared" si="35"/>
        <v>0.018</v>
      </c>
      <c r="F682" s="345" t="str">
        <f t="shared" si="33"/>
        <v>是</v>
      </c>
      <c r="G682" s="196" t="str">
        <f t="shared" si="34"/>
        <v>款</v>
      </c>
    </row>
    <row r="683" s="113" customFormat="1" ht="36" customHeight="1" spans="1:7">
      <c r="A683" s="212" t="s">
        <v>1317</v>
      </c>
      <c r="B683" s="213" t="s">
        <v>1318</v>
      </c>
      <c r="C683" s="343">
        <v>518</v>
      </c>
      <c r="D683" s="343">
        <v>543</v>
      </c>
      <c r="E683" s="347">
        <f t="shared" si="35"/>
        <v>0.048</v>
      </c>
      <c r="F683" s="345" t="str">
        <f t="shared" si="33"/>
        <v>是</v>
      </c>
      <c r="G683" s="196" t="str">
        <f t="shared" si="34"/>
        <v>项</v>
      </c>
    </row>
    <row r="684" s="113" customFormat="1" ht="36" customHeight="1" spans="1:7">
      <c r="A684" s="212" t="s">
        <v>1319</v>
      </c>
      <c r="B684" s="213" t="s">
        <v>1320</v>
      </c>
      <c r="C684" s="343">
        <v>161</v>
      </c>
      <c r="D684" s="343">
        <v>172</v>
      </c>
      <c r="E684" s="347">
        <f t="shared" si="35"/>
        <v>0.068</v>
      </c>
      <c r="F684" s="345" t="str">
        <f t="shared" si="33"/>
        <v>是</v>
      </c>
      <c r="G684" s="196" t="str">
        <f t="shared" si="34"/>
        <v>项</v>
      </c>
    </row>
    <row r="685" s="113" customFormat="1" ht="36" customHeight="1" spans="1:7">
      <c r="A685" s="212" t="s">
        <v>1321</v>
      </c>
      <c r="B685" s="213" t="s">
        <v>1322</v>
      </c>
      <c r="C685" s="343">
        <v>527</v>
      </c>
      <c r="D685" s="343">
        <v>542</v>
      </c>
      <c r="E685" s="347">
        <f t="shared" si="35"/>
        <v>0.028</v>
      </c>
      <c r="F685" s="345" t="str">
        <f t="shared" si="33"/>
        <v>是</v>
      </c>
      <c r="G685" s="196" t="str">
        <f t="shared" si="34"/>
        <v>项</v>
      </c>
    </row>
    <row r="686" s="113" customFormat="1" ht="36" customHeight="1" spans="1:7">
      <c r="A686" s="212" t="s">
        <v>1323</v>
      </c>
      <c r="B686" s="213" t="s">
        <v>1324</v>
      </c>
      <c r="C686" s="343"/>
      <c r="D686" s="343"/>
      <c r="E686" s="347" t="str">
        <f t="shared" si="35"/>
        <v/>
      </c>
      <c r="F686" s="345" t="str">
        <f t="shared" si="33"/>
        <v>否</v>
      </c>
      <c r="G686" s="196" t="str">
        <f t="shared" si="34"/>
        <v>项</v>
      </c>
    </row>
    <row r="687" s="113" customFormat="1" ht="36" customHeight="1" spans="1:7">
      <c r="A687" s="212" t="s">
        <v>1325</v>
      </c>
      <c r="B687" s="213" t="s">
        <v>1326</v>
      </c>
      <c r="C687" s="343"/>
      <c r="D687" s="343"/>
      <c r="E687" s="347" t="str">
        <f t="shared" si="35"/>
        <v/>
      </c>
      <c r="F687" s="345" t="str">
        <f t="shared" si="33"/>
        <v>否</v>
      </c>
      <c r="G687" s="196" t="str">
        <f t="shared" si="34"/>
        <v>项</v>
      </c>
    </row>
    <row r="688" s="113" customFormat="1" ht="36" customHeight="1" spans="1:7">
      <c r="A688" s="212" t="s">
        <v>1327</v>
      </c>
      <c r="B688" s="213" t="s">
        <v>1328</v>
      </c>
      <c r="C688" s="343"/>
      <c r="D688" s="343"/>
      <c r="E688" s="347" t="str">
        <f t="shared" si="35"/>
        <v/>
      </c>
      <c r="F688" s="345" t="str">
        <f t="shared" si="33"/>
        <v>否</v>
      </c>
      <c r="G688" s="196" t="str">
        <f t="shared" si="34"/>
        <v>项</v>
      </c>
    </row>
    <row r="689" s="113" customFormat="1" ht="36" customHeight="1" spans="1:7">
      <c r="A689" s="212" t="s">
        <v>1329</v>
      </c>
      <c r="B689" s="213" t="s">
        <v>1330</v>
      </c>
      <c r="C689" s="343"/>
      <c r="D689" s="343"/>
      <c r="E689" s="347" t="str">
        <f t="shared" si="35"/>
        <v/>
      </c>
      <c r="F689" s="345" t="str">
        <f t="shared" si="33"/>
        <v>否</v>
      </c>
      <c r="G689" s="196" t="str">
        <f t="shared" si="34"/>
        <v>项</v>
      </c>
    </row>
    <row r="690" s="113" customFormat="1" ht="36" customHeight="1" spans="1:7">
      <c r="A690" s="212" t="s">
        <v>1331</v>
      </c>
      <c r="B690" s="213" t="s">
        <v>1332</v>
      </c>
      <c r="C690" s="343">
        <v>903</v>
      </c>
      <c r="D690" s="343">
        <v>903</v>
      </c>
      <c r="E690" s="347">
        <f t="shared" si="35"/>
        <v>0</v>
      </c>
      <c r="F690" s="345" t="str">
        <f t="shared" si="33"/>
        <v>是</v>
      </c>
      <c r="G690" s="196" t="str">
        <f t="shared" si="34"/>
        <v>项</v>
      </c>
    </row>
    <row r="691" s="113" customFormat="1" ht="36" customHeight="1" spans="1:7">
      <c r="A691" s="212" t="s">
        <v>1333</v>
      </c>
      <c r="B691" s="213" t="s">
        <v>1334</v>
      </c>
      <c r="C691" s="343">
        <v>240</v>
      </c>
      <c r="D691" s="343">
        <v>240</v>
      </c>
      <c r="E691" s="347">
        <f t="shared" si="35"/>
        <v>0</v>
      </c>
      <c r="F691" s="345" t="str">
        <f t="shared" si="33"/>
        <v>是</v>
      </c>
      <c r="G691" s="196" t="str">
        <f t="shared" si="34"/>
        <v>项</v>
      </c>
    </row>
    <row r="692" s="113" customFormat="1" ht="36" customHeight="1" spans="1:7">
      <c r="A692" s="212" t="s">
        <v>1335</v>
      </c>
      <c r="B692" s="213" t="s">
        <v>1336</v>
      </c>
      <c r="C692" s="343">
        <v>498</v>
      </c>
      <c r="D692" s="343">
        <v>498</v>
      </c>
      <c r="E692" s="347">
        <f t="shared" si="35"/>
        <v>0</v>
      </c>
      <c r="F692" s="345" t="str">
        <f t="shared" si="33"/>
        <v>是</v>
      </c>
      <c r="G692" s="196" t="str">
        <f t="shared" si="34"/>
        <v>项</v>
      </c>
    </row>
    <row r="693" s="113" customFormat="1" ht="36" customHeight="1" spans="1:7">
      <c r="A693" s="212" t="s">
        <v>1337</v>
      </c>
      <c r="B693" s="213" t="s">
        <v>1338</v>
      </c>
      <c r="C693" s="343"/>
      <c r="D693" s="343"/>
      <c r="E693" s="347" t="str">
        <f t="shared" si="35"/>
        <v/>
      </c>
      <c r="F693" s="345" t="str">
        <f t="shared" si="33"/>
        <v>否</v>
      </c>
      <c r="G693" s="196" t="str">
        <f t="shared" si="34"/>
        <v>项</v>
      </c>
    </row>
    <row r="694" ht="36" customHeight="1" spans="1:7">
      <c r="A694" s="212" t="s">
        <v>1339</v>
      </c>
      <c r="B694" s="213" t="s">
        <v>1340</v>
      </c>
      <c r="C694" s="343">
        <f>SUM(C695:C696)</f>
        <v>0</v>
      </c>
      <c r="D694" s="343">
        <f>SUM(D695:D696)</f>
        <v>0</v>
      </c>
      <c r="E694" s="347" t="str">
        <f t="shared" si="35"/>
        <v/>
      </c>
      <c r="F694" s="345" t="str">
        <f t="shared" si="33"/>
        <v>否</v>
      </c>
      <c r="G694" s="196" t="str">
        <f t="shared" si="34"/>
        <v>款</v>
      </c>
    </row>
    <row r="695" s="113" customFormat="1" ht="36" customHeight="1" spans="1:7">
      <c r="A695" s="212" t="s">
        <v>1341</v>
      </c>
      <c r="B695" s="213" t="s">
        <v>1342</v>
      </c>
      <c r="C695" s="343"/>
      <c r="D695" s="343"/>
      <c r="E695" s="347" t="str">
        <f t="shared" si="35"/>
        <v/>
      </c>
      <c r="F695" s="345" t="str">
        <f t="shared" si="33"/>
        <v>否</v>
      </c>
      <c r="G695" s="196" t="str">
        <f t="shared" si="34"/>
        <v>项</v>
      </c>
    </row>
    <row r="696" s="113" customFormat="1" ht="36" customHeight="1" spans="1:7">
      <c r="A696" s="212" t="s">
        <v>1343</v>
      </c>
      <c r="B696" s="213" t="s">
        <v>1344</v>
      </c>
      <c r="C696" s="343"/>
      <c r="D696" s="343"/>
      <c r="E696" s="347" t="str">
        <f t="shared" si="35"/>
        <v/>
      </c>
      <c r="F696" s="345" t="str">
        <f t="shared" si="33"/>
        <v>否</v>
      </c>
      <c r="G696" s="196" t="str">
        <f t="shared" si="34"/>
        <v>项</v>
      </c>
    </row>
    <row r="697" ht="36" customHeight="1" spans="1:7">
      <c r="A697" s="212" t="s">
        <v>1345</v>
      </c>
      <c r="B697" s="213" t="s">
        <v>1346</v>
      </c>
      <c r="C697" s="343">
        <f>SUM(C698:C700)</f>
        <v>512</v>
      </c>
      <c r="D697" s="343">
        <f>SUM(D698:D700)</f>
        <v>513</v>
      </c>
      <c r="E697" s="347">
        <f t="shared" si="35"/>
        <v>0.002</v>
      </c>
      <c r="F697" s="345" t="str">
        <f t="shared" si="33"/>
        <v>是</v>
      </c>
      <c r="G697" s="196" t="str">
        <f t="shared" si="34"/>
        <v>款</v>
      </c>
    </row>
    <row r="698" s="113" customFormat="1" ht="36" customHeight="1" spans="1:7">
      <c r="A698" s="212" t="s">
        <v>1347</v>
      </c>
      <c r="B698" s="213" t="s">
        <v>1348</v>
      </c>
      <c r="C698" s="343">
        <v>21</v>
      </c>
      <c r="D698" s="343">
        <v>22</v>
      </c>
      <c r="E698" s="347">
        <f t="shared" si="35"/>
        <v>0.048</v>
      </c>
      <c r="F698" s="345" t="str">
        <f t="shared" si="33"/>
        <v>是</v>
      </c>
      <c r="G698" s="196" t="str">
        <f t="shared" si="34"/>
        <v>项</v>
      </c>
    </row>
    <row r="699" s="113" customFormat="1" ht="36" customHeight="1" spans="1:7">
      <c r="A699" s="212" t="s">
        <v>1349</v>
      </c>
      <c r="B699" s="213" t="s">
        <v>1350</v>
      </c>
      <c r="C699" s="343">
        <v>119</v>
      </c>
      <c r="D699" s="343">
        <v>119</v>
      </c>
      <c r="E699" s="347">
        <f t="shared" si="35"/>
        <v>0</v>
      </c>
      <c r="F699" s="345" t="str">
        <f t="shared" si="33"/>
        <v>是</v>
      </c>
      <c r="G699" s="196" t="str">
        <f t="shared" si="34"/>
        <v>项</v>
      </c>
    </row>
    <row r="700" s="113" customFormat="1" ht="36" customHeight="1" spans="1:7">
      <c r="A700" s="212" t="s">
        <v>1351</v>
      </c>
      <c r="B700" s="213" t="s">
        <v>1352</v>
      </c>
      <c r="C700" s="343">
        <v>372</v>
      </c>
      <c r="D700" s="343">
        <v>372</v>
      </c>
      <c r="E700" s="347">
        <f t="shared" si="35"/>
        <v>0</v>
      </c>
      <c r="F700" s="345" t="str">
        <f t="shared" si="33"/>
        <v>是</v>
      </c>
      <c r="G700" s="196" t="str">
        <f t="shared" si="34"/>
        <v>项</v>
      </c>
    </row>
    <row r="701" ht="36" customHeight="1" spans="1:7">
      <c r="A701" s="212" t="s">
        <v>1353</v>
      </c>
      <c r="B701" s="213" t="s">
        <v>1354</v>
      </c>
      <c r="C701" s="343">
        <f>SUM(C702:C705)</f>
        <v>6676</v>
      </c>
      <c r="D701" s="343">
        <f>SUM(D702:D705)</f>
        <v>7130</v>
      </c>
      <c r="E701" s="347">
        <f t="shared" si="35"/>
        <v>0.068</v>
      </c>
      <c r="F701" s="345" t="str">
        <f t="shared" si="33"/>
        <v>是</v>
      </c>
      <c r="G701" s="196" t="str">
        <f t="shared" si="34"/>
        <v>款</v>
      </c>
    </row>
    <row r="702" s="113" customFormat="1" ht="36" customHeight="1" spans="1:7">
      <c r="A702" s="212" t="s">
        <v>1355</v>
      </c>
      <c r="B702" s="213" t="s">
        <v>1356</v>
      </c>
      <c r="C702" s="343">
        <v>1127</v>
      </c>
      <c r="D702" s="343">
        <v>1257</v>
      </c>
      <c r="E702" s="347">
        <f t="shared" si="35"/>
        <v>0.115</v>
      </c>
      <c r="F702" s="345" t="str">
        <f t="shared" si="33"/>
        <v>是</v>
      </c>
      <c r="G702" s="196" t="str">
        <f t="shared" si="34"/>
        <v>项</v>
      </c>
    </row>
    <row r="703" s="113" customFormat="1" ht="36" customHeight="1" spans="1:7">
      <c r="A703" s="212" t="s">
        <v>1357</v>
      </c>
      <c r="B703" s="213" t="s">
        <v>1358</v>
      </c>
      <c r="C703" s="343">
        <v>2732</v>
      </c>
      <c r="D703" s="343">
        <v>2880</v>
      </c>
      <c r="E703" s="347">
        <f t="shared" si="35"/>
        <v>0.054</v>
      </c>
      <c r="F703" s="345" t="str">
        <f t="shared" si="33"/>
        <v>是</v>
      </c>
      <c r="G703" s="196" t="str">
        <f t="shared" si="34"/>
        <v>项</v>
      </c>
    </row>
    <row r="704" s="113" customFormat="1" ht="36" customHeight="1" spans="1:7">
      <c r="A704" s="212" t="s">
        <v>1359</v>
      </c>
      <c r="B704" s="213" t="s">
        <v>1360</v>
      </c>
      <c r="C704" s="343">
        <v>2817</v>
      </c>
      <c r="D704" s="343">
        <v>2993</v>
      </c>
      <c r="E704" s="347">
        <f t="shared" si="35"/>
        <v>0.062</v>
      </c>
      <c r="F704" s="345" t="str">
        <f t="shared" si="33"/>
        <v>是</v>
      </c>
      <c r="G704" s="196" t="str">
        <f t="shared" si="34"/>
        <v>项</v>
      </c>
    </row>
    <row r="705" s="113" customFormat="1" ht="36" customHeight="1" spans="1:7">
      <c r="A705" s="212" t="s">
        <v>1361</v>
      </c>
      <c r="B705" s="213" t="s">
        <v>1362</v>
      </c>
      <c r="C705" s="343"/>
      <c r="D705" s="343"/>
      <c r="E705" s="347" t="str">
        <f t="shared" si="35"/>
        <v/>
      </c>
      <c r="F705" s="345" t="str">
        <f t="shared" si="33"/>
        <v>否</v>
      </c>
      <c r="G705" s="196" t="str">
        <f t="shared" si="34"/>
        <v>项</v>
      </c>
    </row>
    <row r="706" ht="36" customHeight="1" spans="1:7">
      <c r="A706" s="212" t="s">
        <v>1363</v>
      </c>
      <c r="B706" s="213" t="s">
        <v>1364</v>
      </c>
      <c r="C706" s="343">
        <f>SUM(C707:C709)</f>
        <v>277</v>
      </c>
      <c r="D706" s="343">
        <f>SUM(D707:D709)</f>
        <v>289</v>
      </c>
      <c r="E706" s="347">
        <f t="shared" si="35"/>
        <v>0.043</v>
      </c>
      <c r="F706" s="345" t="str">
        <f t="shared" si="33"/>
        <v>是</v>
      </c>
      <c r="G706" s="196" t="str">
        <f t="shared" si="34"/>
        <v>款</v>
      </c>
    </row>
    <row r="707" s="113" customFormat="1" ht="36" customHeight="1" spans="1:7">
      <c r="A707" s="212" t="s">
        <v>1365</v>
      </c>
      <c r="B707" s="213" t="s">
        <v>1366</v>
      </c>
      <c r="C707" s="343">
        <v>24</v>
      </c>
      <c r="D707" s="343">
        <v>24</v>
      </c>
      <c r="E707" s="347">
        <f t="shared" si="35"/>
        <v>0</v>
      </c>
      <c r="F707" s="345" t="str">
        <f t="shared" si="33"/>
        <v>是</v>
      </c>
      <c r="G707" s="196" t="str">
        <f t="shared" si="34"/>
        <v>项</v>
      </c>
    </row>
    <row r="708" s="113" customFormat="1" ht="36" customHeight="1" spans="1:7">
      <c r="A708" s="212" t="s">
        <v>1367</v>
      </c>
      <c r="B708" s="213" t="s">
        <v>1368</v>
      </c>
      <c r="C708" s="343">
        <v>253</v>
      </c>
      <c r="D708" s="343">
        <v>265</v>
      </c>
      <c r="E708" s="347">
        <f t="shared" si="35"/>
        <v>0.047</v>
      </c>
      <c r="F708" s="345" t="str">
        <f t="shared" si="33"/>
        <v>是</v>
      </c>
      <c r="G708" s="196" t="str">
        <f t="shared" si="34"/>
        <v>项</v>
      </c>
    </row>
    <row r="709" s="113" customFormat="1" ht="36" customHeight="1" spans="1:7">
      <c r="A709" s="212" t="s">
        <v>1369</v>
      </c>
      <c r="B709" s="213" t="s">
        <v>1370</v>
      </c>
      <c r="C709" s="343"/>
      <c r="D709" s="343"/>
      <c r="E709" s="347" t="str">
        <f t="shared" si="35"/>
        <v/>
      </c>
      <c r="F709" s="345" t="str">
        <f t="shared" ref="F709:F772" si="36">IF(LEN(A709)=3,"是",IF(B709&lt;&gt;"",IF(SUM(C709:D709)&lt;&gt;0,"是","否"),"是"))</f>
        <v>否</v>
      </c>
      <c r="G709" s="196" t="str">
        <f t="shared" ref="G709:G772" si="37">IF(LEN(A709)=3,"类",IF(LEN(A709)=5,"款","项"))</f>
        <v>项</v>
      </c>
    </row>
    <row r="710" ht="36" customHeight="1" spans="1:7">
      <c r="A710" s="212" t="s">
        <v>1371</v>
      </c>
      <c r="B710" s="213" t="s">
        <v>1372</v>
      </c>
      <c r="C710" s="343">
        <f>SUM(C711:C713)</f>
        <v>607</v>
      </c>
      <c r="D710" s="343">
        <f>SUM(D711:D713)</f>
        <v>607</v>
      </c>
      <c r="E710" s="347">
        <f t="shared" si="35"/>
        <v>0</v>
      </c>
      <c r="F710" s="345" t="str">
        <f t="shared" si="36"/>
        <v>是</v>
      </c>
      <c r="G710" s="196" t="str">
        <f t="shared" si="37"/>
        <v>款</v>
      </c>
    </row>
    <row r="711" s="113" customFormat="1" ht="36" customHeight="1" spans="1:7">
      <c r="A711" s="212" t="s">
        <v>1373</v>
      </c>
      <c r="B711" s="213" t="s">
        <v>1374</v>
      </c>
      <c r="C711" s="343">
        <v>600</v>
      </c>
      <c r="D711" s="343">
        <v>600</v>
      </c>
      <c r="E711" s="347">
        <f t="shared" si="35"/>
        <v>0</v>
      </c>
      <c r="F711" s="345" t="str">
        <f t="shared" si="36"/>
        <v>是</v>
      </c>
      <c r="G711" s="196" t="str">
        <f t="shared" si="37"/>
        <v>项</v>
      </c>
    </row>
    <row r="712" s="113" customFormat="1" ht="36" customHeight="1" spans="1:7">
      <c r="A712" s="212" t="s">
        <v>1375</v>
      </c>
      <c r="B712" s="213" t="s">
        <v>1376</v>
      </c>
      <c r="C712" s="343"/>
      <c r="D712" s="343"/>
      <c r="E712" s="347" t="str">
        <f t="shared" si="35"/>
        <v/>
      </c>
      <c r="F712" s="345" t="str">
        <f t="shared" si="36"/>
        <v>否</v>
      </c>
      <c r="G712" s="196" t="str">
        <f t="shared" si="37"/>
        <v>项</v>
      </c>
    </row>
    <row r="713" s="113" customFormat="1" ht="36" customHeight="1" spans="1:7">
      <c r="A713" s="212" t="s">
        <v>1377</v>
      </c>
      <c r="B713" s="213" t="s">
        <v>1378</v>
      </c>
      <c r="C713" s="343">
        <v>7</v>
      </c>
      <c r="D713" s="343">
        <v>7</v>
      </c>
      <c r="E713" s="347">
        <f t="shared" si="35"/>
        <v>0</v>
      </c>
      <c r="F713" s="345" t="str">
        <f t="shared" si="36"/>
        <v>是</v>
      </c>
      <c r="G713" s="196" t="str">
        <f t="shared" si="37"/>
        <v>项</v>
      </c>
    </row>
    <row r="714" ht="36" customHeight="1" spans="1:7">
      <c r="A714" s="212" t="s">
        <v>1379</v>
      </c>
      <c r="B714" s="213" t="s">
        <v>1380</v>
      </c>
      <c r="C714" s="343">
        <f>SUM(C715:C716)</f>
        <v>67</v>
      </c>
      <c r="D714" s="343">
        <f>SUM(D715:D716)</f>
        <v>111</v>
      </c>
      <c r="E714" s="347">
        <f t="shared" si="35"/>
        <v>0.657</v>
      </c>
      <c r="F714" s="345" t="str">
        <f t="shared" si="36"/>
        <v>是</v>
      </c>
      <c r="G714" s="196" t="str">
        <f t="shared" si="37"/>
        <v>款</v>
      </c>
    </row>
    <row r="715" s="113" customFormat="1" ht="36" customHeight="1" spans="1:7">
      <c r="A715" s="212" t="s">
        <v>1381</v>
      </c>
      <c r="B715" s="213" t="s">
        <v>1382</v>
      </c>
      <c r="C715" s="343">
        <v>12</v>
      </c>
      <c r="D715" s="343">
        <v>56</v>
      </c>
      <c r="E715" s="347">
        <f t="shared" si="35"/>
        <v>3.667</v>
      </c>
      <c r="F715" s="345" t="str">
        <f t="shared" si="36"/>
        <v>是</v>
      </c>
      <c r="G715" s="196" t="str">
        <f t="shared" si="37"/>
        <v>项</v>
      </c>
    </row>
    <row r="716" s="113" customFormat="1" ht="36" customHeight="1" spans="1:7">
      <c r="A716" s="212" t="s">
        <v>1383</v>
      </c>
      <c r="B716" s="213" t="s">
        <v>1384</v>
      </c>
      <c r="C716" s="343">
        <v>55</v>
      </c>
      <c r="D716" s="343">
        <v>55</v>
      </c>
      <c r="E716" s="347">
        <f t="shared" si="35"/>
        <v>0</v>
      </c>
      <c r="F716" s="345" t="str">
        <f t="shared" si="36"/>
        <v>是</v>
      </c>
      <c r="G716" s="196" t="str">
        <f t="shared" si="37"/>
        <v>项</v>
      </c>
    </row>
    <row r="717" ht="36" customHeight="1" spans="1:7">
      <c r="A717" s="212" t="s">
        <v>1385</v>
      </c>
      <c r="B717" s="213" t="s">
        <v>1386</v>
      </c>
      <c r="C717" s="343">
        <f>SUM(C718:C725)</f>
        <v>6</v>
      </c>
      <c r="D717" s="343">
        <f>SUM(D718:D725)</f>
        <v>6</v>
      </c>
      <c r="E717" s="347">
        <f t="shared" si="35"/>
        <v>0</v>
      </c>
      <c r="F717" s="345" t="str">
        <f t="shared" si="36"/>
        <v>是</v>
      </c>
      <c r="G717" s="196" t="str">
        <f t="shared" si="37"/>
        <v>款</v>
      </c>
    </row>
    <row r="718" s="113" customFormat="1" ht="36" customHeight="1" spans="1:7">
      <c r="A718" s="212" t="s">
        <v>1387</v>
      </c>
      <c r="B718" s="213" t="s">
        <v>186</v>
      </c>
      <c r="C718" s="343"/>
      <c r="D718" s="343"/>
      <c r="E718" s="347" t="str">
        <f t="shared" si="35"/>
        <v/>
      </c>
      <c r="F718" s="345" t="str">
        <f t="shared" si="36"/>
        <v>否</v>
      </c>
      <c r="G718" s="196" t="str">
        <f t="shared" si="37"/>
        <v>项</v>
      </c>
    </row>
    <row r="719" s="113" customFormat="1" ht="36" customHeight="1" spans="1:7">
      <c r="A719" s="212" t="s">
        <v>1388</v>
      </c>
      <c r="B719" s="213" t="s">
        <v>188</v>
      </c>
      <c r="C719" s="343"/>
      <c r="D719" s="343"/>
      <c r="E719" s="347" t="str">
        <f t="shared" si="35"/>
        <v/>
      </c>
      <c r="F719" s="345" t="str">
        <f t="shared" si="36"/>
        <v>否</v>
      </c>
      <c r="G719" s="196" t="str">
        <f t="shared" si="37"/>
        <v>项</v>
      </c>
    </row>
    <row r="720" s="113" customFormat="1" ht="36" customHeight="1" spans="1:7">
      <c r="A720" s="212" t="s">
        <v>1389</v>
      </c>
      <c r="B720" s="213" t="s">
        <v>190</v>
      </c>
      <c r="C720" s="343"/>
      <c r="D720" s="343"/>
      <c r="E720" s="347" t="str">
        <f t="shared" si="35"/>
        <v/>
      </c>
      <c r="F720" s="345" t="str">
        <f t="shared" si="36"/>
        <v>否</v>
      </c>
      <c r="G720" s="196" t="str">
        <f t="shared" si="37"/>
        <v>项</v>
      </c>
    </row>
    <row r="721" s="113" customFormat="1" ht="36" customHeight="1" spans="1:7">
      <c r="A721" s="212" t="s">
        <v>1390</v>
      </c>
      <c r="B721" s="213" t="s">
        <v>287</v>
      </c>
      <c r="C721" s="343"/>
      <c r="D721" s="343"/>
      <c r="E721" s="347" t="str">
        <f t="shared" si="35"/>
        <v/>
      </c>
      <c r="F721" s="345" t="str">
        <f t="shared" si="36"/>
        <v>否</v>
      </c>
      <c r="G721" s="196" t="str">
        <f t="shared" si="37"/>
        <v>项</v>
      </c>
    </row>
    <row r="722" s="113" customFormat="1" ht="36" customHeight="1" spans="1:7">
      <c r="A722" s="212" t="s">
        <v>1391</v>
      </c>
      <c r="B722" s="213" t="s">
        <v>1392</v>
      </c>
      <c r="C722" s="343"/>
      <c r="D722" s="343"/>
      <c r="E722" s="347" t="str">
        <f t="shared" si="35"/>
        <v/>
      </c>
      <c r="F722" s="345" t="str">
        <f t="shared" si="36"/>
        <v>否</v>
      </c>
      <c r="G722" s="196" t="str">
        <f t="shared" si="37"/>
        <v>项</v>
      </c>
    </row>
    <row r="723" s="113" customFormat="1" ht="36" customHeight="1" spans="1:7">
      <c r="A723" s="212" t="s">
        <v>1393</v>
      </c>
      <c r="B723" s="213" t="s">
        <v>1394</v>
      </c>
      <c r="C723" s="343"/>
      <c r="D723" s="343"/>
      <c r="E723" s="347" t="str">
        <f t="shared" ref="E723:E786" si="38">IF(C723&gt;0,D723/C723-1,IF(C723&lt;0,-(D723/C723-1),""))</f>
        <v/>
      </c>
      <c r="F723" s="345" t="str">
        <f t="shared" si="36"/>
        <v>否</v>
      </c>
      <c r="G723" s="196" t="str">
        <f t="shared" si="37"/>
        <v>项</v>
      </c>
    </row>
    <row r="724" s="113" customFormat="1" ht="36" customHeight="1" spans="1:7">
      <c r="A724" s="212" t="s">
        <v>1395</v>
      </c>
      <c r="B724" s="213" t="s">
        <v>204</v>
      </c>
      <c r="C724" s="343"/>
      <c r="D724" s="343"/>
      <c r="E724" s="347" t="str">
        <f t="shared" si="38"/>
        <v/>
      </c>
      <c r="F724" s="345" t="str">
        <f t="shared" si="36"/>
        <v>否</v>
      </c>
      <c r="G724" s="196" t="str">
        <f t="shared" si="37"/>
        <v>项</v>
      </c>
    </row>
    <row r="725" s="113" customFormat="1" ht="36" customHeight="1" spans="1:7">
      <c r="A725" s="212" t="s">
        <v>1396</v>
      </c>
      <c r="B725" s="213" t="s">
        <v>1397</v>
      </c>
      <c r="C725" s="343">
        <v>6</v>
      </c>
      <c r="D725" s="343">
        <v>6</v>
      </c>
      <c r="E725" s="347">
        <f t="shared" si="38"/>
        <v>0</v>
      </c>
      <c r="F725" s="345" t="str">
        <f t="shared" si="36"/>
        <v>是</v>
      </c>
      <c r="G725" s="196" t="str">
        <f t="shared" si="37"/>
        <v>项</v>
      </c>
    </row>
    <row r="726" ht="36" customHeight="1" spans="1:7">
      <c r="A726" s="212" t="s">
        <v>1398</v>
      </c>
      <c r="B726" s="213" t="s">
        <v>1399</v>
      </c>
      <c r="C726" s="343">
        <f>SUM(C727)</f>
        <v>15</v>
      </c>
      <c r="D726" s="343">
        <f>SUM(D727)</f>
        <v>18</v>
      </c>
      <c r="E726" s="347">
        <f t="shared" si="38"/>
        <v>0.2</v>
      </c>
      <c r="F726" s="345" t="str">
        <f t="shared" si="36"/>
        <v>是</v>
      </c>
      <c r="G726" s="196" t="str">
        <f t="shared" si="37"/>
        <v>款</v>
      </c>
    </row>
    <row r="727" s="113" customFormat="1" ht="36" customHeight="1" spans="1:7">
      <c r="A727" s="212" t="s">
        <v>1400</v>
      </c>
      <c r="B727" s="213" t="s">
        <v>1401</v>
      </c>
      <c r="C727" s="343">
        <v>15</v>
      </c>
      <c r="D727" s="343">
        <v>18</v>
      </c>
      <c r="E727" s="347">
        <f t="shared" si="38"/>
        <v>0.2</v>
      </c>
      <c r="F727" s="345" t="str">
        <f t="shared" si="36"/>
        <v>是</v>
      </c>
      <c r="G727" s="196" t="str">
        <f t="shared" si="37"/>
        <v>项</v>
      </c>
    </row>
    <row r="728" ht="36" customHeight="1" spans="1:7">
      <c r="A728" s="212" t="s">
        <v>1402</v>
      </c>
      <c r="B728" s="213" t="s">
        <v>1403</v>
      </c>
      <c r="C728" s="343">
        <f>SUM(C729)</f>
        <v>175</v>
      </c>
      <c r="D728" s="343">
        <f>SUM(D729)</f>
        <v>0</v>
      </c>
      <c r="E728" s="347">
        <f t="shared" si="38"/>
        <v>-1</v>
      </c>
      <c r="F728" s="345" t="str">
        <f t="shared" si="36"/>
        <v>是</v>
      </c>
      <c r="G728" s="196" t="str">
        <f t="shared" si="37"/>
        <v>款</v>
      </c>
    </row>
    <row r="729" s="113" customFormat="1" ht="36" customHeight="1" spans="1:7">
      <c r="A729" s="218">
        <v>2109999</v>
      </c>
      <c r="B729" s="213" t="s">
        <v>1404</v>
      </c>
      <c r="C729" s="343">
        <v>175</v>
      </c>
      <c r="D729" s="343"/>
      <c r="E729" s="347">
        <f t="shared" si="38"/>
        <v>-1</v>
      </c>
      <c r="F729" s="345" t="str">
        <f t="shared" si="36"/>
        <v>是</v>
      </c>
      <c r="G729" s="196" t="str">
        <f t="shared" si="37"/>
        <v>项</v>
      </c>
    </row>
    <row r="730" ht="36" customHeight="1" spans="1:7">
      <c r="A730" s="208" t="s">
        <v>128</v>
      </c>
      <c r="B730" s="209" t="s">
        <v>129</v>
      </c>
      <c r="C730" s="343">
        <f>SUM(C731,C741,C745,C754,C761,C768,C774,C777,C780,C782,C784,C790,C792,C794,C809)</f>
        <v>1958</v>
      </c>
      <c r="D730" s="343">
        <f>SUM(D731,D741,D745,D754,D761,D768,D774,D777,D780,D782,D784,D790,D792,D794,D809)</f>
        <v>807</v>
      </c>
      <c r="E730" s="344">
        <f t="shared" si="38"/>
        <v>-0.588</v>
      </c>
      <c r="F730" s="345" t="str">
        <f t="shared" si="36"/>
        <v>是</v>
      </c>
      <c r="G730" s="196" t="str">
        <f t="shared" si="37"/>
        <v>类</v>
      </c>
    </row>
    <row r="731" ht="36" customHeight="1" spans="1:7">
      <c r="A731" s="212" t="s">
        <v>1405</v>
      </c>
      <c r="B731" s="213" t="s">
        <v>1406</v>
      </c>
      <c r="C731" s="343">
        <f>SUM(C732:C740)</f>
        <v>3</v>
      </c>
      <c r="D731" s="343">
        <f>SUM(D732:D740)</f>
        <v>3</v>
      </c>
      <c r="E731" s="347">
        <f t="shared" si="38"/>
        <v>0</v>
      </c>
      <c r="F731" s="345" t="str">
        <f t="shared" si="36"/>
        <v>是</v>
      </c>
      <c r="G731" s="196" t="str">
        <f t="shared" si="37"/>
        <v>款</v>
      </c>
    </row>
    <row r="732" s="113" customFormat="1" ht="36" customHeight="1" spans="1:7">
      <c r="A732" s="212" t="s">
        <v>1407</v>
      </c>
      <c r="B732" s="213" t="s">
        <v>186</v>
      </c>
      <c r="C732" s="343">
        <v>3</v>
      </c>
      <c r="D732" s="343">
        <v>3</v>
      </c>
      <c r="E732" s="347">
        <f t="shared" si="38"/>
        <v>0</v>
      </c>
      <c r="F732" s="345" t="str">
        <f t="shared" si="36"/>
        <v>是</v>
      </c>
      <c r="G732" s="196" t="str">
        <f t="shared" si="37"/>
        <v>项</v>
      </c>
    </row>
    <row r="733" s="113" customFormat="1" ht="36" customHeight="1" spans="1:7">
      <c r="A733" s="212" t="s">
        <v>1408</v>
      </c>
      <c r="B733" s="213" t="s">
        <v>188</v>
      </c>
      <c r="C733" s="343"/>
      <c r="D733" s="343"/>
      <c r="E733" s="347" t="str">
        <f t="shared" si="38"/>
        <v/>
      </c>
      <c r="F733" s="345" t="str">
        <f t="shared" si="36"/>
        <v>否</v>
      </c>
      <c r="G733" s="196" t="str">
        <f t="shared" si="37"/>
        <v>项</v>
      </c>
    </row>
    <row r="734" s="113" customFormat="1" ht="36" customHeight="1" spans="1:7">
      <c r="A734" s="212" t="s">
        <v>1409</v>
      </c>
      <c r="B734" s="213" t="s">
        <v>190</v>
      </c>
      <c r="C734" s="343"/>
      <c r="D734" s="343"/>
      <c r="E734" s="347" t="str">
        <f t="shared" si="38"/>
        <v/>
      </c>
      <c r="F734" s="345" t="str">
        <f t="shared" si="36"/>
        <v>否</v>
      </c>
      <c r="G734" s="196" t="str">
        <f t="shared" si="37"/>
        <v>项</v>
      </c>
    </row>
    <row r="735" s="113" customFormat="1" ht="36" customHeight="1" spans="1:7">
      <c r="A735" s="212" t="s">
        <v>1410</v>
      </c>
      <c r="B735" s="213" t="s">
        <v>1411</v>
      </c>
      <c r="C735" s="343"/>
      <c r="D735" s="343"/>
      <c r="E735" s="347" t="str">
        <f t="shared" si="38"/>
        <v/>
      </c>
      <c r="F735" s="345" t="str">
        <f t="shared" si="36"/>
        <v>否</v>
      </c>
      <c r="G735" s="196" t="str">
        <f t="shared" si="37"/>
        <v>项</v>
      </c>
    </row>
    <row r="736" s="113" customFormat="1" ht="36" customHeight="1" spans="1:7">
      <c r="A736" s="212" t="s">
        <v>1412</v>
      </c>
      <c r="B736" s="213" t="s">
        <v>1413</v>
      </c>
      <c r="C736" s="343"/>
      <c r="D736" s="343"/>
      <c r="E736" s="347" t="str">
        <f t="shared" si="38"/>
        <v/>
      </c>
      <c r="F736" s="345" t="str">
        <f t="shared" si="36"/>
        <v>否</v>
      </c>
      <c r="G736" s="196" t="str">
        <f t="shared" si="37"/>
        <v>项</v>
      </c>
    </row>
    <row r="737" s="113" customFormat="1" ht="36" customHeight="1" spans="1:7">
      <c r="A737" s="212" t="s">
        <v>1414</v>
      </c>
      <c r="B737" s="213" t="s">
        <v>1415</v>
      </c>
      <c r="C737" s="343"/>
      <c r="D737" s="343"/>
      <c r="E737" s="347" t="str">
        <f t="shared" si="38"/>
        <v/>
      </c>
      <c r="F737" s="345" t="str">
        <f t="shared" si="36"/>
        <v>否</v>
      </c>
      <c r="G737" s="196" t="str">
        <f t="shared" si="37"/>
        <v>项</v>
      </c>
    </row>
    <row r="738" s="113" customFormat="1" ht="36" customHeight="1" spans="1:7">
      <c r="A738" s="212" t="s">
        <v>1416</v>
      </c>
      <c r="B738" s="213" t="s">
        <v>1417</v>
      </c>
      <c r="C738" s="343"/>
      <c r="D738" s="343"/>
      <c r="E738" s="347" t="str">
        <f t="shared" si="38"/>
        <v/>
      </c>
      <c r="F738" s="345" t="str">
        <f t="shared" si="36"/>
        <v>否</v>
      </c>
      <c r="G738" s="196" t="str">
        <f t="shared" si="37"/>
        <v>项</v>
      </c>
    </row>
    <row r="739" s="113" customFormat="1" ht="36" customHeight="1" spans="1:7">
      <c r="A739" s="212" t="s">
        <v>1418</v>
      </c>
      <c r="B739" s="213" t="s">
        <v>1419</v>
      </c>
      <c r="C739" s="343"/>
      <c r="D739" s="343"/>
      <c r="E739" s="347" t="str">
        <f t="shared" si="38"/>
        <v/>
      </c>
      <c r="F739" s="345" t="str">
        <f t="shared" si="36"/>
        <v>否</v>
      </c>
      <c r="G739" s="196" t="str">
        <f t="shared" si="37"/>
        <v>项</v>
      </c>
    </row>
    <row r="740" s="113" customFormat="1" ht="36" customHeight="1" spans="1:7">
      <c r="A740" s="212" t="s">
        <v>1420</v>
      </c>
      <c r="B740" s="213" t="s">
        <v>1421</v>
      </c>
      <c r="C740" s="343"/>
      <c r="D740" s="343"/>
      <c r="E740" s="347" t="str">
        <f t="shared" si="38"/>
        <v/>
      </c>
      <c r="F740" s="345" t="str">
        <f t="shared" si="36"/>
        <v>否</v>
      </c>
      <c r="G740" s="196" t="str">
        <f t="shared" si="37"/>
        <v>项</v>
      </c>
    </row>
    <row r="741" ht="36" customHeight="1" spans="1:7">
      <c r="A741" s="212" t="s">
        <v>1422</v>
      </c>
      <c r="B741" s="213" t="s">
        <v>1423</v>
      </c>
      <c r="C741" s="343">
        <f>SUM(C742:C744)</f>
        <v>0</v>
      </c>
      <c r="D741" s="343">
        <f>SUM(D742:D744)</f>
        <v>0</v>
      </c>
      <c r="E741" s="347" t="str">
        <f t="shared" si="38"/>
        <v/>
      </c>
      <c r="F741" s="345" t="str">
        <f t="shared" si="36"/>
        <v>否</v>
      </c>
      <c r="G741" s="196" t="str">
        <f t="shared" si="37"/>
        <v>款</v>
      </c>
    </row>
    <row r="742" s="113" customFormat="1" ht="36" customHeight="1" spans="1:7">
      <c r="A742" s="212" t="s">
        <v>1424</v>
      </c>
      <c r="B742" s="213" t="s">
        <v>1425</v>
      </c>
      <c r="C742" s="343"/>
      <c r="D742" s="343"/>
      <c r="E742" s="347" t="str">
        <f t="shared" si="38"/>
        <v/>
      </c>
      <c r="F742" s="345" t="str">
        <f t="shared" si="36"/>
        <v>否</v>
      </c>
      <c r="G742" s="196" t="str">
        <f t="shared" si="37"/>
        <v>项</v>
      </c>
    </row>
    <row r="743" s="113" customFormat="1" ht="36" customHeight="1" spans="1:7">
      <c r="A743" s="212" t="s">
        <v>1426</v>
      </c>
      <c r="B743" s="213" t="s">
        <v>1427</v>
      </c>
      <c r="C743" s="343"/>
      <c r="D743" s="343"/>
      <c r="E743" s="347" t="str">
        <f t="shared" si="38"/>
        <v/>
      </c>
      <c r="F743" s="345" t="str">
        <f t="shared" si="36"/>
        <v>否</v>
      </c>
      <c r="G743" s="196" t="str">
        <f t="shared" si="37"/>
        <v>项</v>
      </c>
    </row>
    <row r="744" s="113" customFormat="1" ht="36" customHeight="1" spans="1:7">
      <c r="A744" s="212" t="s">
        <v>1428</v>
      </c>
      <c r="B744" s="213" t="s">
        <v>1429</v>
      </c>
      <c r="C744" s="343"/>
      <c r="D744" s="343"/>
      <c r="E744" s="347" t="str">
        <f t="shared" si="38"/>
        <v/>
      </c>
      <c r="F744" s="345" t="str">
        <f t="shared" si="36"/>
        <v>否</v>
      </c>
      <c r="G744" s="196" t="str">
        <f t="shared" si="37"/>
        <v>项</v>
      </c>
    </row>
    <row r="745" ht="36" customHeight="1" spans="1:7">
      <c r="A745" s="212" t="s">
        <v>1430</v>
      </c>
      <c r="B745" s="213" t="s">
        <v>1431</v>
      </c>
      <c r="C745" s="343">
        <f>SUM(C746:C753)</f>
        <v>1361</v>
      </c>
      <c r="D745" s="343">
        <f>SUM(D746:D753)</f>
        <v>310</v>
      </c>
      <c r="E745" s="347">
        <f t="shared" si="38"/>
        <v>-0.772</v>
      </c>
      <c r="F745" s="345" t="str">
        <f t="shared" si="36"/>
        <v>是</v>
      </c>
      <c r="G745" s="196" t="str">
        <f t="shared" si="37"/>
        <v>款</v>
      </c>
    </row>
    <row r="746" s="113" customFormat="1" ht="36" customHeight="1" spans="1:7">
      <c r="A746" s="212" t="s">
        <v>1432</v>
      </c>
      <c r="B746" s="213" t="s">
        <v>1433</v>
      </c>
      <c r="C746" s="343"/>
      <c r="D746" s="343"/>
      <c r="E746" s="347" t="str">
        <f t="shared" si="38"/>
        <v/>
      </c>
      <c r="F746" s="345" t="str">
        <f t="shared" si="36"/>
        <v>否</v>
      </c>
      <c r="G746" s="196" t="str">
        <f t="shared" si="37"/>
        <v>项</v>
      </c>
    </row>
    <row r="747" s="113" customFormat="1" ht="36" customHeight="1" spans="1:7">
      <c r="A747" s="212" t="s">
        <v>1434</v>
      </c>
      <c r="B747" s="213" t="s">
        <v>1435</v>
      </c>
      <c r="C747" s="343">
        <v>1351</v>
      </c>
      <c r="D747" s="343">
        <v>300</v>
      </c>
      <c r="E747" s="347">
        <f t="shared" si="38"/>
        <v>-0.778</v>
      </c>
      <c r="F747" s="345" t="str">
        <f t="shared" si="36"/>
        <v>是</v>
      </c>
      <c r="G747" s="196" t="str">
        <f t="shared" si="37"/>
        <v>项</v>
      </c>
    </row>
    <row r="748" s="113" customFormat="1" ht="36" customHeight="1" spans="1:7">
      <c r="A748" s="212" t="s">
        <v>1436</v>
      </c>
      <c r="B748" s="213" t="s">
        <v>1437</v>
      </c>
      <c r="C748" s="343"/>
      <c r="D748" s="343"/>
      <c r="E748" s="347" t="str">
        <f t="shared" si="38"/>
        <v/>
      </c>
      <c r="F748" s="345" t="str">
        <f t="shared" si="36"/>
        <v>否</v>
      </c>
      <c r="G748" s="196" t="str">
        <f t="shared" si="37"/>
        <v>项</v>
      </c>
    </row>
    <row r="749" s="113" customFormat="1" ht="36" customHeight="1" spans="1:7">
      <c r="A749" s="212" t="s">
        <v>1438</v>
      </c>
      <c r="B749" s="213" t="s">
        <v>1439</v>
      </c>
      <c r="C749" s="343">
        <v>10</v>
      </c>
      <c r="D749" s="343">
        <v>10</v>
      </c>
      <c r="E749" s="347">
        <f t="shared" si="38"/>
        <v>0</v>
      </c>
      <c r="F749" s="345" t="str">
        <f t="shared" si="36"/>
        <v>是</v>
      </c>
      <c r="G749" s="196" t="str">
        <f t="shared" si="37"/>
        <v>项</v>
      </c>
    </row>
    <row r="750" s="113" customFormat="1" ht="36" customHeight="1" spans="1:7">
      <c r="A750" s="212" t="s">
        <v>1440</v>
      </c>
      <c r="B750" s="213" t="s">
        <v>1441</v>
      </c>
      <c r="C750" s="343"/>
      <c r="D750" s="343"/>
      <c r="E750" s="347" t="str">
        <f t="shared" si="38"/>
        <v/>
      </c>
      <c r="F750" s="345" t="str">
        <f t="shared" si="36"/>
        <v>否</v>
      </c>
      <c r="G750" s="196" t="str">
        <f t="shared" si="37"/>
        <v>项</v>
      </c>
    </row>
    <row r="751" s="113" customFormat="1" ht="36" customHeight="1" spans="1:7">
      <c r="A751" s="212" t="s">
        <v>1442</v>
      </c>
      <c r="B751" s="213" t="s">
        <v>1443</v>
      </c>
      <c r="C751" s="343"/>
      <c r="D751" s="343"/>
      <c r="E751" s="347" t="str">
        <f t="shared" si="38"/>
        <v/>
      </c>
      <c r="F751" s="345" t="str">
        <f t="shared" si="36"/>
        <v>否</v>
      </c>
      <c r="G751" s="196" t="str">
        <f t="shared" si="37"/>
        <v>项</v>
      </c>
    </row>
    <row r="752" s="113" customFormat="1" ht="36" customHeight="1" spans="1:7">
      <c r="A752" s="223" t="s">
        <v>1444</v>
      </c>
      <c r="B752" s="213" t="s">
        <v>1445</v>
      </c>
      <c r="C752" s="343"/>
      <c r="D752" s="343"/>
      <c r="E752" s="347" t="str">
        <f t="shared" si="38"/>
        <v/>
      </c>
      <c r="F752" s="345" t="str">
        <f t="shared" si="36"/>
        <v>否</v>
      </c>
      <c r="G752" s="196" t="str">
        <f t="shared" si="37"/>
        <v>项</v>
      </c>
    </row>
    <row r="753" s="113" customFormat="1" ht="36" customHeight="1" spans="1:7">
      <c r="A753" s="212" t="s">
        <v>1446</v>
      </c>
      <c r="B753" s="213" t="s">
        <v>1447</v>
      </c>
      <c r="C753" s="343"/>
      <c r="D753" s="343"/>
      <c r="E753" s="347" t="str">
        <f t="shared" si="38"/>
        <v/>
      </c>
      <c r="F753" s="345" t="str">
        <f t="shared" si="36"/>
        <v>否</v>
      </c>
      <c r="G753" s="196" t="str">
        <f t="shared" si="37"/>
        <v>项</v>
      </c>
    </row>
    <row r="754" ht="36" customHeight="1" spans="1:7">
      <c r="A754" s="212" t="s">
        <v>1448</v>
      </c>
      <c r="B754" s="213" t="s">
        <v>1449</v>
      </c>
      <c r="C754" s="343">
        <f>SUM(C755:C760)</f>
        <v>206</v>
      </c>
      <c r="D754" s="343">
        <f>SUM(D755:D760)</f>
        <v>106</v>
      </c>
      <c r="E754" s="347">
        <f t="shared" si="38"/>
        <v>-0.485</v>
      </c>
      <c r="F754" s="345" t="str">
        <f t="shared" si="36"/>
        <v>是</v>
      </c>
      <c r="G754" s="196" t="str">
        <f t="shared" si="37"/>
        <v>款</v>
      </c>
    </row>
    <row r="755" s="113" customFormat="1" ht="36" customHeight="1" spans="1:7">
      <c r="A755" s="212" t="s">
        <v>1450</v>
      </c>
      <c r="B755" s="213" t="s">
        <v>1451</v>
      </c>
      <c r="C755" s="343">
        <v>132</v>
      </c>
      <c r="D755" s="343">
        <v>32</v>
      </c>
      <c r="E755" s="347">
        <f t="shared" si="38"/>
        <v>-0.758</v>
      </c>
      <c r="F755" s="345" t="str">
        <f t="shared" si="36"/>
        <v>是</v>
      </c>
      <c r="G755" s="196" t="str">
        <f t="shared" si="37"/>
        <v>项</v>
      </c>
    </row>
    <row r="756" s="113" customFormat="1" ht="36" customHeight="1" spans="1:7">
      <c r="A756" s="212" t="s">
        <v>1452</v>
      </c>
      <c r="B756" s="213" t="s">
        <v>1453</v>
      </c>
      <c r="C756" s="343">
        <v>20</v>
      </c>
      <c r="D756" s="343">
        <v>20</v>
      </c>
      <c r="E756" s="347">
        <f t="shared" si="38"/>
        <v>0</v>
      </c>
      <c r="F756" s="345" t="str">
        <f t="shared" si="36"/>
        <v>是</v>
      </c>
      <c r="G756" s="196" t="str">
        <f t="shared" si="37"/>
        <v>项</v>
      </c>
    </row>
    <row r="757" s="113" customFormat="1" ht="36" customHeight="1" spans="1:7">
      <c r="A757" s="212" t="s">
        <v>1454</v>
      </c>
      <c r="B757" s="213" t="s">
        <v>1455</v>
      </c>
      <c r="C757" s="343"/>
      <c r="D757" s="343"/>
      <c r="E757" s="347" t="str">
        <f t="shared" si="38"/>
        <v/>
      </c>
      <c r="F757" s="345" t="str">
        <f t="shared" si="36"/>
        <v>否</v>
      </c>
      <c r="G757" s="196" t="str">
        <f t="shared" si="37"/>
        <v>项</v>
      </c>
    </row>
    <row r="758" s="113" customFormat="1" ht="36" customHeight="1" spans="1:7">
      <c r="A758" s="212" t="s">
        <v>1456</v>
      </c>
      <c r="B758" s="219" t="s">
        <v>1457</v>
      </c>
      <c r="C758" s="343"/>
      <c r="D758" s="343"/>
      <c r="E758" s="347" t="str">
        <f t="shared" si="38"/>
        <v/>
      </c>
      <c r="F758" s="345" t="str">
        <f t="shared" si="36"/>
        <v>否</v>
      </c>
      <c r="G758" s="196" t="str">
        <f t="shared" si="37"/>
        <v>项</v>
      </c>
    </row>
    <row r="759" s="113" customFormat="1" ht="36" customHeight="1" spans="1:7">
      <c r="A759" s="212" t="s">
        <v>1458</v>
      </c>
      <c r="B759" s="219" t="s">
        <v>1459</v>
      </c>
      <c r="C759" s="343"/>
      <c r="D759" s="343"/>
      <c r="E759" s="347" t="str">
        <f t="shared" si="38"/>
        <v/>
      </c>
      <c r="F759" s="345" t="str">
        <f t="shared" si="36"/>
        <v>否</v>
      </c>
      <c r="G759" s="196" t="str">
        <f t="shared" si="37"/>
        <v>项</v>
      </c>
    </row>
    <row r="760" s="113" customFormat="1" ht="36" customHeight="1" spans="1:7">
      <c r="A760" s="212" t="s">
        <v>1460</v>
      </c>
      <c r="B760" s="213" t="s">
        <v>1461</v>
      </c>
      <c r="C760" s="343">
        <v>54</v>
      </c>
      <c r="D760" s="343">
        <v>54</v>
      </c>
      <c r="E760" s="347">
        <f t="shared" si="38"/>
        <v>0</v>
      </c>
      <c r="F760" s="345" t="str">
        <f t="shared" si="36"/>
        <v>是</v>
      </c>
      <c r="G760" s="196" t="str">
        <f t="shared" si="37"/>
        <v>项</v>
      </c>
    </row>
    <row r="761" ht="36" customHeight="1" spans="1:7">
      <c r="A761" s="212" t="s">
        <v>1462</v>
      </c>
      <c r="B761" s="213" t="s">
        <v>1463</v>
      </c>
      <c r="C761" s="343">
        <f>SUM(C762:C767)</f>
        <v>13</v>
      </c>
      <c r="D761" s="343">
        <f>SUM(D762:D767)</f>
        <v>13</v>
      </c>
      <c r="E761" s="347">
        <f t="shared" si="38"/>
        <v>0</v>
      </c>
      <c r="F761" s="345" t="str">
        <f t="shared" si="36"/>
        <v>是</v>
      </c>
      <c r="G761" s="196" t="str">
        <f t="shared" si="37"/>
        <v>款</v>
      </c>
    </row>
    <row r="762" s="113" customFormat="1" ht="36" customHeight="1" spans="1:7">
      <c r="A762" s="212" t="s">
        <v>1464</v>
      </c>
      <c r="B762" s="213" t="s">
        <v>1465</v>
      </c>
      <c r="C762" s="343">
        <v>13</v>
      </c>
      <c r="D762" s="343">
        <v>13</v>
      </c>
      <c r="E762" s="347">
        <f t="shared" si="38"/>
        <v>0</v>
      </c>
      <c r="F762" s="345" t="str">
        <f t="shared" si="36"/>
        <v>是</v>
      </c>
      <c r="G762" s="196" t="str">
        <f t="shared" si="37"/>
        <v>项</v>
      </c>
    </row>
    <row r="763" s="113" customFormat="1" ht="36" customHeight="1" spans="1:7">
      <c r="A763" s="212" t="s">
        <v>1466</v>
      </c>
      <c r="B763" s="213" t="s">
        <v>1467</v>
      </c>
      <c r="C763" s="343"/>
      <c r="D763" s="343"/>
      <c r="E763" s="347" t="str">
        <f t="shared" si="38"/>
        <v/>
      </c>
      <c r="F763" s="345" t="str">
        <f t="shared" si="36"/>
        <v>否</v>
      </c>
      <c r="G763" s="196" t="str">
        <f t="shared" si="37"/>
        <v>项</v>
      </c>
    </row>
    <row r="764" s="113" customFormat="1" ht="36" customHeight="1" spans="1:7">
      <c r="A764" s="212" t="s">
        <v>1468</v>
      </c>
      <c r="B764" s="213" t="s">
        <v>1469</v>
      </c>
      <c r="C764" s="343"/>
      <c r="D764" s="343"/>
      <c r="E764" s="347" t="str">
        <f t="shared" si="38"/>
        <v/>
      </c>
      <c r="F764" s="345" t="str">
        <f t="shared" si="36"/>
        <v>否</v>
      </c>
      <c r="G764" s="196" t="str">
        <f t="shared" si="37"/>
        <v>项</v>
      </c>
    </row>
    <row r="765" s="113" customFormat="1" ht="36" customHeight="1" spans="1:7">
      <c r="A765" s="212" t="s">
        <v>1470</v>
      </c>
      <c r="B765" s="213" t="s">
        <v>1471</v>
      </c>
      <c r="C765" s="343"/>
      <c r="D765" s="343"/>
      <c r="E765" s="347" t="str">
        <f t="shared" si="38"/>
        <v/>
      </c>
      <c r="F765" s="345" t="str">
        <f t="shared" si="36"/>
        <v>否</v>
      </c>
      <c r="G765" s="196" t="str">
        <f t="shared" si="37"/>
        <v>项</v>
      </c>
    </row>
    <row r="766" s="113" customFormat="1" ht="36" customHeight="1" spans="1:7">
      <c r="A766" s="212" t="s">
        <v>1472</v>
      </c>
      <c r="B766" s="213" t="s">
        <v>1473</v>
      </c>
      <c r="C766" s="343"/>
      <c r="D766" s="343"/>
      <c r="E766" s="347" t="str">
        <f t="shared" si="38"/>
        <v/>
      </c>
      <c r="F766" s="345" t="str">
        <f t="shared" si="36"/>
        <v>否</v>
      </c>
      <c r="G766" s="196" t="str">
        <f t="shared" si="37"/>
        <v>项</v>
      </c>
    </row>
    <row r="767" s="113" customFormat="1" ht="36" customHeight="1" spans="1:7">
      <c r="A767" s="212" t="s">
        <v>1474</v>
      </c>
      <c r="B767" s="213" t="s">
        <v>1475</v>
      </c>
      <c r="C767" s="343"/>
      <c r="D767" s="343"/>
      <c r="E767" s="347" t="str">
        <f t="shared" si="38"/>
        <v/>
      </c>
      <c r="F767" s="345" t="str">
        <f t="shared" si="36"/>
        <v>否</v>
      </c>
      <c r="G767" s="196" t="str">
        <f t="shared" si="37"/>
        <v>项</v>
      </c>
    </row>
    <row r="768" ht="36" customHeight="1" spans="1:7">
      <c r="A768" s="212" t="s">
        <v>1476</v>
      </c>
      <c r="B768" s="213" t="s">
        <v>1477</v>
      </c>
      <c r="C768" s="343">
        <f>SUM(C769:C773)</f>
        <v>247</v>
      </c>
      <c r="D768" s="343">
        <f>SUM(D769:D773)</f>
        <v>247</v>
      </c>
      <c r="E768" s="347">
        <f t="shared" si="38"/>
        <v>0</v>
      </c>
      <c r="F768" s="345" t="str">
        <f t="shared" si="36"/>
        <v>是</v>
      </c>
      <c r="G768" s="196" t="str">
        <f t="shared" si="37"/>
        <v>款</v>
      </c>
    </row>
    <row r="769" s="113" customFormat="1" ht="36" customHeight="1" spans="1:7">
      <c r="A769" s="212" t="s">
        <v>1478</v>
      </c>
      <c r="B769" s="213" t="s">
        <v>1479</v>
      </c>
      <c r="C769" s="343">
        <v>247</v>
      </c>
      <c r="D769" s="343">
        <v>247</v>
      </c>
      <c r="E769" s="347">
        <f t="shared" si="38"/>
        <v>0</v>
      </c>
      <c r="F769" s="345" t="str">
        <f t="shared" si="36"/>
        <v>是</v>
      </c>
      <c r="G769" s="196" t="str">
        <f t="shared" si="37"/>
        <v>项</v>
      </c>
    </row>
    <row r="770" s="113" customFormat="1" ht="36" customHeight="1" spans="1:7">
      <c r="A770" s="212" t="s">
        <v>1480</v>
      </c>
      <c r="B770" s="213" t="s">
        <v>1481</v>
      </c>
      <c r="C770" s="343"/>
      <c r="D770" s="343"/>
      <c r="E770" s="347" t="str">
        <f t="shared" si="38"/>
        <v/>
      </c>
      <c r="F770" s="345" t="str">
        <f t="shared" si="36"/>
        <v>否</v>
      </c>
      <c r="G770" s="196" t="str">
        <f t="shared" si="37"/>
        <v>项</v>
      </c>
    </row>
    <row r="771" s="113" customFormat="1" ht="36" customHeight="1" spans="1:7">
      <c r="A771" s="212" t="s">
        <v>1482</v>
      </c>
      <c r="B771" s="213" t="s">
        <v>1483</v>
      </c>
      <c r="C771" s="343"/>
      <c r="D771" s="343"/>
      <c r="E771" s="347" t="str">
        <f t="shared" si="38"/>
        <v/>
      </c>
      <c r="F771" s="345" t="str">
        <f t="shared" si="36"/>
        <v>否</v>
      </c>
      <c r="G771" s="196" t="str">
        <f t="shared" si="37"/>
        <v>项</v>
      </c>
    </row>
    <row r="772" s="113" customFormat="1" ht="36" customHeight="1" spans="1:7">
      <c r="A772" s="212" t="s">
        <v>1484</v>
      </c>
      <c r="B772" s="213" t="s">
        <v>1485</v>
      </c>
      <c r="C772" s="343"/>
      <c r="D772" s="343"/>
      <c r="E772" s="347" t="str">
        <f t="shared" si="38"/>
        <v/>
      </c>
      <c r="F772" s="345" t="str">
        <f t="shared" si="36"/>
        <v>否</v>
      </c>
      <c r="G772" s="196" t="str">
        <f t="shared" si="37"/>
        <v>项</v>
      </c>
    </row>
    <row r="773" s="113" customFormat="1" ht="36" customHeight="1" spans="1:7">
      <c r="A773" s="212" t="s">
        <v>1486</v>
      </c>
      <c r="B773" s="213" t="s">
        <v>1487</v>
      </c>
      <c r="C773" s="343"/>
      <c r="D773" s="343"/>
      <c r="E773" s="347" t="str">
        <f t="shared" si="38"/>
        <v/>
      </c>
      <c r="F773" s="345" t="str">
        <f t="shared" ref="F773:F836" si="39">IF(LEN(A773)=3,"是",IF(B773&lt;&gt;"",IF(SUM(C773:D773)&lt;&gt;0,"是","否"),"是"))</f>
        <v>否</v>
      </c>
      <c r="G773" s="196" t="str">
        <f t="shared" ref="G773:G836" si="40">IF(LEN(A773)=3,"类",IF(LEN(A773)=5,"款","项"))</f>
        <v>项</v>
      </c>
    </row>
    <row r="774" ht="36" customHeight="1" spans="1:7">
      <c r="A774" s="212" t="s">
        <v>1488</v>
      </c>
      <c r="B774" s="213" t="s">
        <v>1489</v>
      </c>
      <c r="C774" s="343">
        <f>SUM(C775:C776)</f>
        <v>0</v>
      </c>
      <c r="D774" s="343">
        <f>SUM(D775:D776)</f>
        <v>0</v>
      </c>
      <c r="E774" s="347" t="str">
        <f t="shared" si="38"/>
        <v/>
      </c>
      <c r="F774" s="345" t="str">
        <f t="shared" si="39"/>
        <v>否</v>
      </c>
      <c r="G774" s="196" t="str">
        <f t="shared" si="40"/>
        <v>款</v>
      </c>
    </row>
    <row r="775" s="113" customFormat="1" ht="36" customHeight="1" spans="1:7">
      <c r="A775" s="212" t="s">
        <v>1490</v>
      </c>
      <c r="B775" s="213" t="s">
        <v>1491</v>
      </c>
      <c r="C775" s="343"/>
      <c r="D775" s="343"/>
      <c r="E775" s="347" t="str">
        <f t="shared" si="38"/>
        <v/>
      </c>
      <c r="F775" s="345" t="str">
        <f t="shared" si="39"/>
        <v>否</v>
      </c>
      <c r="G775" s="196" t="str">
        <f t="shared" si="40"/>
        <v>项</v>
      </c>
    </row>
    <row r="776" s="113" customFormat="1" ht="36" customHeight="1" spans="1:7">
      <c r="A776" s="212" t="s">
        <v>1492</v>
      </c>
      <c r="B776" s="213" t="s">
        <v>1493</v>
      </c>
      <c r="C776" s="343"/>
      <c r="D776" s="343"/>
      <c r="E776" s="347" t="str">
        <f t="shared" si="38"/>
        <v/>
      </c>
      <c r="F776" s="345" t="str">
        <f t="shared" si="39"/>
        <v>否</v>
      </c>
      <c r="G776" s="196" t="str">
        <f t="shared" si="40"/>
        <v>项</v>
      </c>
    </row>
    <row r="777" ht="36" customHeight="1" spans="1:7">
      <c r="A777" s="212" t="s">
        <v>1494</v>
      </c>
      <c r="B777" s="213" t="s">
        <v>1495</v>
      </c>
      <c r="C777" s="343">
        <f>SUM(C778:C779)</f>
        <v>0</v>
      </c>
      <c r="D777" s="343">
        <f>SUM(D778:D779)</f>
        <v>0</v>
      </c>
      <c r="E777" s="347" t="str">
        <f t="shared" si="38"/>
        <v/>
      </c>
      <c r="F777" s="345" t="str">
        <f t="shared" si="39"/>
        <v>否</v>
      </c>
      <c r="G777" s="196" t="str">
        <f t="shared" si="40"/>
        <v>款</v>
      </c>
    </row>
    <row r="778" s="113" customFormat="1" ht="36" customHeight="1" spans="1:7">
      <c r="A778" s="212" t="s">
        <v>1496</v>
      </c>
      <c r="B778" s="213" t="s">
        <v>1497</v>
      </c>
      <c r="C778" s="343"/>
      <c r="D778" s="343"/>
      <c r="E778" s="347" t="str">
        <f t="shared" si="38"/>
        <v/>
      </c>
      <c r="F778" s="345" t="str">
        <f t="shared" si="39"/>
        <v>否</v>
      </c>
      <c r="G778" s="196" t="str">
        <f t="shared" si="40"/>
        <v>项</v>
      </c>
    </row>
    <row r="779" s="113" customFormat="1" ht="36" customHeight="1" spans="1:7">
      <c r="A779" s="212" t="s">
        <v>1498</v>
      </c>
      <c r="B779" s="213" t="s">
        <v>1499</v>
      </c>
      <c r="C779" s="343"/>
      <c r="D779" s="343"/>
      <c r="E779" s="347" t="str">
        <f t="shared" si="38"/>
        <v/>
      </c>
      <c r="F779" s="345" t="str">
        <f t="shared" si="39"/>
        <v>否</v>
      </c>
      <c r="G779" s="196" t="str">
        <f t="shared" si="40"/>
        <v>项</v>
      </c>
    </row>
    <row r="780" ht="36" customHeight="1" spans="1:7">
      <c r="A780" s="212" t="s">
        <v>1500</v>
      </c>
      <c r="B780" s="213" t="s">
        <v>1501</v>
      </c>
      <c r="C780" s="343">
        <f>C781</f>
        <v>0</v>
      </c>
      <c r="D780" s="343">
        <f>D781</f>
        <v>0</v>
      </c>
      <c r="E780" s="347" t="str">
        <f t="shared" si="38"/>
        <v/>
      </c>
      <c r="F780" s="345" t="str">
        <f t="shared" si="39"/>
        <v>否</v>
      </c>
      <c r="G780" s="196" t="str">
        <f t="shared" si="40"/>
        <v>款</v>
      </c>
    </row>
    <row r="781" s="113" customFormat="1" ht="36" customHeight="1" spans="1:7">
      <c r="A781" s="218">
        <v>2110901</v>
      </c>
      <c r="B781" s="357" t="s">
        <v>1502</v>
      </c>
      <c r="C781" s="343"/>
      <c r="D781" s="343"/>
      <c r="E781" s="347" t="str">
        <f t="shared" si="38"/>
        <v/>
      </c>
      <c r="F781" s="345" t="str">
        <f t="shared" si="39"/>
        <v>否</v>
      </c>
      <c r="G781" s="196" t="str">
        <f t="shared" si="40"/>
        <v>项</v>
      </c>
    </row>
    <row r="782" ht="36" customHeight="1" spans="1:7">
      <c r="A782" s="212" t="s">
        <v>1503</v>
      </c>
      <c r="B782" s="213" t="s">
        <v>1504</v>
      </c>
      <c r="C782" s="343">
        <f>C783</f>
        <v>0</v>
      </c>
      <c r="D782" s="343">
        <f>D783</f>
        <v>0</v>
      </c>
      <c r="E782" s="347" t="str">
        <f t="shared" si="38"/>
        <v/>
      </c>
      <c r="F782" s="345" t="str">
        <f t="shared" si="39"/>
        <v>否</v>
      </c>
      <c r="G782" s="196" t="str">
        <f t="shared" si="40"/>
        <v>款</v>
      </c>
    </row>
    <row r="783" s="113" customFormat="1" ht="36" customHeight="1" spans="1:7">
      <c r="A783" s="218">
        <v>2111001</v>
      </c>
      <c r="B783" s="357" t="s">
        <v>1505</v>
      </c>
      <c r="C783" s="343"/>
      <c r="D783" s="343"/>
      <c r="E783" s="347" t="str">
        <f t="shared" si="38"/>
        <v/>
      </c>
      <c r="F783" s="345" t="str">
        <f t="shared" si="39"/>
        <v>否</v>
      </c>
      <c r="G783" s="196" t="str">
        <f t="shared" si="40"/>
        <v>项</v>
      </c>
    </row>
    <row r="784" ht="36" customHeight="1" spans="1:7">
      <c r="A784" s="212" t="s">
        <v>1506</v>
      </c>
      <c r="B784" s="213" t="s">
        <v>1507</v>
      </c>
      <c r="C784" s="343">
        <f>SUM(C785:C789)</f>
        <v>100</v>
      </c>
      <c r="D784" s="343">
        <f>SUM(D785:D789)</f>
        <v>100</v>
      </c>
      <c r="E784" s="347">
        <f t="shared" si="38"/>
        <v>0</v>
      </c>
      <c r="F784" s="345" t="str">
        <f t="shared" si="39"/>
        <v>是</v>
      </c>
      <c r="G784" s="196" t="str">
        <f t="shared" si="40"/>
        <v>款</v>
      </c>
    </row>
    <row r="785" s="113" customFormat="1" ht="36" customHeight="1" spans="1:7">
      <c r="A785" s="212" t="s">
        <v>1508</v>
      </c>
      <c r="B785" s="213" t="s">
        <v>1509</v>
      </c>
      <c r="C785" s="343"/>
      <c r="D785" s="343"/>
      <c r="E785" s="347" t="str">
        <f t="shared" si="38"/>
        <v/>
      </c>
      <c r="F785" s="345" t="str">
        <f t="shared" si="39"/>
        <v>否</v>
      </c>
      <c r="G785" s="196" t="str">
        <f t="shared" si="40"/>
        <v>项</v>
      </c>
    </row>
    <row r="786" s="113" customFormat="1" ht="36" customHeight="1" spans="1:7">
      <c r="A786" s="212" t="s">
        <v>1510</v>
      </c>
      <c r="B786" s="213" t="s">
        <v>1511</v>
      </c>
      <c r="C786" s="343"/>
      <c r="D786" s="343"/>
      <c r="E786" s="347" t="str">
        <f t="shared" si="38"/>
        <v/>
      </c>
      <c r="F786" s="345" t="str">
        <f t="shared" si="39"/>
        <v>否</v>
      </c>
      <c r="G786" s="196" t="str">
        <f t="shared" si="40"/>
        <v>项</v>
      </c>
    </row>
    <row r="787" s="113" customFormat="1" ht="36" customHeight="1" spans="1:7">
      <c r="A787" s="212" t="s">
        <v>1512</v>
      </c>
      <c r="B787" s="213" t="s">
        <v>1513</v>
      </c>
      <c r="C787" s="343">
        <v>100</v>
      </c>
      <c r="D787" s="343">
        <v>100</v>
      </c>
      <c r="E787" s="347">
        <f t="shared" ref="E787:E850" si="41">IF(C787&gt;0,D787/C787-1,IF(C787&lt;0,-(D787/C787-1),""))</f>
        <v>0</v>
      </c>
      <c r="F787" s="345" t="str">
        <f t="shared" si="39"/>
        <v>是</v>
      </c>
      <c r="G787" s="196" t="str">
        <f t="shared" si="40"/>
        <v>项</v>
      </c>
    </row>
    <row r="788" s="113" customFormat="1" ht="36" customHeight="1" spans="1:7">
      <c r="A788" s="212" t="s">
        <v>1514</v>
      </c>
      <c r="B788" s="213" t="s">
        <v>1515</v>
      </c>
      <c r="C788" s="343"/>
      <c r="D788" s="343"/>
      <c r="E788" s="347" t="str">
        <f t="shared" si="41"/>
        <v/>
      </c>
      <c r="F788" s="345" t="str">
        <f t="shared" si="39"/>
        <v>否</v>
      </c>
      <c r="G788" s="196" t="str">
        <f t="shared" si="40"/>
        <v>项</v>
      </c>
    </row>
    <row r="789" s="113" customFormat="1" ht="36" customHeight="1" spans="1:7">
      <c r="A789" s="212" t="s">
        <v>1516</v>
      </c>
      <c r="B789" s="213" t="s">
        <v>1517</v>
      </c>
      <c r="C789" s="343"/>
      <c r="D789" s="343"/>
      <c r="E789" s="347" t="str">
        <f t="shared" si="41"/>
        <v/>
      </c>
      <c r="F789" s="345" t="str">
        <f t="shared" si="39"/>
        <v>否</v>
      </c>
      <c r="G789" s="196" t="str">
        <f t="shared" si="40"/>
        <v>项</v>
      </c>
    </row>
    <row r="790" ht="36" customHeight="1" spans="1:7">
      <c r="A790" s="212" t="s">
        <v>1518</v>
      </c>
      <c r="B790" s="213" t="s">
        <v>1519</v>
      </c>
      <c r="C790" s="343">
        <f>C791</f>
        <v>28</v>
      </c>
      <c r="D790" s="343">
        <f>D791</f>
        <v>28</v>
      </c>
      <c r="E790" s="347">
        <f t="shared" si="41"/>
        <v>0</v>
      </c>
      <c r="F790" s="345" t="str">
        <f t="shared" si="39"/>
        <v>是</v>
      </c>
      <c r="G790" s="196" t="str">
        <f t="shared" si="40"/>
        <v>款</v>
      </c>
    </row>
    <row r="791" s="113" customFormat="1" ht="36" customHeight="1" spans="1:7">
      <c r="A791" s="223" t="s">
        <v>1520</v>
      </c>
      <c r="B791" s="213" t="s">
        <v>1521</v>
      </c>
      <c r="C791" s="343">
        <v>28</v>
      </c>
      <c r="D791" s="343">
        <v>28</v>
      </c>
      <c r="E791" s="347">
        <f t="shared" si="41"/>
        <v>0</v>
      </c>
      <c r="F791" s="345" t="str">
        <f t="shared" si="39"/>
        <v>是</v>
      </c>
      <c r="G791" s="196" t="str">
        <f t="shared" si="40"/>
        <v>项</v>
      </c>
    </row>
    <row r="792" ht="36" customHeight="1" spans="1:7">
      <c r="A792" s="212" t="s">
        <v>1522</v>
      </c>
      <c r="B792" s="213" t="s">
        <v>1523</v>
      </c>
      <c r="C792" s="343">
        <f>C793</f>
        <v>0</v>
      </c>
      <c r="D792" s="343">
        <f>D793</f>
        <v>0</v>
      </c>
      <c r="E792" s="347" t="str">
        <f t="shared" si="41"/>
        <v/>
      </c>
      <c r="F792" s="345" t="str">
        <f t="shared" si="39"/>
        <v>否</v>
      </c>
      <c r="G792" s="196" t="str">
        <f t="shared" si="40"/>
        <v>款</v>
      </c>
    </row>
    <row r="793" s="113" customFormat="1" ht="36" customHeight="1" spans="1:7">
      <c r="A793" s="223" t="s">
        <v>1524</v>
      </c>
      <c r="B793" s="213" t="s">
        <v>1525</v>
      </c>
      <c r="C793" s="343"/>
      <c r="D793" s="343"/>
      <c r="E793" s="347" t="str">
        <f t="shared" si="41"/>
        <v/>
      </c>
      <c r="F793" s="345" t="str">
        <f t="shared" si="39"/>
        <v>否</v>
      </c>
      <c r="G793" s="196" t="str">
        <f t="shared" si="40"/>
        <v>项</v>
      </c>
    </row>
    <row r="794" ht="36" customHeight="1" spans="1:7">
      <c r="A794" s="212" t="s">
        <v>1526</v>
      </c>
      <c r="B794" s="213" t="s">
        <v>1527</v>
      </c>
      <c r="C794" s="343">
        <f>SUM(C795:C808)</f>
        <v>0</v>
      </c>
      <c r="D794" s="343">
        <f>SUM(D795:D808)</f>
        <v>0</v>
      </c>
      <c r="E794" s="347" t="str">
        <f t="shared" si="41"/>
        <v/>
      </c>
      <c r="F794" s="345" t="str">
        <f t="shared" si="39"/>
        <v>否</v>
      </c>
      <c r="G794" s="196" t="str">
        <f t="shared" si="40"/>
        <v>款</v>
      </c>
    </row>
    <row r="795" s="113" customFormat="1" ht="36" customHeight="1" spans="1:7">
      <c r="A795" s="212" t="s">
        <v>1528</v>
      </c>
      <c r="B795" s="213" t="s">
        <v>186</v>
      </c>
      <c r="C795" s="343"/>
      <c r="D795" s="343"/>
      <c r="E795" s="347" t="str">
        <f t="shared" si="41"/>
        <v/>
      </c>
      <c r="F795" s="345" t="str">
        <f t="shared" si="39"/>
        <v>否</v>
      </c>
      <c r="G795" s="196" t="str">
        <f t="shared" si="40"/>
        <v>项</v>
      </c>
    </row>
    <row r="796" s="113" customFormat="1" ht="36" customHeight="1" spans="1:7">
      <c r="A796" s="212" t="s">
        <v>1529</v>
      </c>
      <c r="B796" s="213" t="s">
        <v>188</v>
      </c>
      <c r="C796" s="343"/>
      <c r="D796" s="343"/>
      <c r="E796" s="347" t="str">
        <f t="shared" si="41"/>
        <v/>
      </c>
      <c r="F796" s="345" t="str">
        <f t="shared" si="39"/>
        <v>否</v>
      </c>
      <c r="G796" s="196" t="str">
        <f t="shared" si="40"/>
        <v>项</v>
      </c>
    </row>
    <row r="797" s="113" customFormat="1" ht="36" customHeight="1" spans="1:7">
      <c r="A797" s="212" t="s">
        <v>1530</v>
      </c>
      <c r="B797" s="213" t="s">
        <v>190</v>
      </c>
      <c r="C797" s="343"/>
      <c r="D797" s="343"/>
      <c r="E797" s="347" t="str">
        <f t="shared" si="41"/>
        <v/>
      </c>
      <c r="F797" s="345" t="str">
        <f t="shared" si="39"/>
        <v>否</v>
      </c>
      <c r="G797" s="196" t="str">
        <f t="shared" si="40"/>
        <v>项</v>
      </c>
    </row>
    <row r="798" s="113" customFormat="1" ht="36" customHeight="1" spans="1:7">
      <c r="A798" s="212" t="s">
        <v>1531</v>
      </c>
      <c r="B798" s="221" t="s">
        <v>1532</v>
      </c>
      <c r="C798" s="343"/>
      <c r="D798" s="343"/>
      <c r="E798" s="347" t="str">
        <f t="shared" si="41"/>
        <v/>
      </c>
      <c r="F798" s="345" t="str">
        <f t="shared" si="39"/>
        <v>否</v>
      </c>
      <c r="G798" s="196" t="str">
        <f t="shared" si="40"/>
        <v>项</v>
      </c>
    </row>
    <row r="799" s="113" customFormat="1" ht="36" customHeight="1" spans="1:7">
      <c r="A799" s="212" t="s">
        <v>1533</v>
      </c>
      <c r="B799" s="221" t="s">
        <v>1534</v>
      </c>
      <c r="C799" s="343"/>
      <c r="D799" s="343"/>
      <c r="E799" s="347" t="str">
        <f t="shared" si="41"/>
        <v/>
      </c>
      <c r="F799" s="345" t="str">
        <f t="shared" si="39"/>
        <v>否</v>
      </c>
      <c r="G799" s="196" t="str">
        <f t="shared" si="40"/>
        <v>项</v>
      </c>
    </row>
    <row r="800" s="113" customFormat="1" ht="36" customHeight="1" spans="1:7">
      <c r="A800" s="212" t="s">
        <v>1535</v>
      </c>
      <c r="B800" s="213" t="s">
        <v>1536</v>
      </c>
      <c r="C800" s="343"/>
      <c r="D800" s="343"/>
      <c r="E800" s="347" t="str">
        <f t="shared" si="41"/>
        <v/>
      </c>
      <c r="F800" s="345" t="str">
        <f t="shared" si="39"/>
        <v>否</v>
      </c>
      <c r="G800" s="196" t="str">
        <f t="shared" si="40"/>
        <v>项</v>
      </c>
    </row>
    <row r="801" s="113" customFormat="1" ht="36" customHeight="1" spans="1:7">
      <c r="A801" s="212" t="s">
        <v>1537</v>
      </c>
      <c r="B801" s="213" t="s">
        <v>1538</v>
      </c>
      <c r="C801" s="343"/>
      <c r="D801" s="343"/>
      <c r="E801" s="347" t="str">
        <f t="shared" si="41"/>
        <v/>
      </c>
      <c r="F801" s="345" t="str">
        <f t="shared" si="39"/>
        <v>否</v>
      </c>
      <c r="G801" s="196" t="str">
        <f t="shared" si="40"/>
        <v>项</v>
      </c>
    </row>
    <row r="802" s="113" customFormat="1" ht="36" customHeight="1" spans="1:7">
      <c r="A802" s="212" t="s">
        <v>1539</v>
      </c>
      <c r="B802" s="213" t="s">
        <v>1540</v>
      </c>
      <c r="C802" s="343"/>
      <c r="D802" s="343"/>
      <c r="E802" s="347" t="str">
        <f t="shared" si="41"/>
        <v/>
      </c>
      <c r="F802" s="345" t="str">
        <f t="shared" si="39"/>
        <v>否</v>
      </c>
      <c r="G802" s="196" t="str">
        <f t="shared" si="40"/>
        <v>项</v>
      </c>
    </row>
    <row r="803" s="113" customFormat="1" ht="36" customHeight="1" spans="1:7">
      <c r="A803" s="212" t="s">
        <v>1541</v>
      </c>
      <c r="B803" s="221" t="s">
        <v>1542</v>
      </c>
      <c r="C803" s="343"/>
      <c r="D803" s="343"/>
      <c r="E803" s="347" t="str">
        <f t="shared" si="41"/>
        <v/>
      </c>
      <c r="F803" s="345" t="str">
        <f t="shared" si="39"/>
        <v>否</v>
      </c>
      <c r="G803" s="196" t="str">
        <f t="shared" si="40"/>
        <v>项</v>
      </c>
    </row>
    <row r="804" s="113" customFormat="1" ht="36" customHeight="1" spans="1:7">
      <c r="A804" s="212" t="s">
        <v>1543</v>
      </c>
      <c r="B804" s="221" t="s">
        <v>1544</v>
      </c>
      <c r="C804" s="343"/>
      <c r="D804" s="343"/>
      <c r="E804" s="347" t="str">
        <f t="shared" si="41"/>
        <v/>
      </c>
      <c r="F804" s="345" t="str">
        <f t="shared" si="39"/>
        <v>否</v>
      </c>
      <c r="G804" s="196" t="str">
        <f t="shared" si="40"/>
        <v>项</v>
      </c>
    </row>
    <row r="805" s="113" customFormat="1" ht="36" customHeight="1" spans="1:7">
      <c r="A805" s="212" t="s">
        <v>1545</v>
      </c>
      <c r="B805" s="213" t="s">
        <v>287</v>
      </c>
      <c r="C805" s="343"/>
      <c r="D805" s="343"/>
      <c r="E805" s="347" t="str">
        <f t="shared" si="41"/>
        <v/>
      </c>
      <c r="F805" s="345" t="str">
        <f t="shared" si="39"/>
        <v>否</v>
      </c>
      <c r="G805" s="196" t="str">
        <f t="shared" si="40"/>
        <v>项</v>
      </c>
    </row>
    <row r="806" s="113" customFormat="1" ht="36" customHeight="1" spans="1:7">
      <c r="A806" s="212" t="s">
        <v>1546</v>
      </c>
      <c r="B806" s="213" t="s">
        <v>1547</v>
      </c>
      <c r="C806" s="343"/>
      <c r="D806" s="343"/>
      <c r="E806" s="347" t="str">
        <f t="shared" si="41"/>
        <v/>
      </c>
      <c r="F806" s="345" t="str">
        <f t="shared" si="39"/>
        <v>否</v>
      </c>
      <c r="G806" s="196" t="str">
        <f t="shared" si="40"/>
        <v>项</v>
      </c>
    </row>
    <row r="807" s="113" customFormat="1" ht="36" customHeight="1" spans="1:7">
      <c r="A807" s="212" t="s">
        <v>1548</v>
      </c>
      <c r="B807" s="213" t="s">
        <v>204</v>
      </c>
      <c r="C807" s="343"/>
      <c r="D807" s="343"/>
      <c r="E807" s="347" t="str">
        <f t="shared" si="41"/>
        <v/>
      </c>
      <c r="F807" s="345" t="str">
        <f t="shared" si="39"/>
        <v>否</v>
      </c>
      <c r="G807" s="196" t="str">
        <f t="shared" si="40"/>
        <v>项</v>
      </c>
    </row>
    <row r="808" s="113" customFormat="1" ht="36" customHeight="1" spans="1:7">
      <c r="A808" s="212" t="s">
        <v>1549</v>
      </c>
      <c r="B808" s="213" t="s">
        <v>1550</v>
      </c>
      <c r="C808" s="343"/>
      <c r="D808" s="343"/>
      <c r="E808" s="347" t="str">
        <f t="shared" si="41"/>
        <v/>
      </c>
      <c r="F808" s="345" t="str">
        <f t="shared" si="39"/>
        <v>否</v>
      </c>
      <c r="G808" s="196" t="str">
        <f t="shared" si="40"/>
        <v>项</v>
      </c>
    </row>
    <row r="809" ht="36" customHeight="1" spans="1:7">
      <c r="A809" s="212" t="s">
        <v>1551</v>
      </c>
      <c r="B809" s="213" t="s">
        <v>1552</v>
      </c>
      <c r="C809" s="343">
        <f>C810</f>
        <v>0</v>
      </c>
      <c r="D809" s="343">
        <f>D810</f>
        <v>0</v>
      </c>
      <c r="E809" s="347" t="str">
        <f t="shared" si="41"/>
        <v/>
      </c>
      <c r="F809" s="345" t="str">
        <f t="shared" si="39"/>
        <v>否</v>
      </c>
      <c r="G809" s="196" t="str">
        <f t="shared" si="40"/>
        <v>款</v>
      </c>
    </row>
    <row r="810" s="113" customFormat="1" ht="36" customHeight="1" spans="1:7">
      <c r="A810" s="360" t="s">
        <v>1553</v>
      </c>
      <c r="B810" s="361" t="s">
        <v>1554</v>
      </c>
      <c r="C810" s="343"/>
      <c r="D810" s="343"/>
      <c r="E810" s="347" t="str">
        <f t="shared" si="41"/>
        <v/>
      </c>
      <c r="F810" s="345" t="str">
        <f t="shared" si="39"/>
        <v>否</v>
      </c>
      <c r="G810" s="196" t="str">
        <f t="shared" si="40"/>
        <v>项</v>
      </c>
    </row>
    <row r="811" ht="36" customHeight="1" spans="1:7">
      <c r="A811" s="208" t="s">
        <v>130</v>
      </c>
      <c r="B811" s="209" t="s">
        <v>131</v>
      </c>
      <c r="C811" s="343">
        <f>SUM(C812,C823,C825,C828,C830,C832)</f>
        <v>2968</v>
      </c>
      <c r="D811" s="343">
        <f>SUM(D812,D823,D825,D828,D830,D832)</f>
        <v>2333</v>
      </c>
      <c r="E811" s="344">
        <f t="shared" si="41"/>
        <v>-0.214</v>
      </c>
      <c r="F811" s="345" t="str">
        <f t="shared" si="39"/>
        <v>是</v>
      </c>
      <c r="G811" s="196" t="str">
        <f t="shared" si="40"/>
        <v>类</v>
      </c>
    </row>
    <row r="812" ht="36" customHeight="1" spans="1:7">
      <c r="A812" s="212" t="s">
        <v>1555</v>
      </c>
      <c r="B812" s="213" t="s">
        <v>1556</v>
      </c>
      <c r="C812" s="343">
        <f>SUM(C813:C822)</f>
        <v>525</v>
      </c>
      <c r="D812" s="343">
        <f>SUM(D813:D822)</f>
        <v>542</v>
      </c>
      <c r="E812" s="347">
        <f t="shared" si="41"/>
        <v>0.032</v>
      </c>
      <c r="F812" s="345" t="str">
        <f t="shared" si="39"/>
        <v>是</v>
      </c>
      <c r="G812" s="196" t="str">
        <f t="shared" si="40"/>
        <v>款</v>
      </c>
    </row>
    <row r="813" s="113" customFormat="1" ht="36" customHeight="1" spans="1:7">
      <c r="A813" s="212" t="s">
        <v>1557</v>
      </c>
      <c r="B813" s="213" t="s">
        <v>186</v>
      </c>
      <c r="C813" s="343">
        <v>157</v>
      </c>
      <c r="D813" s="343">
        <v>174</v>
      </c>
      <c r="E813" s="347">
        <f t="shared" si="41"/>
        <v>0.108</v>
      </c>
      <c r="F813" s="345" t="str">
        <f t="shared" si="39"/>
        <v>是</v>
      </c>
      <c r="G813" s="196" t="str">
        <f t="shared" si="40"/>
        <v>项</v>
      </c>
    </row>
    <row r="814" s="113" customFormat="1" ht="36" customHeight="1" spans="1:7">
      <c r="A814" s="212" t="s">
        <v>1558</v>
      </c>
      <c r="B814" s="213" t="s">
        <v>188</v>
      </c>
      <c r="C814" s="343"/>
      <c r="D814" s="343"/>
      <c r="E814" s="347" t="str">
        <f t="shared" si="41"/>
        <v/>
      </c>
      <c r="F814" s="345" t="str">
        <f t="shared" si="39"/>
        <v>否</v>
      </c>
      <c r="G814" s="196" t="str">
        <f t="shared" si="40"/>
        <v>项</v>
      </c>
    </row>
    <row r="815" s="113" customFormat="1" ht="36" customHeight="1" spans="1:7">
      <c r="A815" s="212" t="s">
        <v>1559</v>
      </c>
      <c r="B815" s="213" t="s">
        <v>190</v>
      </c>
      <c r="C815" s="343"/>
      <c r="D815" s="343"/>
      <c r="E815" s="347" t="str">
        <f t="shared" si="41"/>
        <v/>
      </c>
      <c r="F815" s="345" t="str">
        <f t="shared" si="39"/>
        <v>否</v>
      </c>
      <c r="G815" s="196" t="str">
        <f t="shared" si="40"/>
        <v>项</v>
      </c>
    </row>
    <row r="816" s="113" customFormat="1" ht="36" customHeight="1" spans="1:7">
      <c r="A816" s="212" t="s">
        <v>1560</v>
      </c>
      <c r="B816" s="213" t="s">
        <v>1561</v>
      </c>
      <c r="C816" s="343">
        <v>368</v>
      </c>
      <c r="D816" s="343">
        <v>368</v>
      </c>
      <c r="E816" s="347">
        <f t="shared" si="41"/>
        <v>0</v>
      </c>
      <c r="F816" s="345" t="str">
        <f t="shared" si="39"/>
        <v>是</v>
      </c>
      <c r="G816" s="196" t="str">
        <f t="shared" si="40"/>
        <v>项</v>
      </c>
    </row>
    <row r="817" s="113" customFormat="1" ht="36" customHeight="1" spans="1:7">
      <c r="A817" s="212" t="s">
        <v>1562</v>
      </c>
      <c r="B817" s="213" t="s">
        <v>1563</v>
      </c>
      <c r="C817" s="343"/>
      <c r="D817" s="343"/>
      <c r="E817" s="347" t="str">
        <f t="shared" si="41"/>
        <v/>
      </c>
      <c r="F817" s="345" t="str">
        <f t="shared" si="39"/>
        <v>否</v>
      </c>
      <c r="G817" s="196" t="str">
        <f t="shared" si="40"/>
        <v>项</v>
      </c>
    </row>
    <row r="818" s="113" customFormat="1" ht="36" customHeight="1" spans="1:7">
      <c r="A818" s="212" t="s">
        <v>1564</v>
      </c>
      <c r="B818" s="213" t="s">
        <v>1565</v>
      </c>
      <c r="C818" s="343"/>
      <c r="D818" s="343"/>
      <c r="E818" s="347" t="str">
        <f t="shared" si="41"/>
        <v/>
      </c>
      <c r="F818" s="345" t="str">
        <f t="shared" si="39"/>
        <v>否</v>
      </c>
      <c r="G818" s="196" t="str">
        <f t="shared" si="40"/>
        <v>项</v>
      </c>
    </row>
    <row r="819" s="113" customFormat="1" ht="36" customHeight="1" spans="1:7">
      <c r="A819" s="212" t="s">
        <v>1566</v>
      </c>
      <c r="B819" s="213" t="s">
        <v>1567</v>
      </c>
      <c r="C819" s="343"/>
      <c r="D819" s="343"/>
      <c r="E819" s="347" t="str">
        <f t="shared" si="41"/>
        <v/>
      </c>
      <c r="F819" s="345" t="str">
        <f t="shared" si="39"/>
        <v>否</v>
      </c>
      <c r="G819" s="196" t="str">
        <f t="shared" si="40"/>
        <v>项</v>
      </c>
    </row>
    <row r="820" s="113" customFormat="1" ht="36" customHeight="1" spans="1:7">
      <c r="A820" s="212" t="s">
        <v>1568</v>
      </c>
      <c r="B820" s="213" t="s">
        <v>1569</v>
      </c>
      <c r="C820" s="343"/>
      <c r="D820" s="343"/>
      <c r="E820" s="347" t="str">
        <f t="shared" si="41"/>
        <v/>
      </c>
      <c r="F820" s="345" t="str">
        <f t="shared" si="39"/>
        <v>否</v>
      </c>
      <c r="G820" s="196" t="str">
        <f t="shared" si="40"/>
        <v>项</v>
      </c>
    </row>
    <row r="821" s="113" customFormat="1" ht="36" customHeight="1" spans="1:7">
      <c r="A821" s="212" t="s">
        <v>1570</v>
      </c>
      <c r="B821" s="213" t="s">
        <v>1571</v>
      </c>
      <c r="C821" s="343"/>
      <c r="D821" s="343"/>
      <c r="E821" s="347" t="str">
        <f t="shared" si="41"/>
        <v/>
      </c>
      <c r="F821" s="345" t="str">
        <f t="shared" si="39"/>
        <v>否</v>
      </c>
      <c r="G821" s="196" t="str">
        <f t="shared" si="40"/>
        <v>项</v>
      </c>
    </row>
    <row r="822" s="113" customFormat="1" ht="36" customHeight="1" spans="1:7">
      <c r="A822" s="212" t="s">
        <v>1572</v>
      </c>
      <c r="B822" s="213" t="s">
        <v>1573</v>
      </c>
      <c r="C822" s="343"/>
      <c r="D822" s="343"/>
      <c r="E822" s="347" t="str">
        <f t="shared" si="41"/>
        <v/>
      </c>
      <c r="F822" s="345" t="str">
        <f t="shared" si="39"/>
        <v>否</v>
      </c>
      <c r="G822" s="196" t="str">
        <f t="shared" si="40"/>
        <v>项</v>
      </c>
    </row>
    <row r="823" ht="36" customHeight="1" spans="1:7">
      <c r="A823" s="212" t="s">
        <v>1574</v>
      </c>
      <c r="B823" s="213" t="s">
        <v>1575</v>
      </c>
      <c r="C823" s="343">
        <f>C824</f>
        <v>354</v>
      </c>
      <c r="D823" s="343">
        <f>D824</f>
        <v>300</v>
      </c>
      <c r="E823" s="347">
        <f t="shared" si="41"/>
        <v>-0.153</v>
      </c>
      <c r="F823" s="345" t="str">
        <f t="shared" si="39"/>
        <v>是</v>
      </c>
      <c r="G823" s="196" t="str">
        <f t="shared" si="40"/>
        <v>款</v>
      </c>
    </row>
    <row r="824" s="113" customFormat="1" ht="36" customHeight="1" spans="1:7">
      <c r="A824" s="218">
        <v>2120201</v>
      </c>
      <c r="B824" s="357" t="s">
        <v>1576</v>
      </c>
      <c r="C824" s="343">
        <v>354</v>
      </c>
      <c r="D824" s="343">
        <v>300</v>
      </c>
      <c r="E824" s="347">
        <f t="shared" si="41"/>
        <v>-0.153</v>
      </c>
      <c r="F824" s="345" t="str">
        <f t="shared" si="39"/>
        <v>是</v>
      </c>
      <c r="G824" s="196" t="str">
        <f t="shared" si="40"/>
        <v>项</v>
      </c>
    </row>
    <row r="825" ht="36" customHeight="1" spans="1:7">
      <c r="A825" s="212" t="s">
        <v>1577</v>
      </c>
      <c r="B825" s="213" t="s">
        <v>1578</v>
      </c>
      <c r="C825" s="343">
        <f>SUM(C826:C827)</f>
        <v>418</v>
      </c>
      <c r="D825" s="343">
        <f>SUM(D826:D827)</f>
        <v>804</v>
      </c>
      <c r="E825" s="347">
        <f t="shared" si="41"/>
        <v>0.923</v>
      </c>
      <c r="F825" s="345" t="str">
        <f t="shared" si="39"/>
        <v>是</v>
      </c>
      <c r="G825" s="196" t="str">
        <f t="shared" si="40"/>
        <v>款</v>
      </c>
    </row>
    <row r="826" s="113" customFormat="1" ht="36" customHeight="1" spans="1:7">
      <c r="A826" s="212" t="s">
        <v>1579</v>
      </c>
      <c r="B826" s="213" t="s">
        <v>1580</v>
      </c>
      <c r="C826" s="343"/>
      <c r="D826" s="343">
        <v>386</v>
      </c>
      <c r="E826" s="347" t="str">
        <f t="shared" si="41"/>
        <v/>
      </c>
      <c r="F826" s="345" t="str">
        <f t="shared" si="39"/>
        <v>是</v>
      </c>
      <c r="G826" s="196" t="str">
        <f t="shared" si="40"/>
        <v>项</v>
      </c>
    </row>
    <row r="827" s="113" customFormat="1" ht="36" customHeight="1" spans="1:7">
      <c r="A827" s="212" t="s">
        <v>1581</v>
      </c>
      <c r="B827" s="213" t="s">
        <v>1582</v>
      </c>
      <c r="C827" s="343">
        <v>418</v>
      </c>
      <c r="D827" s="343">
        <v>418</v>
      </c>
      <c r="E827" s="347">
        <f t="shared" si="41"/>
        <v>0</v>
      </c>
      <c r="F827" s="345" t="str">
        <f t="shared" si="39"/>
        <v>是</v>
      </c>
      <c r="G827" s="196" t="str">
        <f t="shared" si="40"/>
        <v>项</v>
      </c>
    </row>
    <row r="828" ht="36" customHeight="1" spans="1:7">
      <c r="A828" s="212" t="s">
        <v>1583</v>
      </c>
      <c r="B828" s="213" t="s">
        <v>1584</v>
      </c>
      <c r="C828" s="343">
        <f t="shared" ref="C828:C832" si="42">C829</f>
        <v>539</v>
      </c>
      <c r="D828" s="343">
        <f t="shared" ref="D828:D832" si="43">D829</f>
        <v>525</v>
      </c>
      <c r="E828" s="347">
        <f t="shared" si="41"/>
        <v>-0.026</v>
      </c>
      <c r="F828" s="345" t="str">
        <f t="shared" si="39"/>
        <v>是</v>
      </c>
      <c r="G828" s="196" t="str">
        <f t="shared" si="40"/>
        <v>款</v>
      </c>
    </row>
    <row r="829" s="113" customFormat="1" ht="36" customHeight="1" spans="1:7">
      <c r="A829" s="218">
        <v>2120501</v>
      </c>
      <c r="B829" s="357" t="s">
        <v>1585</v>
      </c>
      <c r="C829" s="343">
        <v>539</v>
      </c>
      <c r="D829" s="343">
        <v>525</v>
      </c>
      <c r="E829" s="347">
        <f t="shared" si="41"/>
        <v>-0.026</v>
      </c>
      <c r="F829" s="345" t="str">
        <f t="shared" si="39"/>
        <v>是</v>
      </c>
      <c r="G829" s="196" t="str">
        <f t="shared" si="40"/>
        <v>项</v>
      </c>
    </row>
    <row r="830" ht="36" customHeight="1" spans="1:7">
      <c r="A830" s="212" t="s">
        <v>1586</v>
      </c>
      <c r="B830" s="213" t="s">
        <v>1587</v>
      </c>
      <c r="C830" s="343">
        <f t="shared" si="42"/>
        <v>147</v>
      </c>
      <c r="D830" s="343">
        <f t="shared" si="43"/>
        <v>162</v>
      </c>
      <c r="E830" s="347">
        <f t="shared" si="41"/>
        <v>0.102</v>
      </c>
      <c r="F830" s="345" t="str">
        <f t="shared" si="39"/>
        <v>是</v>
      </c>
      <c r="G830" s="196" t="str">
        <f t="shared" si="40"/>
        <v>款</v>
      </c>
    </row>
    <row r="831" s="113" customFormat="1" ht="36" customHeight="1" spans="1:7">
      <c r="A831" s="218">
        <v>2120601</v>
      </c>
      <c r="B831" s="357" t="s">
        <v>1588</v>
      </c>
      <c r="C831" s="343">
        <v>147</v>
      </c>
      <c r="D831" s="343">
        <v>162</v>
      </c>
      <c r="E831" s="347">
        <f t="shared" si="41"/>
        <v>0.102</v>
      </c>
      <c r="F831" s="345" t="str">
        <f t="shared" si="39"/>
        <v>是</v>
      </c>
      <c r="G831" s="196" t="str">
        <f t="shared" si="40"/>
        <v>项</v>
      </c>
    </row>
    <row r="832" ht="36" customHeight="1" spans="1:7">
      <c r="A832" s="212" t="s">
        <v>1589</v>
      </c>
      <c r="B832" s="213" t="s">
        <v>1590</v>
      </c>
      <c r="C832" s="343">
        <f t="shared" si="42"/>
        <v>985</v>
      </c>
      <c r="D832" s="343">
        <f t="shared" si="43"/>
        <v>0</v>
      </c>
      <c r="E832" s="347">
        <f t="shared" si="41"/>
        <v>-1</v>
      </c>
      <c r="F832" s="345" t="str">
        <f t="shared" si="39"/>
        <v>是</v>
      </c>
      <c r="G832" s="196" t="str">
        <f t="shared" si="40"/>
        <v>款</v>
      </c>
    </row>
    <row r="833" s="113" customFormat="1" ht="36" customHeight="1" spans="1:7">
      <c r="A833" s="218">
        <v>2129999</v>
      </c>
      <c r="B833" s="357" t="s">
        <v>1591</v>
      </c>
      <c r="C833" s="343">
        <v>985</v>
      </c>
      <c r="D833" s="343"/>
      <c r="E833" s="347">
        <f t="shared" si="41"/>
        <v>-1</v>
      </c>
      <c r="F833" s="345" t="str">
        <f t="shared" si="39"/>
        <v>是</v>
      </c>
      <c r="G833" s="196" t="str">
        <f t="shared" si="40"/>
        <v>项</v>
      </c>
    </row>
    <row r="834" ht="36" customHeight="1" spans="1:7">
      <c r="A834" s="208" t="s">
        <v>132</v>
      </c>
      <c r="B834" s="209" t="s">
        <v>133</v>
      </c>
      <c r="C834" s="343">
        <f>SUM(C835,C861,C886,C914,C925,C932,C939,C942)</f>
        <v>22935</v>
      </c>
      <c r="D834" s="343">
        <f>SUM(D835,D861,D886,D914,D925,D932,D939,D942)</f>
        <v>22831</v>
      </c>
      <c r="E834" s="344">
        <f t="shared" si="41"/>
        <v>-0.005</v>
      </c>
      <c r="F834" s="345" t="str">
        <f t="shared" si="39"/>
        <v>是</v>
      </c>
      <c r="G834" s="196" t="str">
        <f t="shared" si="40"/>
        <v>类</v>
      </c>
    </row>
    <row r="835" ht="36" customHeight="1" spans="1:7">
      <c r="A835" s="212" t="s">
        <v>1592</v>
      </c>
      <c r="B835" s="213" t="s">
        <v>1593</v>
      </c>
      <c r="C835" s="343">
        <f>SUM(C836:C860)</f>
        <v>7684</v>
      </c>
      <c r="D835" s="343">
        <f>SUM(D836:D860)</f>
        <v>6067</v>
      </c>
      <c r="E835" s="347">
        <f t="shared" si="41"/>
        <v>-0.21</v>
      </c>
      <c r="F835" s="345" t="str">
        <f t="shared" si="39"/>
        <v>是</v>
      </c>
      <c r="G835" s="196" t="str">
        <f t="shared" si="40"/>
        <v>款</v>
      </c>
    </row>
    <row r="836" s="113" customFormat="1" ht="36" customHeight="1" spans="1:7">
      <c r="A836" s="212" t="s">
        <v>1594</v>
      </c>
      <c r="B836" s="213" t="s">
        <v>186</v>
      </c>
      <c r="C836" s="343">
        <v>178</v>
      </c>
      <c r="D836" s="343">
        <v>178</v>
      </c>
      <c r="E836" s="347">
        <f t="shared" si="41"/>
        <v>0</v>
      </c>
      <c r="F836" s="345" t="str">
        <f t="shared" si="39"/>
        <v>是</v>
      </c>
      <c r="G836" s="196" t="str">
        <f t="shared" si="40"/>
        <v>项</v>
      </c>
    </row>
    <row r="837" s="113" customFormat="1" ht="36" customHeight="1" spans="1:7">
      <c r="A837" s="212" t="s">
        <v>1595</v>
      </c>
      <c r="B837" s="213" t="s">
        <v>188</v>
      </c>
      <c r="C837" s="343"/>
      <c r="D837" s="343"/>
      <c r="E837" s="347" t="str">
        <f t="shared" si="41"/>
        <v/>
      </c>
      <c r="F837" s="345" t="str">
        <f t="shared" ref="F837:F900" si="44">IF(LEN(A837)=3,"是",IF(B837&lt;&gt;"",IF(SUM(C837:D837)&lt;&gt;0,"是","否"),"是"))</f>
        <v>否</v>
      </c>
      <c r="G837" s="196" t="str">
        <f t="shared" ref="G837:G900" si="45">IF(LEN(A837)=3,"类",IF(LEN(A837)=5,"款","项"))</f>
        <v>项</v>
      </c>
    </row>
    <row r="838" s="113" customFormat="1" ht="36" customHeight="1" spans="1:7">
      <c r="A838" s="212" t="s">
        <v>1596</v>
      </c>
      <c r="B838" s="213" t="s">
        <v>190</v>
      </c>
      <c r="C838" s="343"/>
      <c r="D838" s="343"/>
      <c r="E838" s="347" t="str">
        <f t="shared" si="41"/>
        <v/>
      </c>
      <c r="F838" s="345" t="str">
        <f t="shared" si="44"/>
        <v>否</v>
      </c>
      <c r="G838" s="196" t="str">
        <f t="shared" si="45"/>
        <v>项</v>
      </c>
    </row>
    <row r="839" s="113" customFormat="1" ht="36" customHeight="1" spans="1:7">
      <c r="A839" s="212" t="s">
        <v>1597</v>
      </c>
      <c r="B839" s="213" t="s">
        <v>204</v>
      </c>
      <c r="C839" s="343">
        <v>3618</v>
      </c>
      <c r="D839" s="343">
        <v>3868</v>
      </c>
      <c r="E839" s="347">
        <f t="shared" si="41"/>
        <v>0.069</v>
      </c>
      <c r="F839" s="345" t="str">
        <f t="shared" si="44"/>
        <v>是</v>
      </c>
      <c r="G839" s="196" t="str">
        <f t="shared" si="45"/>
        <v>项</v>
      </c>
    </row>
    <row r="840" s="113" customFormat="1" ht="36" customHeight="1" spans="1:7">
      <c r="A840" s="212" t="s">
        <v>1598</v>
      </c>
      <c r="B840" s="213" t="s">
        <v>1599</v>
      </c>
      <c r="C840" s="343"/>
      <c r="D840" s="343"/>
      <c r="E840" s="347" t="str">
        <f t="shared" si="41"/>
        <v/>
      </c>
      <c r="F840" s="345" t="str">
        <f t="shared" si="44"/>
        <v>否</v>
      </c>
      <c r="G840" s="196" t="str">
        <f t="shared" si="45"/>
        <v>项</v>
      </c>
    </row>
    <row r="841" s="113" customFormat="1" ht="36" customHeight="1" spans="1:7">
      <c r="A841" s="212" t="s">
        <v>1600</v>
      </c>
      <c r="B841" s="213" t="s">
        <v>1601</v>
      </c>
      <c r="C841" s="343">
        <v>82</v>
      </c>
      <c r="D841" s="343">
        <v>82</v>
      </c>
      <c r="E841" s="347">
        <f t="shared" si="41"/>
        <v>0</v>
      </c>
      <c r="F841" s="345" t="str">
        <f t="shared" si="44"/>
        <v>是</v>
      </c>
      <c r="G841" s="196" t="str">
        <f t="shared" si="45"/>
        <v>项</v>
      </c>
    </row>
    <row r="842" s="113" customFormat="1" ht="36" customHeight="1" spans="1:7">
      <c r="A842" s="212" t="s">
        <v>1602</v>
      </c>
      <c r="B842" s="213" t="s">
        <v>1603</v>
      </c>
      <c r="C842" s="343">
        <v>92</v>
      </c>
      <c r="D842" s="343">
        <v>92</v>
      </c>
      <c r="E842" s="347">
        <f t="shared" si="41"/>
        <v>0</v>
      </c>
      <c r="F842" s="345" t="str">
        <f t="shared" si="44"/>
        <v>是</v>
      </c>
      <c r="G842" s="196" t="str">
        <f t="shared" si="45"/>
        <v>项</v>
      </c>
    </row>
    <row r="843" s="113" customFormat="1" ht="36" customHeight="1" spans="1:7">
      <c r="A843" s="212" t="s">
        <v>1604</v>
      </c>
      <c r="B843" s="213" t="s">
        <v>1605</v>
      </c>
      <c r="C843" s="343">
        <v>9</v>
      </c>
      <c r="D843" s="343">
        <v>9</v>
      </c>
      <c r="E843" s="347">
        <f t="shared" si="41"/>
        <v>0</v>
      </c>
      <c r="F843" s="345" t="str">
        <f t="shared" si="44"/>
        <v>是</v>
      </c>
      <c r="G843" s="196" t="str">
        <f t="shared" si="45"/>
        <v>项</v>
      </c>
    </row>
    <row r="844" s="113" customFormat="1" ht="36" customHeight="1" spans="1:7">
      <c r="A844" s="212" t="s">
        <v>1606</v>
      </c>
      <c r="B844" s="213" t="s">
        <v>1607</v>
      </c>
      <c r="C844" s="343">
        <v>2</v>
      </c>
      <c r="D844" s="343">
        <v>2</v>
      </c>
      <c r="E844" s="347">
        <f t="shared" si="41"/>
        <v>0</v>
      </c>
      <c r="F844" s="345" t="str">
        <f t="shared" si="44"/>
        <v>是</v>
      </c>
      <c r="G844" s="196" t="str">
        <f t="shared" si="45"/>
        <v>项</v>
      </c>
    </row>
    <row r="845" s="113" customFormat="1" ht="36" customHeight="1" spans="1:7">
      <c r="A845" s="212" t="s">
        <v>1608</v>
      </c>
      <c r="B845" s="213" t="s">
        <v>1609</v>
      </c>
      <c r="C845" s="343"/>
      <c r="D845" s="343"/>
      <c r="E845" s="347" t="str">
        <f t="shared" si="41"/>
        <v/>
      </c>
      <c r="F845" s="345" t="str">
        <f t="shared" si="44"/>
        <v>否</v>
      </c>
      <c r="G845" s="196" t="str">
        <f t="shared" si="45"/>
        <v>项</v>
      </c>
    </row>
    <row r="846" s="113" customFormat="1" ht="36" customHeight="1" spans="1:7">
      <c r="A846" s="212" t="s">
        <v>1610</v>
      </c>
      <c r="B846" s="213" t="s">
        <v>1611</v>
      </c>
      <c r="C846" s="343"/>
      <c r="D846" s="343"/>
      <c r="E846" s="347" t="str">
        <f t="shared" si="41"/>
        <v/>
      </c>
      <c r="F846" s="345" t="str">
        <f t="shared" si="44"/>
        <v>否</v>
      </c>
      <c r="G846" s="196" t="str">
        <f t="shared" si="45"/>
        <v>项</v>
      </c>
    </row>
    <row r="847" s="113" customFormat="1" ht="36" customHeight="1" spans="1:7">
      <c r="A847" s="212" t="s">
        <v>1612</v>
      </c>
      <c r="B847" s="213" t="s">
        <v>1613</v>
      </c>
      <c r="C847" s="343"/>
      <c r="D847" s="343"/>
      <c r="E847" s="347" t="str">
        <f t="shared" si="41"/>
        <v/>
      </c>
      <c r="F847" s="345" t="str">
        <f t="shared" si="44"/>
        <v>否</v>
      </c>
      <c r="G847" s="196" t="str">
        <f t="shared" si="45"/>
        <v>项</v>
      </c>
    </row>
    <row r="848" s="113" customFormat="1" ht="36" customHeight="1" spans="1:7">
      <c r="A848" s="212" t="s">
        <v>1614</v>
      </c>
      <c r="B848" s="213" t="s">
        <v>1615</v>
      </c>
      <c r="C848" s="343"/>
      <c r="D848" s="343"/>
      <c r="E848" s="347" t="str">
        <f t="shared" si="41"/>
        <v/>
      </c>
      <c r="F848" s="345" t="str">
        <f t="shared" si="44"/>
        <v>否</v>
      </c>
      <c r="G848" s="196" t="str">
        <f t="shared" si="45"/>
        <v>项</v>
      </c>
    </row>
    <row r="849" s="113" customFormat="1" ht="36" customHeight="1" spans="1:7">
      <c r="A849" s="212" t="s">
        <v>1616</v>
      </c>
      <c r="B849" s="213" t="s">
        <v>1617</v>
      </c>
      <c r="C849" s="343">
        <v>607</v>
      </c>
      <c r="D849" s="343">
        <v>607</v>
      </c>
      <c r="E849" s="347">
        <f t="shared" si="41"/>
        <v>0</v>
      </c>
      <c r="F849" s="345" t="str">
        <f t="shared" si="44"/>
        <v>是</v>
      </c>
      <c r="G849" s="196" t="str">
        <f t="shared" si="45"/>
        <v>项</v>
      </c>
    </row>
    <row r="850" s="113" customFormat="1" ht="36" customHeight="1" spans="1:7">
      <c r="A850" s="212" t="s">
        <v>1618</v>
      </c>
      <c r="B850" s="213" t="s">
        <v>1619</v>
      </c>
      <c r="C850" s="343"/>
      <c r="D850" s="343"/>
      <c r="E850" s="347" t="str">
        <f t="shared" si="41"/>
        <v/>
      </c>
      <c r="F850" s="345" t="str">
        <f t="shared" si="44"/>
        <v>否</v>
      </c>
      <c r="G850" s="196" t="str">
        <f t="shared" si="45"/>
        <v>项</v>
      </c>
    </row>
    <row r="851" s="113" customFormat="1" ht="36" customHeight="1" spans="1:7">
      <c r="A851" s="212" t="s">
        <v>1620</v>
      </c>
      <c r="B851" s="213" t="s">
        <v>1621</v>
      </c>
      <c r="C851" s="343">
        <v>666</v>
      </c>
      <c r="D851" s="343">
        <v>300</v>
      </c>
      <c r="E851" s="347">
        <f t="shared" ref="E851:E914" si="46">IF(C851&gt;0,D851/C851-1,IF(C851&lt;0,-(D851/C851-1),""))</f>
        <v>-0.55</v>
      </c>
      <c r="F851" s="345" t="str">
        <f t="shared" si="44"/>
        <v>是</v>
      </c>
      <c r="G851" s="196" t="str">
        <f t="shared" si="45"/>
        <v>项</v>
      </c>
    </row>
    <row r="852" s="113" customFormat="1" ht="36" customHeight="1" spans="1:7">
      <c r="A852" s="212" t="s">
        <v>1622</v>
      </c>
      <c r="B852" s="213" t="s">
        <v>1623</v>
      </c>
      <c r="C852" s="343">
        <v>8</v>
      </c>
      <c r="D852" s="343">
        <v>8</v>
      </c>
      <c r="E852" s="347">
        <f t="shared" si="46"/>
        <v>0</v>
      </c>
      <c r="F852" s="345" t="str">
        <f t="shared" si="44"/>
        <v>是</v>
      </c>
      <c r="G852" s="196" t="str">
        <f t="shared" si="45"/>
        <v>项</v>
      </c>
    </row>
    <row r="853" s="113" customFormat="1" ht="36" customHeight="1" spans="1:7">
      <c r="A853" s="212" t="s">
        <v>1624</v>
      </c>
      <c r="B853" s="213" t="s">
        <v>1625</v>
      </c>
      <c r="C853" s="343"/>
      <c r="D853" s="343"/>
      <c r="E853" s="347" t="str">
        <f t="shared" si="46"/>
        <v/>
      </c>
      <c r="F853" s="345" t="str">
        <f t="shared" si="44"/>
        <v>否</v>
      </c>
      <c r="G853" s="196" t="str">
        <f t="shared" si="45"/>
        <v>项</v>
      </c>
    </row>
    <row r="854" s="113" customFormat="1" ht="36" customHeight="1" spans="1:7">
      <c r="A854" s="212" t="s">
        <v>1626</v>
      </c>
      <c r="B854" s="213" t="s">
        <v>1627</v>
      </c>
      <c r="C854" s="343">
        <v>755</v>
      </c>
      <c r="D854" s="343">
        <v>300</v>
      </c>
      <c r="E854" s="347">
        <f t="shared" si="46"/>
        <v>-0.603</v>
      </c>
      <c r="F854" s="345" t="str">
        <f t="shared" si="44"/>
        <v>是</v>
      </c>
      <c r="G854" s="196" t="str">
        <f t="shared" si="45"/>
        <v>项</v>
      </c>
    </row>
    <row r="855" s="113" customFormat="1" ht="36" customHeight="1" spans="1:7">
      <c r="A855" s="212" t="s">
        <v>1628</v>
      </c>
      <c r="B855" s="213" t="s">
        <v>1629</v>
      </c>
      <c r="C855" s="343"/>
      <c r="D855" s="343"/>
      <c r="E855" s="347" t="str">
        <f t="shared" si="46"/>
        <v/>
      </c>
      <c r="F855" s="345" t="str">
        <f t="shared" si="44"/>
        <v>否</v>
      </c>
      <c r="G855" s="196" t="str">
        <f t="shared" si="45"/>
        <v>项</v>
      </c>
    </row>
    <row r="856" s="113" customFormat="1" ht="36" customHeight="1" spans="1:7">
      <c r="A856" s="212" t="s">
        <v>1630</v>
      </c>
      <c r="B856" s="213" t="s">
        <v>1631</v>
      </c>
      <c r="C856" s="343">
        <v>41</v>
      </c>
      <c r="D856" s="343">
        <v>41</v>
      </c>
      <c r="E856" s="347">
        <f t="shared" si="46"/>
        <v>0</v>
      </c>
      <c r="F856" s="345" t="str">
        <f t="shared" si="44"/>
        <v>是</v>
      </c>
      <c r="G856" s="196" t="str">
        <f t="shared" si="45"/>
        <v>项</v>
      </c>
    </row>
    <row r="857" s="113" customFormat="1" ht="36" customHeight="1" spans="1:7">
      <c r="A857" s="212" t="s">
        <v>1632</v>
      </c>
      <c r="B857" s="219" t="s">
        <v>1633</v>
      </c>
      <c r="C857" s="343"/>
      <c r="D857" s="343"/>
      <c r="E857" s="347" t="str">
        <f t="shared" si="46"/>
        <v/>
      </c>
      <c r="F857" s="345" t="str">
        <f t="shared" si="44"/>
        <v>否</v>
      </c>
      <c r="G857" s="196" t="str">
        <f t="shared" si="45"/>
        <v>项</v>
      </c>
    </row>
    <row r="858" s="113" customFormat="1" ht="36" customHeight="1" spans="1:7">
      <c r="A858" s="212" t="s">
        <v>1634</v>
      </c>
      <c r="B858" s="213" t="s">
        <v>1635</v>
      </c>
      <c r="C858" s="343"/>
      <c r="D858" s="343"/>
      <c r="E858" s="347" t="str">
        <f t="shared" si="46"/>
        <v/>
      </c>
      <c r="F858" s="345" t="str">
        <f t="shared" si="44"/>
        <v>否</v>
      </c>
      <c r="G858" s="196" t="str">
        <f t="shared" si="45"/>
        <v>项</v>
      </c>
    </row>
    <row r="859" s="113" customFormat="1" ht="36" customHeight="1" spans="1:7">
      <c r="A859" s="212" t="s">
        <v>1636</v>
      </c>
      <c r="B859" s="213" t="s">
        <v>1637</v>
      </c>
      <c r="C859" s="343">
        <v>800</v>
      </c>
      <c r="D859" s="343">
        <v>300</v>
      </c>
      <c r="E859" s="347">
        <f t="shared" si="46"/>
        <v>-0.625</v>
      </c>
      <c r="F859" s="345" t="str">
        <f t="shared" si="44"/>
        <v>是</v>
      </c>
      <c r="G859" s="196" t="str">
        <f t="shared" si="45"/>
        <v>项</v>
      </c>
    </row>
    <row r="860" s="113" customFormat="1" ht="36" customHeight="1" spans="1:7">
      <c r="A860" s="212" t="s">
        <v>1638</v>
      </c>
      <c r="B860" s="213" t="s">
        <v>1639</v>
      </c>
      <c r="C860" s="343">
        <v>826</v>
      </c>
      <c r="D860" s="343">
        <v>280</v>
      </c>
      <c r="E860" s="347">
        <f t="shared" si="46"/>
        <v>-0.661</v>
      </c>
      <c r="F860" s="345" t="str">
        <f t="shared" si="44"/>
        <v>是</v>
      </c>
      <c r="G860" s="196" t="str">
        <f t="shared" si="45"/>
        <v>项</v>
      </c>
    </row>
    <row r="861" ht="36" customHeight="1" spans="1:7">
      <c r="A861" s="212" t="s">
        <v>1640</v>
      </c>
      <c r="B861" s="213" t="s">
        <v>1641</v>
      </c>
      <c r="C861" s="343">
        <f>SUM(C862:C885)</f>
        <v>1384</v>
      </c>
      <c r="D861" s="343">
        <f>SUM(D862:D885)</f>
        <v>1030</v>
      </c>
      <c r="E861" s="347">
        <f t="shared" si="46"/>
        <v>-0.256</v>
      </c>
      <c r="F861" s="345" t="str">
        <f t="shared" si="44"/>
        <v>是</v>
      </c>
      <c r="G861" s="196" t="str">
        <f t="shared" si="45"/>
        <v>款</v>
      </c>
    </row>
    <row r="862" s="113" customFormat="1" ht="36" customHeight="1" spans="1:7">
      <c r="A862" s="212" t="s">
        <v>1642</v>
      </c>
      <c r="B862" s="213" t="s">
        <v>186</v>
      </c>
      <c r="C862" s="343">
        <v>674</v>
      </c>
      <c r="D862" s="343">
        <v>719</v>
      </c>
      <c r="E862" s="347">
        <f t="shared" si="46"/>
        <v>0.067</v>
      </c>
      <c r="F862" s="345" t="str">
        <f t="shared" si="44"/>
        <v>是</v>
      </c>
      <c r="G862" s="196" t="str">
        <f t="shared" si="45"/>
        <v>项</v>
      </c>
    </row>
    <row r="863" s="113" customFormat="1" ht="36" customHeight="1" spans="1:7">
      <c r="A863" s="212" t="s">
        <v>1643</v>
      </c>
      <c r="B863" s="213" t="s">
        <v>188</v>
      </c>
      <c r="C863" s="343"/>
      <c r="D863" s="343"/>
      <c r="E863" s="347" t="str">
        <f t="shared" si="46"/>
        <v/>
      </c>
      <c r="F863" s="345" t="str">
        <f t="shared" si="44"/>
        <v>否</v>
      </c>
      <c r="G863" s="196" t="str">
        <f t="shared" si="45"/>
        <v>项</v>
      </c>
    </row>
    <row r="864" s="113" customFormat="1" ht="36" customHeight="1" spans="1:7">
      <c r="A864" s="212" t="s">
        <v>1644</v>
      </c>
      <c r="B864" s="213" t="s">
        <v>190</v>
      </c>
      <c r="C864" s="343"/>
      <c r="D864" s="343"/>
      <c r="E864" s="347" t="str">
        <f t="shared" si="46"/>
        <v/>
      </c>
      <c r="F864" s="345" t="str">
        <f t="shared" si="44"/>
        <v>否</v>
      </c>
      <c r="G864" s="196" t="str">
        <f t="shared" si="45"/>
        <v>项</v>
      </c>
    </row>
    <row r="865" s="113" customFormat="1" ht="36" customHeight="1" spans="1:7">
      <c r="A865" s="212" t="s">
        <v>1645</v>
      </c>
      <c r="B865" s="213" t="s">
        <v>1646</v>
      </c>
      <c r="C865" s="343">
        <v>174</v>
      </c>
      <c r="D865" s="343">
        <v>189</v>
      </c>
      <c r="E865" s="347">
        <f t="shared" si="46"/>
        <v>0.086</v>
      </c>
      <c r="F865" s="345" t="str">
        <f t="shared" si="44"/>
        <v>是</v>
      </c>
      <c r="G865" s="196" t="str">
        <f t="shared" si="45"/>
        <v>项</v>
      </c>
    </row>
    <row r="866" s="113" customFormat="1" ht="36" customHeight="1" spans="1:7">
      <c r="A866" s="212" t="s">
        <v>1647</v>
      </c>
      <c r="B866" s="213" t="s">
        <v>1648</v>
      </c>
      <c r="C866" s="343">
        <v>414</v>
      </c>
      <c r="D866" s="343"/>
      <c r="E866" s="347">
        <f t="shared" si="46"/>
        <v>-1</v>
      </c>
      <c r="F866" s="345" t="str">
        <f t="shared" si="44"/>
        <v>是</v>
      </c>
      <c r="G866" s="196" t="str">
        <f t="shared" si="45"/>
        <v>项</v>
      </c>
    </row>
    <row r="867" s="113" customFormat="1" ht="36" customHeight="1" spans="1:7">
      <c r="A867" s="212" t="s">
        <v>1649</v>
      </c>
      <c r="B867" s="213" t="s">
        <v>1650</v>
      </c>
      <c r="C867" s="343"/>
      <c r="D867" s="343"/>
      <c r="E867" s="347" t="str">
        <f t="shared" si="46"/>
        <v/>
      </c>
      <c r="F867" s="345" t="str">
        <f t="shared" si="44"/>
        <v>否</v>
      </c>
      <c r="G867" s="196" t="str">
        <f t="shared" si="45"/>
        <v>项</v>
      </c>
    </row>
    <row r="868" s="113" customFormat="1" ht="36" customHeight="1" spans="1:7">
      <c r="A868" s="212" t="s">
        <v>1651</v>
      </c>
      <c r="B868" s="213" t="s">
        <v>1652</v>
      </c>
      <c r="C868" s="343"/>
      <c r="D868" s="343"/>
      <c r="E868" s="347" t="str">
        <f t="shared" si="46"/>
        <v/>
      </c>
      <c r="F868" s="345" t="str">
        <f t="shared" si="44"/>
        <v>否</v>
      </c>
      <c r="G868" s="196" t="str">
        <f t="shared" si="45"/>
        <v>项</v>
      </c>
    </row>
    <row r="869" s="113" customFormat="1" ht="36" customHeight="1" spans="1:7">
      <c r="A869" s="212" t="s">
        <v>1653</v>
      </c>
      <c r="B869" s="213" t="s">
        <v>1654</v>
      </c>
      <c r="C869" s="343"/>
      <c r="D869" s="343"/>
      <c r="E869" s="347" t="str">
        <f t="shared" si="46"/>
        <v/>
      </c>
      <c r="F869" s="345" t="str">
        <f t="shared" si="44"/>
        <v>否</v>
      </c>
      <c r="G869" s="196" t="str">
        <f t="shared" si="45"/>
        <v>项</v>
      </c>
    </row>
    <row r="870" s="113" customFormat="1" ht="36" customHeight="1" spans="1:7">
      <c r="A870" s="212" t="s">
        <v>1655</v>
      </c>
      <c r="B870" s="221" t="s">
        <v>1656</v>
      </c>
      <c r="C870" s="343"/>
      <c r="D870" s="343"/>
      <c r="E870" s="347" t="str">
        <f t="shared" si="46"/>
        <v/>
      </c>
      <c r="F870" s="345" t="str">
        <f t="shared" si="44"/>
        <v>否</v>
      </c>
      <c r="G870" s="196" t="str">
        <f t="shared" si="45"/>
        <v>项</v>
      </c>
    </row>
    <row r="871" s="113" customFormat="1" ht="36" customHeight="1" spans="1:7">
      <c r="A871" s="212" t="s">
        <v>1657</v>
      </c>
      <c r="B871" s="213" t="s">
        <v>1658</v>
      </c>
      <c r="C871" s="343"/>
      <c r="D871" s="343"/>
      <c r="E871" s="347" t="str">
        <f t="shared" si="46"/>
        <v/>
      </c>
      <c r="F871" s="345" t="str">
        <f t="shared" si="44"/>
        <v>否</v>
      </c>
      <c r="G871" s="196" t="str">
        <f t="shared" si="45"/>
        <v>项</v>
      </c>
    </row>
    <row r="872" s="113" customFormat="1" ht="36" customHeight="1" spans="1:7">
      <c r="A872" s="212" t="s">
        <v>1659</v>
      </c>
      <c r="B872" s="213" t="s">
        <v>1660</v>
      </c>
      <c r="C872" s="343"/>
      <c r="D872" s="343"/>
      <c r="E872" s="347" t="str">
        <f t="shared" si="46"/>
        <v/>
      </c>
      <c r="F872" s="345" t="str">
        <f t="shared" si="44"/>
        <v>否</v>
      </c>
      <c r="G872" s="196" t="str">
        <f t="shared" si="45"/>
        <v>项</v>
      </c>
    </row>
    <row r="873" s="113" customFormat="1" ht="36" customHeight="1" spans="1:7">
      <c r="A873" s="212" t="s">
        <v>1661</v>
      </c>
      <c r="B873" s="213" t="s">
        <v>1662</v>
      </c>
      <c r="C873" s="343"/>
      <c r="D873" s="343"/>
      <c r="E873" s="347" t="str">
        <f t="shared" si="46"/>
        <v/>
      </c>
      <c r="F873" s="345" t="str">
        <f t="shared" si="44"/>
        <v>否</v>
      </c>
      <c r="G873" s="196" t="str">
        <f t="shared" si="45"/>
        <v>项</v>
      </c>
    </row>
    <row r="874" s="113" customFormat="1" ht="36" customHeight="1" spans="1:7">
      <c r="A874" s="212" t="s">
        <v>1663</v>
      </c>
      <c r="B874" s="213" t="s">
        <v>1664</v>
      </c>
      <c r="C874" s="343"/>
      <c r="D874" s="343"/>
      <c r="E874" s="347" t="str">
        <f t="shared" si="46"/>
        <v/>
      </c>
      <c r="F874" s="345" t="str">
        <f t="shared" si="44"/>
        <v>否</v>
      </c>
      <c r="G874" s="196" t="str">
        <f t="shared" si="45"/>
        <v>项</v>
      </c>
    </row>
    <row r="875" s="113" customFormat="1" ht="36" customHeight="1" spans="1:7">
      <c r="A875" s="212" t="s">
        <v>1665</v>
      </c>
      <c r="B875" s="213" t="s">
        <v>1666</v>
      </c>
      <c r="C875" s="343"/>
      <c r="D875" s="343"/>
      <c r="E875" s="347" t="str">
        <f t="shared" si="46"/>
        <v/>
      </c>
      <c r="F875" s="345" t="str">
        <f t="shared" si="44"/>
        <v>否</v>
      </c>
      <c r="G875" s="196" t="str">
        <f t="shared" si="45"/>
        <v>项</v>
      </c>
    </row>
    <row r="876" s="113" customFormat="1" ht="36" customHeight="1" spans="1:7">
      <c r="A876" s="212" t="s">
        <v>1667</v>
      </c>
      <c r="B876" s="213" t="s">
        <v>1668</v>
      </c>
      <c r="C876" s="343"/>
      <c r="D876" s="343"/>
      <c r="E876" s="347" t="str">
        <f t="shared" si="46"/>
        <v/>
      </c>
      <c r="F876" s="345" t="str">
        <f t="shared" si="44"/>
        <v>否</v>
      </c>
      <c r="G876" s="196" t="str">
        <f t="shared" si="45"/>
        <v>项</v>
      </c>
    </row>
    <row r="877" s="113" customFormat="1" ht="36" customHeight="1" spans="1:7">
      <c r="A877" s="212" t="s">
        <v>1669</v>
      </c>
      <c r="B877" s="213" t="s">
        <v>1670</v>
      </c>
      <c r="C877" s="343"/>
      <c r="D877" s="343"/>
      <c r="E877" s="347" t="str">
        <f t="shared" si="46"/>
        <v/>
      </c>
      <c r="F877" s="345" t="str">
        <f t="shared" si="44"/>
        <v>否</v>
      </c>
      <c r="G877" s="196" t="str">
        <f t="shared" si="45"/>
        <v>项</v>
      </c>
    </row>
    <row r="878" s="113" customFormat="1" ht="36" customHeight="1" spans="1:7">
      <c r="A878" s="212" t="s">
        <v>1671</v>
      </c>
      <c r="B878" s="213" t="s">
        <v>1672</v>
      </c>
      <c r="C878" s="343"/>
      <c r="D878" s="343"/>
      <c r="E878" s="347" t="str">
        <f t="shared" si="46"/>
        <v/>
      </c>
      <c r="F878" s="345" t="str">
        <f t="shared" si="44"/>
        <v>否</v>
      </c>
      <c r="G878" s="196" t="str">
        <f t="shared" si="45"/>
        <v>项</v>
      </c>
    </row>
    <row r="879" s="113" customFormat="1" ht="36" customHeight="1" spans="1:7">
      <c r="A879" s="212" t="s">
        <v>1673</v>
      </c>
      <c r="B879" s="213" t="s">
        <v>1674</v>
      </c>
      <c r="C879" s="343"/>
      <c r="D879" s="343"/>
      <c r="E879" s="347" t="str">
        <f t="shared" si="46"/>
        <v/>
      </c>
      <c r="F879" s="345" t="str">
        <f t="shared" si="44"/>
        <v>否</v>
      </c>
      <c r="G879" s="196" t="str">
        <f t="shared" si="45"/>
        <v>项</v>
      </c>
    </row>
    <row r="880" s="113" customFormat="1" ht="36" customHeight="1" spans="1:7">
      <c r="A880" s="212" t="s">
        <v>1675</v>
      </c>
      <c r="B880" s="221" t="s">
        <v>1676</v>
      </c>
      <c r="C880" s="343"/>
      <c r="D880" s="343"/>
      <c r="E880" s="347" t="str">
        <f t="shared" si="46"/>
        <v/>
      </c>
      <c r="F880" s="345" t="str">
        <f t="shared" si="44"/>
        <v>否</v>
      </c>
      <c r="G880" s="196" t="str">
        <f t="shared" si="45"/>
        <v>项</v>
      </c>
    </row>
    <row r="881" s="113" customFormat="1" ht="36" customHeight="1" spans="1:7">
      <c r="A881" s="212" t="s">
        <v>1677</v>
      </c>
      <c r="B881" s="213" t="s">
        <v>1678</v>
      </c>
      <c r="C881" s="343">
        <v>65</v>
      </c>
      <c r="D881" s="343">
        <v>65</v>
      </c>
      <c r="E881" s="347">
        <f t="shared" si="46"/>
        <v>0</v>
      </c>
      <c r="F881" s="345" t="str">
        <f t="shared" si="44"/>
        <v>是</v>
      </c>
      <c r="G881" s="196" t="str">
        <f t="shared" si="45"/>
        <v>项</v>
      </c>
    </row>
    <row r="882" s="113" customFormat="1" ht="36" customHeight="1" spans="1:7">
      <c r="A882" s="212" t="s">
        <v>1679</v>
      </c>
      <c r="B882" s="221" t="s">
        <v>1680</v>
      </c>
      <c r="C882" s="343"/>
      <c r="D882" s="343"/>
      <c r="E882" s="347" t="str">
        <f t="shared" si="46"/>
        <v/>
      </c>
      <c r="F882" s="345" t="str">
        <f t="shared" si="44"/>
        <v>否</v>
      </c>
      <c r="G882" s="196" t="str">
        <f t="shared" si="45"/>
        <v>项</v>
      </c>
    </row>
    <row r="883" s="113" customFormat="1" ht="36" customHeight="1" spans="1:7">
      <c r="A883" s="212" t="s">
        <v>1681</v>
      </c>
      <c r="B883" s="213" t="s">
        <v>1682</v>
      </c>
      <c r="C883" s="343"/>
      <c r="D883" s="343"/>
      <c r="E883" s="347" t="str">
        <f t="shared" si="46"/>
        <v/>
      </c>
      <c r="F883" s="345" t="str">
        <f t="shared" si="44"/>
        <v>否</v>
      </c>
      <c r="G883" s="196" t="str">
        <f t="shared" si="45"/>
        <v>项</v>
      </c>
    </row>
    <row r="884" s="113" customFormat="1" ht="36" customHeight="1" spans="1:7">
      <c r="A884" s="212" t="s">
        <v>1683</v>
      </c>
      <c r="B884" s="213" t="s">
        <v>1611</v>
      </c>
      <c r="C884" s="343"/>
      <c r="D884" s="343"/>
      <c r="E884" s="347" t="str">
        <f t="shared" si="46"/>
        <v/>
      </c>
      <c r="F884" s="345" t="str">
        <f t="shared" si="44"/>
        <v>否</v>
      </c>
      <c r="G884" s="196" t="str">
        <f t="shared" si="45"/>
        <v>项</v>
      </c>
    </row>
    <row r="885" s="113" customFormat="1" ht="36" customHeight="1" spans="1:7">
      <c r="A885" s="212" t="s">
        <v>1684</v>
      </c>
      <c r="B885" s="213" t="s">
        <v>1685</v>
      </c>
      <c r="C885" s="343">
        <v>57</v>
      </c>
      <c r="D885" s="343">
        <v>57</v>
      </c>
      <c r="E885" s="347">
        <f t="shared" si="46"/>
        <v>0</v>
      </c>
      <c r="F885" s="345" t="str">
        <f t="shared" si="44"/>
        <v>是</v>
      </c>
      <c r="G885" s="196" t="str">
        <f t="shared" si="45"/>
        <v>项</v>
      </c>
    </row>
    <row r="886" ht="36" customHeight="1" spans="1:7">
      <c r="A886" s="212" t="s">
        <v>1686</v>
      </c>
      <c r="B886" s="213" t="s">
        <v>1687</v>
      </c>
      <c r="C886" s="343">
        <f>SUM(C887:C913)</f>
        <v>4278</v>
      </c>
      <c r="D886" s="343">
        <f>SUM(D887:D913)</f>
        <v>3083</v>
      </c>
      <c r="E886" s="347">
        <f t="shared" si="46"/>
        <v>-0.279</v>
      </c>
      <c r="F886" s="345" t="str">
        <f t="shared" si="44"/>
        <v>是</v>
      </c>
      <c r="G886" s="196" t="str">
        <f t="shared" si="45"/>
        <v>款</v>
      </c>
    </row>
    <row r="887" s="113" customFormat="1" ht="36" customHeight="1" spans="1:7">
      <c r="A887" s="212" t="s">
        <v>1688</v>
      </c>
      <c r="B887" s="213" t="s">
        <v>186</v>
      </c>
      <c r="C887" s="343">
        <v>93</v>
      </c>
      <c r="D887" s="343">
        <v>115</v>
      </c>
      <c r="E887" s="347">
        <f t="shared" si="46"/>
        <v>0.237</v>
      </c>
      <c r="F887" s="345" t="str">
        <f t="shared" si="44"/>
        <v>是</v>
      </c>
      <c r="G887" s="196" t="str">
        <f t="shared" si="45"/>
        <v>项</v>
      </c>
    </row>
    <row r="888" s="113" customFormat="1" ht="36" customHeight="1" spans="1:7">
      <c r="A888" s="212" t="s">
        <v>1689</v>
      </c>
      <c r="B888" s="213" t="s">
        <v>188</v>
      </c>
      <c r="C888" s="343"/>
      <c r="D888" s="343"/>
      <c r="E888" s="347" t="str">
        <f t="shared" si="46"/>
        <v/>
      </c>
      <c r="F888" s="345" t="str">
        <f t="shared" si="44"/>
        <v>否</v>
      </c>
      <c r="G888" s="196" t="str">
        <f t="shared" si="45"/>
        <v>项</v>
      </c>
    </row>
    <row r="889" s="113" customFormat="1" ht="36" customHeight="1" spans="1:7">
      <c r="A889" s="212" t="s">
        <v>1690</v>
      </c>
      <c r="B889" s="213" t="s">
        <v>190</v>
      </c>
      <c r="C889" s="343"/>
      <c r="D889" s="343"/>
      <c r="E889" s="347" t="str">
        <f t="shared" si="46"/>
        <v/>
      </c>
      <c r="F889" s="345" t="str">
        <f t="shared" si="44"/>
        <v>否</v>
      </c>
      <c r="G889" s="196" t="str">
        <f t="shared" si="45"/>
        <v>项</v>
      </c>
    </row>
    <row r="890" s="113" customFormat="1" ht="36" customHeight="1" spans="1:7">
      <c r="A890" s="212" t="s">
        <v>1691</v>
      </c>
      <c r="B890" s="213" t="s">
        <v>1692</v>
      </c>
      <c r="C890" s="343">
        <v>58</v>
      </c>
      <c r="D890" s="343">
        <v>58</v>
      </c>
      <c r="E890" s="347">
        <f t="shared" si="46"/>
        <v>0</v>
      </c>
      <c r="F890" s="345" t="str">
        <f t="shared" si="44"/>
        <v>是</v>
      </c>
      <c r="G890" s="196" t="str">
        <f t="shared" si="45"/>
        <v>项</v>
      </c>
    </row>
    <row r="891" s="113" customFormat="1" ht="36" customHeight="1" spans="1:7">
      <c r="A891" s="212" t="s">
        <v>1693</v>
      </c>
      <c r="B891" s="213" t="s">
        <v>1694</v>
      </c>
      <c r="C891" s="343">
        <v>2217</v>
      </c>
      <c r="D891" s="343">
        <v>1000</v>
      </c>
      <c r="E891" s="347">
        <f t="shared" si="46"/>
        <v>-0.549</v>
      </c>
      <c r="F891" s="345" t="str">
        <f t="shared" si="44"/>
        <v>是</v>
      </c>
      <c r="G891" s="196" t="str">
        <f t="shared" si="45"/>
        <v>项</v>
      </c>
    </row>
    <row r="892" s="113" customFormat="1" ht="36" customHeight="1" spans="1:7">
      <c r="A892" s="212" t="s">
        <v>1695</v>
      </c>
      <c r="B892" s="213" t="s">
        <v>1696</v>
      </c>
      <c r="C892" s="343"/>
      <c r="D892" s="343"/>
      <c r="E892" s="347" t="str">
        <f t="shared" si="46"/>
        <v/>
      </c>
      <c r="F892" s="345" t="str">
        <f t="shared" si="44"/>
        <v>否</v>
      </c>
      <c r="G892" s="196" t="str">
        <f t="shared" si="45"/>
        <v>项</v>
      </c>
    </row>
    <row r="893" s="113" customFormat="1" ht="36" customHeight="1" spans="1:7">
      <c r="A893" s="212" t="s">
        <v>1697</v>
      </c>
      <c r="B893" s="213" t="s">
        <v>1698</v>
      </c>
      <c r="C893" s="343"/>
      <c r="D893" s="343"/>
      <c r="E893" s="347" t="str">
        <f t="shared" si="46"/>
        <v/>
      </c>
      <c r="F893" s="345" t="str">
        <f t="shared" si="44"/>
        <v>否</v>
      </c>
      <c r="G893" s="196" t="str">
        <f t="shared" si="45"/>
        <v>项</v>
      </c>
    </row>
    <row r="894" s="113" customFormat="1" ht="36" customHeight="1" spans="1:7">
      <c r="A894" s="212" t="s">
        <v>1699</v>
      </c>
      <c r="B894" s="213" t="s">
        <v>1700</v>
      </c>
      <c r="C894" s="343"/>
      <c r="D894" s="343"/>
      <c r="E894" s="347" t="str">
        <f t="shared" si="46"/>
        <v/>
      </c>
      <c r="F894" s="345" t="str">
        <f t="shared" si="44"/>
        <v>否</v>
      </c>
      <c r="G894" s="196" t="str">
        <f t="shared" si="45"/>
        <v>项</v>
      </c>
    </row>
    <row r="895" s="113" customFormat="1" ht="36" customHeight="1" spans="1:7">
      <c r="A895" s="212" t="s">
        <v>1701</v>
      </c>
      <c r="B895" s="213" t="s">
        <v>1702</v>
      </c>
      <c r="C895" s="343"/>
      <c r="D895" s="343"/>
      <c r="E895" s="347" t="str">
        <f t="shared" si="46"/>
        <v/>
      </c>
      <c r="F895" s="345" t="str">
        <f t="shared" si="44"/>
        <v>否</v>
      </c>
      <c r="G895" s="196" t="str">
        <f t="shared" si="45"/>
        <v>项</v>
      </c>
    </row>
    <row r="896" s="113" customFormat="1" ht="36" customHeight="1" spans="1:7">
      <c r="A896" s="212" t="s">
        <v>1703</v>
      </c>
      <c r="B896" s="213" t="s">
        <v>1704</v>
      </c>
      <c r="C896" s="343"/>
      <c r="D896" s="343"/>
      <c r="E896" s="347" t="str">
        <f t="shared" si="46"/>
        <v/>
      </c>
      <c r="F896" s="345" t="str">
        <f t="shared" si="44"/>
        <v>否</v>
      </c>
      <c r="G896" s="196" t="str">
        <f t="shared" si="45"/>
        <v>项</v>
      </c>
    </row>
    <row r="897" s="113" customFormat="1" ht="36" customHeight="1" spans="1:7">
      <c r="A897" s="212" t="s">
        <v>1705</v>
      </c>
      <c r="B897" s="213" t="s">
        <v>1706</v>
      </c>
      <c r="C897" s="343">
        <v>25</v>
      </c>
      <c r="D897" s="343">
        <v>25</v>
      </c>
      <c r="E897" s="347">
        <f t="shared" si="46"/>
        <v>0</v>
      </c>
      <c r="F897" s="345" t="str">
        <f t="shared" si="44"/>
        <v>是</v>
      </c>
      <c r="G897" s="196" t="str">
        <f t="shared" si="45"/>
        <v>项</v>
      </c>
    </row>
    <row r="898" s="113" customFormat="1" ht="36" customHeight="1" spans="1:7">
      <c r="A898" s="212" t="s">
        <v>1707</v>
      </c>
      <c r="B898" s="213" t="s">
        <v>1708</v>
      </c>
      <c r="C898" s="343"/>
      <c r="D898" s="343"/>
      <c r="E898" s="347" t="str">
        <f t="shared" si="46"/>
        <v/>
      </c>
      <c r="F898" s="345" t="str">
        <f t="shared" si="44"/>
        <v>否</v>
      </c>
      <c r="G898" s="196" t="str">
        <f t="shared" si="45"/>
        <v>项</v>
      </c>
    </row>
    <row r="899" s="113" customFormat="1" ht="36" customHeight="1" spans="1:7">
      <c r="A899" s="212" t="s">
        <v>1709</v>
      </c>
      <c r="B899" s="213" t="s">
        <v>1710</v>
      </c>
      <c r="C899" s="343"/>
      <c r="D899" s="343"/>
      <c r="E899" s="347" t="str">
        <f t="shared" si="46"/>
        <v/>
      </c>
      <c r="F899" s="345" t="str">
        <f t="shared" si="44"/>
        <v>否</v>
      </c>
      <c r="G899" s="196" t="str">
        <f t="shared" si="45"/>
        <v>项</v>
      </c>
    </row>
    <row r="900" s="113" customFormat="1" ht="36" customHeight="1" spans="1:7">
      <c r="A900" s="212" t="s">
        <v>1711</v>
      </c>
      <c r="B900" s="213" t="s">
        <v>1712</v>
      </c>
      <c r="C900" s="343">
        <v>123</v>
      </c>
      <c r="D900" s="343">
        <v>123</v>
      </c>
      <c r="E900" s="347">
        <f t="shared" si="46"/>
        <v>0</v>
      </c>
      <c r="F900" s="345" t="str">
        <f t="shared" si="44"/>
        <v>是</v>
      </c>
      <c r="G900" s="196" t="str">
        <f t="shared" si="45"/>
        <v>项</v>
      </c>
    </row>
    <row r="901" s="113" customFormat="1" ht="36" customHeight="1" spans="1:7">
      <c r="A901" s="212" t="s">
        <v>1713</v>
      </c>
      <c r="B901" s="213" t="s">
        <v>1714</v>
      </c>
      <c r="C901" s="343">
        <v>418</v>
      </c>
      <c r="D901" s="343">
        <v>418</v>
      </c>
      <c r="E901" s="347">
        <f t="shared" si="46"/>
        <v>0</v>
      </c>
      <c r="F901" s="345" t="str">
        <f t="shared" ref="F901:F964" si="47">IF(LEN(A901)=3,"是",IF(B901&lt;&gt;"",IF(SUM(C901:D901)&lt;&gt;0,"是","否"),"是"))</f>
        <v>是</v>
      </c>
      <c r="G901" s="196" t="str">
        <f t="shared" ref="G901:G964" si="48">IF(LEN(A901)=3,"类",IF(LEN(A901)=5,"款","项"))</f>
        <v>项</v>
      </c>
    </row>
    <row r="902" s="113" customFormat="1" ht="36" customHeight="1" spans="1:7">
      <c r="A902" s="212" t="s">
        <v>1715</v>
      </c>
      <c r="B902" s="213" t="s">
        <v>1716</v>
      </c>
      <c r="C902" s="343">
        <v>446</v>
      </c>
      <c r="D902" s="343">
        <v>446</v>
      </c>
      <c r="E902" s="347">
        <f t="shared" si="46"/>
        <v>0</v>
      </c>
      <c r="F902" s="345" t="str">
        <f t="shared" si="47"/>
        <v>是</v>
      </c>
      <c r="G902" s="196" t="str">
        <f t="shared" si="48"/>
        <v>项</v>
      </c>
    </row>
    <row r="903" s="113" customFormat="1" ht="36" customHeight="1" spans="1:7">
      <c r="A903" s="212" t="s">
        <v>1717</v>
      </c>
      <c r="B903" s="213" t="s">
        <v>1718</v>
      </c>
      <c r="C903" s="343"/>
      <c r="D903" s="343"/>
      <c r="E903" s="347" t="str">
        <f t="shared" si="46"/>
        <v/>
      </c>
      <c r="F903" s="345" t="str">
        <f t="shared" si="47"/>
        <v>否</v>
      </c>
      <c r="G903" s="196" t="str">
        <f t="shared" si="48"/>
        <v>项</v>
      </c>
    </row>
    <row r="904" s="113" customFormat="1" ht="36" customHeight="1" spans="1:7">
      <c r="A904" s="212" t="s">
        <v>1719</v>
      </c>
      <c r="B904" s="213" t="s">
        <v>1720</v>
      </c>
      <c r="C904" s="343"/>
      <c r="D904" s="343"/>
      <c r="E904" s="347" t="str">
        <f t="shared" si="46"/>
        <v/>
      </c>
      <c r="F904" s="345" t="str">
        <f t="shared" si="47"/>
        <v>否</v>
      </c>
      <c r="G904" s="196" t="str">
        <f t="shared" si="48"/>
        <v>项</v>
      </c>
    </row>
    <row r="905" s="113" customFormat="1" ht="36" customHeight="1" spans="1:7">
      <c r="A905" s="212" t="s">
        <v>1721</v>
      </c>
      <c r="B905" s="213" t="s">
        <v>1722</v>
      </c>
      <c r="C905" s="343"/>
      <c r="D905" s="343"/>
      <c r="E905" s="347" t="str">
        <f t="shared" si="46"/>
        <v/>
      </c>
      <c r="F905" s="345" t="str">
        <f t="shared" si="47"/>
        <v>否</v>
      </c>
      <c r="G905" s="196" t="str">
        <f t="shared" si="48"/>
        <v>项</v>
      </c>
    </row>
    <row r="906" s="113" customFormat="1" ht="36" customHeight="1" spans="1:7">
      <c r="A906" s="212" t="s">
        <v>1723</v>
      </c>
      <c r="B906" s="213" t="s">
        <v>1724</v>
      </c>
      <c r="C906" s="343">
        <v>54</v>
      </c>
      <c r="D906" s="343">
        <v>54</v>
      </c>
      <c r="E906" s="347">
        <f t="shared" si="46"/>
        <v>0</v>
      </c>
      <c r="F906" s="345" t="str">
        <f t="shared" si="47"/>
        <v>是</v>
      </c>
      <c r="G906" s="196" t="str">
        <f t="shared" si="48"/>
        <v>项</v>
      </c>
    </row>
    <row r="907" s="113" customFormat="1" ht="36" customHeight="1" spans="1:7">
      <c r="A907" s="212" t="s">
        <v>1725</v>
      </c>
      <c r="B907" s="213" t="s">
        <v>1726</v>
      </c>
      <c r="C907" s="343"/>
      <c r="D907" s="343"/>
      <c r="E907" s="347" t="str">
        <f t="shared" si="46"/>
        <v/>
      </c>
      <c r="F907" s="345" t="str">
        <f t="shared" si="47"/>
        <v>否</v>
      </c>
      <c r="G907" s="196" t="str">
        <f t="shared" si="48"/>
        <v>项</v>
      </c>
    </row>
    <row r="908" s="113" customFormat="1" ht="36" customHeight="1" spans="1:7">
      <c r="A908" s="212" t="s">
        <v>1727</v>
      </c>
      <c r="B908" s="213" t="s">
        <v>1670</v>
      </c>
      <c r="C908" s="343"/>
      <c r="D908" s="343"/>
      <c r="E908" s="347" t="str">
        <f t="shared" si="46"/>
        <v/>
      </c>
      <c r="F908" s="345" t="str">
        <f t="shared" si="47"/>
        <v>否</v>
      </c>
      <c r="G908" s="196" t="str">
        <f t="shared" si="48"/>
        <v>项</v>
      </c>
    </row>
    <row r="909" s="113" customFormat="1" ht="36" customHeight="1" spans="1:7">
      <c r="A909" s="212" t="s">
        <v>1728</v>
      </c>
      <c r="B909" s="213" t="s">
        <v>1729</v>
      </c>
      <c r="C909" s="343"/>
      <c r="D909" s="343"/>
      <c r="E909" s="347" t="str">
        <f t="shared" si="46"/>
        <v/>
      </c>
      <c r="F909" s="345" t="str">
        <f t="shared" si="47"/>
        <v>否</v>
      </c>
      <c r="G909" s="196" t="str">
        <f t="shared" si="48"/>
        <v>项</v>
      </c>
    </row>
    <row r="910" s="113" customFormat="1" ht="36" customHeight="1" spans="1:7">
      <c r="A910" s="212" t="s">
        <v>1730</v>
      </c>
      <c r="B910" s="213" t="s">
        <v>1731</v>
      </c>
      <c r="C910" s="343">
        <v>18</v>
      </c>
      <c r="D910" s="343">
        <v>18</v>
      </c>
      <c r="E910" s="347">
        <f t="shared" si="46"/>
        <v>0</v>
      </c>
      <c r="F910" s="345" t="str">
        <f t="shared" si="47"/>
        <v>是</v>
      </c>
      <c r="G910" s="196" t="str">
        <f t="shared" si="48"/>
        <v>项</v>
      </c>
    </row>
    <row r="911" s="113" customFormat="1" ht="36" customHeight="1" spans="1:7">
      <c r="A911" s="212" t="s">
        <v>1732</v>
      </c>
      <c r="B911" s="213" t="s">
        <v>1733</v>
      </c>
      <c r="C911" s="343"/>
      <c r="D911" s="343"/>
      <c r="E911" s="347" t="str">
        <f t="shared" si="46"/>
        <v/>
      </c>
      <c r="F911" s="345" t="str">
        <f t="shared" si="47"/>
        <v>否</v>
      </c>
      <c r="G911" s="196" t="str">
        <f t="shared" si="48"/>
        <v>项</v>
      </c>
    </row>
    <row r="912" s="113" customFormat="1" ht="36" customHeight="1" spans="1:7">
      <c r="A912" s="212" t="s">
        <v>1734</v>
      </c>
      <c r="B912" s="213" t="s">
        <v>1735</v>
      </c>
      <c r="C912" s="343"/>
      <c r="D912" s="343"/>
      <c r="E912" s="347" t="str">
        <f t="shared" si="46"/>
        <v/>
      </c>
      <c r="F912" s="345" t="str">
        <f t="shared" si="47"/>
        <v>否</v>
      </c>
      <c r="G912" s="196" t="str">
        <f t="shared" si="48"/>
        <v>项</v>
      </c>
    </row>
    <row r="913" s="113" customFormat="1" ht="36" customHeight="1" spans="1:7">
      <c r="A913" s="212" t="s">
        <v>1736</v>
      </c>
      <c r="B913" s="213" t="s">
        <v>1737</v>
      </c>
      <c r="C913" s="343">
        <v>826</v>
      </c>
      <c r="D913" s="343">
        <v>826</v>
      </c>
      <c r="E913" s="347">
        <f t="shared" si="46"/>
        <v>0</v>
      </c>
      <c r="F913" s="345" t="str">
        <f t="shared" si="47"/>
        <v>是</v>
      </c>
      <c r="G913" s="196" t="str">
        <f t="shared" si="48"/>
        <v>项</v>
      </c>
    </row>
    <row r="914" ht="36" customHeight="1" spans="1:7">
      <c r="A914" s="212" t="s">
        <v>1738</v>
      </c>
      <c r="B914" s="219" t="s">
        <v>1739</v>
      </c>
      <c r="C914" s="343">
        <f>SUM(C915:C924)</f>
        <v>2960</v>
      </c>
      <c r="D914" s="343">
        <f>SUM(D915:D924)</f>
        <v>2972</v>
      </c>
      <c r="E914" s="347">
        <f t="shared" si="46"/>
        <v>0.004</v>
      </c>
      <c r="F914" s="345" t="str">
        <f t="shared" si="47"/>
        <v>是</v>
      </c>
      <c r="G914" s="196" t="str">
        <f t="shared" si="48"/>
        <v>款</v>
      </c>
    </row>
    <row r="915" s="113" customFormat="1" ht="36" customHeight="1" spans="1:7">
      <c r="A915" s="212" t="s">
        <v>1740</v>
      </c>
      <c r="B915" s="213" t="s">
        <v>186</v>
      </c>
      <c r="C915" s="343">
        <v>90</v>
      </c>
      <c r="D915" s="343">
        <v>102</v>
      </c>
      <c r="E915" s="347">
        <f t="shared" ref="E915:E978" si="49">IF(C915&gt;0,D915/C915-1,IF(C915&lt;0,-(D915/C915-1),""))</f>
        <v>0.133</v>
      </c>
      <c r="F915" s="345" t="str">
        <f t="shared" si="47"/>
        <v>是</v>
      </c>
      <c r="G915" s="196" t="str">
        <f t="shared" si="48"/>
        <v>项</v>
      </c>
    </row>
    <row r="916" s="113" customFormat="1" ht="36" customHeight="1" spans="1:7">
      <c r="A916" s="212" t="s">
        <v>1741</v>
      </c>
      <c r="B916" s="213" t="s">
        <v>188</v>
      </c>
      <c r="C916" s="343"/>
      <c r="D916" s="343"/>
      <c r="E916" s="347" t="str">
        <f t="shared" si="49"/>
        <v/>
      </c>
      <c r="F916" s="345" t="str">
        <f t="shared" si="47"/>
        <v>否</v>
      </c>
      <c r="G916" s="196" t="str">
        <f t="shared" si="48"/>
        <v>项</v>
      </c>
    </row>
    <row r="917" s="113" customFormat="1" ht="36" customHeight="1" spans="1:7">
      <c r="A917" s="212" t="s">
        <v>1742</v>
      </c>
      <c r="B917" s="213" t="s">
        <v>190</v>
      </c>
      <c r="C917" s="343"/>
      <c r="D917" s="343"/>
      <c r="E917" s="347" t="str">
        <f t="shared" si="49"/>
        <v/>
      </c>
      <c r="F917" s="345" t="str">
        <f t="shared" si="47"/>
        <v>否</v>
      </c>
      <c r="G917" s="196" t="str">
        <f t="shared" si="48"/>
        <v>项</v>
      </c>
    </row>
    <row r="918" s="113" customFormat="1" ht="36" customHeight="1" spans="1:7">
      <c r="A918" s="212" t="s">
        <v>1743</v>
      </c>
      <c r="B918" s="213" t="s">
        <v>1744</v>
      </c>
      <c r="C918" s="343">
        <v>984</v>
      </c>
      <c r="D918" s="343">
        <v>984</v>
      </c>
      <c r="E918" s="347">
        <f t="shared" si="49"/>
        <v>0</v>
      </c>
      <c r="F918" s="345" t="str">
        <f t="shared" si="47"/>
        <v>是</v>
      </c>
      <c r="G918" s="196" t="str">
        <f t="shared" si="48"/>
        <v>项</v>
      </c>
    </row>
    <row r="919" s="113" customFormat="1" ht="36" customHeight="1" spans="1:7">
      <c r="A919" s="212" t="s">
        <v>1745</v>
      </c>
      <c r="B919" s="213" t="s">
        <v>1746</v>
      </c>
      <c r="C919" s="343">
        <v>1585</v>
      </c>
      <c r="D919" s="343">
        <v>1585</v>
      </c>
      <c r="E919" s="347">
        <f t="shared" si="49"/>
        <v>0</v>
      </c>
      <c r="F919" s="345" t="str">
        <f t="shared" si="47"/>
        <v>是</v>
      </c>
      <c r="G919" s="196" t="str">
        <f t="shared" si="48"/>
        <v>项</v>
      </c>
    </row>
    <row r="920" s="113" customFormat="1" ht="36" customHeight="1" spans="1:7">
      <c r="A920" s="212" t="s">
        <v>1747</v>
      </c>
      <c r="B920" s="213" t="s">
        <v>1748</v>
      </c>
      <c r="C920" s="343"/>
      <c r="D920" s="343"/>
      <c r="E920" s="347" t="str">
        <f t="shared" si="49"/>
        <v/>
      </c>
      <c r="F920" s="345" t="str">
        <f t="shared" si="47"/>
        <v>否</v>
      </c>
      <c r="G920" s="196" t="str">
        <f t="shared" si="48"/>
        <v>项</v>
      </c>
    </row>
    <row r="921" s="113" customFormat="1" ht="36" customHeight="1" spans="1:7">
      <c r="A921" s="212" t="s">
        <v>1749</v>
      </c>
      <c r="B921" s="219" t="s">
        <v>1750</v>
      </c>
      <c r="C921" s="343">
        <v>135</v>
      </c>
      <c r="D921" s="343">
        <v>135</v>
      </c>
      <c r="E921" s="347">
        <f t="shared" si="49"/>
        <v>0</v>
      </c>
      <c r="F921" s="345" t="str">
        <f t="shared" si="47"/>
        <v>是</v>
      </c>
      <c r="G921" s="196" t="str">
        <f t="shared" si="48"/>
        <v>项</v>
      </c>
    </row>
    <row r="922" s="113" customFormat="1" ht="36" customHeight="1" spans="1:7">
      <c r="A922" s="212" t="s">
        <v>1751</v>
      </c>
      <c r="B922" s="213" t="s">
        <v>1752</v>
      </c>
      <c r="C922" s="343"/>
      <c r="D922" s="343"/>
      <c r="E922" s="347" t="str">
        <f t="shared" si="49"/>
        <v/>
      </c>
      <c r="F922" s="345" t="str">
        <f t="shared" si="47"/>
        <v>否</v>
      </c>
      <c r="G922" s="196" t="str">
        <f t="shared" si="48"/>
        <v>项</v>
      </c>
    </row>
    <row r="923" s="113" customFormat="1" ht="36" customHeight="1" spans="1:7">
      <c r="A923" s="212" t="s">
        <v>1753</v>
      </c>
      <c r="B923" s="219" t="s">
        <v>1754</v>
      </c>
      <c r="C923" s="343"/>
      <c r="D923" s="343"/>
      <c r="E923" s="347" t="str">
        <f t="shared" si="49"/>
        <v/>
      </c>
      <c r="F923" s="345" t="str">
        <f t="shared" si="47"/>
        <v>否</v>
      </c>
      <c r="G923" s="196" t="str">
        <f t="shared" si="48"/>
        <v>项</v>
      </c>
    </row>
    <row r="924" s="113" customFormat="1" ht="36" customHeight="1" spans="1:7">
      <c r="A924" s="212" t="s">
        <v>1755</v>
      </c>
      <c r="B924" s="219" t="s">
        <v>1756</v>
      </c>
      <c r="C924" s="343">
        <v>166</v>
      </c>
      <c r="D924" s="343">
        <v>166</v>
      </c>
      <c r="E924" s="347">
        <f t="shared" si="49"/>
        <v>0</v>
      </c>
      <c r="F924" s="345" t="str">
        <f t="shared" si="47"/>
        <v>是</v>
      </c>
      <c r="G924" s="196" t="str">
        <f t="shared" si="48"/>
        <v>项</v>
      </c>
    </row>
    <row r="925" ht="36" customHeight="1" spans="1:7">
      <c r="A925" s="212" t="s">
        <v>1757</v>
      </c>
      <c r="B925" s="213" t="s">
        <v>1758</v>
      </c>
      <c r="C925" s="343">
        <f>SUM(C926:C931)</f>
        <v>4278</v>
      </c>
      <c r="D925" s="343">
        <f>SUM(D926:D931)</f>
        <v>7328</v>
      </c>
      <c r="E925" s="347">
        <f t="shared" si="49"/>
        <v>0.713</v>
      </c>
      <c r="F925" s="345" t="str">
        <f t="shared" si="47"/>
        <v>是</v>
      </c>
      <c r="G925" s="196" t="str">
        <f t="shared" si="48"/>
        <v>款</v>
      </c>
    </row>
    <row r="926" s="113" customFormat="1" ht="36" customHeight="1" spans="1:7">
      <c r="A926" s="212" t="s">
        <v>1759</v>
      </c>
      <c r="B926" s="213" t="s">
        <v>1760</v>
      </c>
      <c r="C926" s="343">
        <v>56</v>
      </c>
      <c r="D926" s="343">
        <v>56</v>
      </c>
      <c r="E926" s="347">
        <f t="shared" si="49"/>
        <v>0</v>
      </c>
      <c r="F926" s="345" t="str">
        <f t="shared" si="47"/>
        <v>是</v>
      </c>
      <c r="G926" s="196" t="str">
        <f t="shared" si="48"/>
        <v>项</v>
      </c>
    </row>
    <row r="927" s="113" customFormat="1" ht="36" customHeight="1" spans="1:7">
      <c r="A927" s="212" t="s">
        <v>1761</v>
      </c>
      <c r="B927" s="213" t="s">
        <v>1762</v>
      </c>
      <c r="C927" s="343"/>
      <c r="D927" s="343"/>
      <c r="E927" s="347" t="str">
        <f t="shared" si="49"/>
        <v/>
      </c>
      <c r="F927" s="345" t="str">
        <f t="shared" si="47"/>
        <v>否</v>
      </c>
      <c r="G927" s="196" t="str">
        <f t="shared" si="48"/>
        <v>项</v>
      </c>
    </row>
    <row r="928" s="113" customFormat="1" ht="36" customHeight="1" spans="1:7">
      <c r="A928" s="212" t="s">
        <v>1763</v>
      </c>
      <c r="B928" s="213" t="s">
        <v>1764</v>
      </c>
      <c r="C928" s="343">
        <v>2922</v>
      </c>
      <c r="D928" s="343">
        <v>2922</v>
      </c>
      <c r="E928" s="347">
        <f t="shared" si="49"/>
        <v>0</v>
      </c>
      <c r="F928" s="345" t="str">
        <f t="shared" si="47"/>
        <v>是</v>
      </c>
      <c r="G928" s="196" t="str">
        <f t="shared" si="48"/>
        <v>项</v>
      </c>
    </row>
    <row r="929" s="113" customFormat="1" ht="36" customHeight="1" spans="1:7">
      <c r="A929" s="212" t="s">
        <v>1765</v>
      </c>
      <c r="B929" s="213" t="s">
        <v>1766</v>
      </c>
      <c r="C929" s="343">
        <v>1300</v>
      </c>
      <c r="D929" s="343">
        <v>4350</v>
      </c>
      <c r="E929" s="347">
        <f t="shared" si="49"/>
        <v>2.346</v>
      </c>
      <c r="F929" s="345" t="str">
        <f t="shared" si="47"/>
        <v>是</v>
      </c>
      <c r="G929" s="196" t="str">
        <f t="shared" si="48"/>
        <v>项</v>
      </c>
    </row>
    <row r="930" s="113" customFormat="1" ht="36" customHeight="1" spans="1:7">
      <c r="A930" s="212" t="s">
        <v>1767</v>
      </c>
      <c r="B930" s="213" t="s">
        <v>1768</v>
      </c>
      <c r="C930" s="343"/>
      <c r="D930" s="343"/>
      <c r="E930" s="347" t="str">
        <f t="shared" si="49"/>
        <v/>
      </c>
      <c r="F930" s="345" t="str">
        <f t="shared" si="47"/>
        <v>否</v>
      </c>
      <c r="G930" s="196" t="str">
        <f t="shared" si="48"/>
        <v>项</v>
      </c>
    </row>
    <row r="931" s="113" customFormat="1" ht="36" customHeight="1" spans="1:7">
      <c r="A931" s="212" t="s">
        <v>1769</v>
      </c>
      <c r="B931" s="213" t="s">
        <v>1770</v>
      </c>
      <c r="C931" s="343"/>
      <c r="D931" s="343"/>
      <c r="E931" s="347" t="str">
        <f t="shared" si="49"/>
        <v/>
      </c>
      <c r="F931" s="345" t="str">
        <f t="shared" si="47"/>
        <v>否</v>
      </c>
      <c r="G931" s="196" t="str">
        <f t="shared" si="48"/>
        <v>项</v>
      </c>
    </row>
    <row r="932" ht="36" customHeight="1" spans="1:7">
      <c r="A932" s="212" t="s">
        <v>1771</v>
      </c>
      <c r="B932" s="213" t="s">
        <v>1772</v>
      </c>
      <c r="C932" s="343">
        <f>SUM(C933:C938)</f>
        <v>2240</v>
      </c>
      <c r="D932" s="343">
        <f>SUM(D933:D938)</f>
        <v>2240</v>
      </c>
      <c r="E932" s="347">
        <f t="shared" si="49"/>
        <v>0</v>
      </c>
      <c r="F932" s="345" t="str">
        <f t="shared" si="47"/>
        <v>是</v>
      </c>
      <c r="G932" s="196" t="str">
        <f t="shared" si="48"/>
        <v>款</v>
      </c>
    </row>
    <row r="933" s="113" customFormat="1" ht="36" customHeight="1" spans="1:7">
      <c r="A933" s="212" t="s">
        <v>1773</v>
      </c>
      <c r="B933" s="213" t="s">
        <v>1774</v>
      </c>
      <c r="C933" s="343"/>
      <c r="D933" s="343"/>
      <c r="E933" s="347" t="str">
        <f t="shared" si="49"/>
        <v/>
      </c>
      <c r="F933" s="345" t="str">
        <f t="shared" si="47"/>
        <v>否</v>
      </c>
      <c r="G933" s="196" t="str">
        <f t="shared" si="48"/>
        <v>项</v>
      </c>
    </row>
    <row r="934" s="113" customFormat="1" ht="36" customHeight="1" spans="1:7">
      <c r="A934" s="212" t="s">
        <v>1775</v>
      </c>
      <c r="B934" s="221" t="s">
        <v>1776</v>
      </c>
      <c r="C934" s="343"/>
      <c r="D934" s="343"/>
      <c r="E934" s="347" t="str">
        <f t="shared" si="49"/>
        <v/>
      </c>
      <c r="F934" s="345" t="str">
        <f t="shared" si="47"/>
        <v>否</v>
      </c>
      <c r="G934" s="196" t="str">
        <f t="shared" si="48"/>
        <v>项</v>
      </c>
    </row>
    <row r="935" s="113" customFormat="1" ht="36" customHeight="1" spans="1:7">
      <c r="A935" s="212" t="s">
        <v>1777</v>
      </c>
      <c r="B935" s="213" t="s">
        <v>1778</v>
      </c>
      <c r="C935" s="343">
        <v>268</v>
      </c>
      <c r="D935" s="343">
        <v>268</v>
      </c>
      <c r="E935" s="347">
        <f t="shared" si="49"/>
        <v>0</v>
      </c>
      <c r="F935" s="345" t="str">
        <f t="shared" si="47"/>
        <v>是</v>
      </c>
      <c r="G935" s="196" t="str">
        <f t="shared" si="48"/>
        <v>项</v>
      </c>
    </row>
    <row r="936" s="113" customFormat="1" ht="36" customHeight="1" spans="1:7">
      <c r="A936" s="212" t="s">
        <v>1779</v>
      </c>
      <c r="B936" s="219" t="s">
        <v>1780</v>
      </c>
      <c r="C936" s="343">
        <v>1972</v>
      </c>
      <c r="D936" s="343">
        <v>1972</v>
      </c>
      <c r="E936" s="347">
        <f t="shared" si="49"/>
        <v>0</v>
      </c>
      <c r="F936" s="345" t="str">
        <f t="shared" si="47"/>
        <v>是</v>
      </c>
      <c r="G936" s="196" t="str">
        <f t="shared" si="48"/>
        <v>项</v>
      </c>
    </row>
    <row r="937" s="113" customFormat="1" ht="36" customHeight="1" spans="1:7">
      <c r="A937" s="212" t="s">
        <v>1781</v>
      </c>
      <c r="B937" s="213" t="s">
        <v>1782</v>
      </c>
      <c r="C937" s="343"/>
      <c r="D937" s="343"/>
      <c r="E937" s="347" t="str">
        <f t="shared" si="49"/>
        <v/>
      </c>
      <c r="F937" s="345" t="str">
        <f t="shared" si="47"/>
        <v>否</v>
      </c>
      <c r="G937" s="196" t="str">
        <f t="shared" si="48"/>
        <v>项</v>
      </c>
    </row>
    <row r="938" s="113" customFormat="1" ht="36" customHeight="1" spans="1:7">
      <c r="A938" s="212" t="s">
        <v>1783</v>
      </c>
      <c r="B938" s="213" t="s">
        <v>1784</v>
      </c>
      <c r="C938" s="343"/>
      <c r="D938" s="343"/>
      <c r="E938" s="347" t="str">
        <f t="shared" si="49"/>
        <v/>
      </c>
      <c r="F938" s="345" t="str">
        <f t="shared" si="47"/>
        <v>否</v>
      </c>
      <c r="G938" s="196" t="str">
        <f t="shared" si="48"/>
        <v>项</v>
      </c>
    </row>
    <row r="939" ht="36" customHeight="1" spans="1:7">
      <c r="A939" s="212" t="s">
        <v>1785</v>
      </c>
      <c r="B939" s="213" t="s">
        <v>1786</v>
      </c>
      <c r="C939" s="343">
        <f>SUM(C940:C941)</f>
        <v>0</v>
      </c>
      <c r="D939" s="343">
        <f>SUM(D940:D941)</f>
        <v>0</v>
      </c>
      <c r="E939" s="347" t="str">
        <f t="shared" si="49"/>
        <v/>
      </c>
      <c r="F939" s="345" t="str">
        <f t="shared" si="47"/>
        <v>否</v>
      </c>
      <c r="G939" s="196" t="str">
        <f t="shared" si="48"/>
        <v>款</v>
      </c>
    </row>
    <row r="940" s="113" customFormat="1" ht="36" customHeight="1" spans="1:7">
      <c r="A940" s="212" t="s">
        <v>1787</v>
      </c>
      <c r="B940" s="213" t="s">
        <v>1788</v>
      </c>
      <c r="C940" s="343"/>
      <c r="D940" s="343"/>
      <c r="E940" s="347" t="str">
        <f t="shared" si="49"/>
        <v/>
      </c>
      <c r="F940" s="345" t="str">
        <f t="shared" si="47"/>
        <v>否</v>
      </c>
      <c r="G940" s="196" t="str">
        <f t="shared" si="48"/>
        <v>项</v>
      </c>
    </row>
    <row r="941" s="113" customFormat="1" ht="36" customHeight="1" spans="1:7">
      <c r="A941" s="212" t="s">
        <v>1789</v>
      </c>
      <c r="B941" s="213" t="s">
        <v>1790</v>
      </c>
      <c r="C941" s="343"/>
      <c r="D941" s="343"/>
      <c r="E941" s="347" t="str">
        <f t="shared" si="49"/>
        <v/>
      </c>
      <c r="F941" s="345" t="str">
        <f t="shared" si="47"/>
        <v>否</v>
      </c>
      <c r="G941" s="196" t="str">
        <f t="shared" si="48"/>
        <v>项</v>
      </c>
    </row>
    <row r="942" ht="36" customHeight="1" spans="1:7">
      <c r="A942" s="212" t="s">
        <v>1791</v>
      </c>
      <c r="B942" s="213" t="s">
        <v>1792</v>
      </c>
      <c r="C942" s="343">
        <f>SUM(C943:C944)</f>
        <v>111</v>
      </c>
      <c r="D942" s="343">
        <f>SUM(D943:D944)</f>
        <v>111</v>
      </c>
      <c r="E942" s="347">
        <f t="shared" si="49"/>
        <v>0</v>
      </c>
      <c r="F942" s="345" t="str">
        <f t="shared" si="47"/>
        <v>是</v>
      </c>
      <c r="G942" s="196" t="str">
        <f t="shared" si="48"/>
        <v>款</v>
      </c>
    </row>
    <row r="943" s="113" customFormat="1" ht="36" customHeight="1" spans="1:7">
      <c r="A943" s="212" t="s">
        <v>1793</v>
      </c>
      <c r="B943" s="213" t="s">
        <v>1794</v>
      </c>
      <c r="C943" s="343"/>
      <c r="D943" s="343"/>
      <c r="E943" s="347" t="str">
        <f t="shared" si="49"/>
        <v/>
      </c>
      <c r="F943" s="345" t="str">
        <f t="shared" si="47"/>
        <v>否</v>
      </c>
      <c r="G943" s="196" t="str">
        <f t="shared" si="48"/>
        <v>项</v>
      </c>
    </row>
    <row r="944" s="113" customFormat="1" ht="36" customHeight="1" spans="1:7">
      <c r="A944" s="212" t="s">
        <v>1795</v>
      </c>
      <c r="B944" s="213" t="s">
        <v>1796</v>
      </c>
      <c r="C944" s="343">
        <v>111</v>
      </c>
      <c r="D944" s="343">
        <v>111</v>
      </c>
      <c r="E944" s="347">
        <f t="shared" si="49"/>
        <v>0</v>
      </c>
      <c r="F944" s="345" t="str">
        <f t="shared" si="47"/>
        <v>是</v>
      </c>
      <c r="G944" s="196" t="str">
        <f t="shared" si="48"/>
        <v>项</v>
      </c>
    </row>
    <row r="945" ht="36" customHeight="1" spans="1:7">
      <c r="A945" s="208" t="s">
        <v>134</v>
      </c>
      <c r="B945" s="209" t="s">
        <v>135</v>
      </c>
      <c r="C945" s="343">
        <f>SUM(C946,C969,C979,C989,C994,C1001,C1006)</f>
        <v>3843</v>
      </c>
      <c r="D945" s="343">
        <f>SUM(D946,D969,D979,D989,D994,D1001,D1006)</f>
        <v>2882</v>
      </c>
      <c r="E945" s="344">
        <f t="shared" si="49"/>
        <v>-0.25</v>
      </c>
      <c r="F945" s="345" t="str">
        <f t="shared" si="47"/>
        <v>是</v>
      </c>
      <c r="G945" s="196" t="str">
        <f t="shared" si="48"/>
        <v>类</v>
      </c>
    </row>
    <row r="946" ht="36" customHeight="1" spans="1:7">
      <c r="A946" s="212" t="s">
        <v>1797</v>
      </c>
      <c r="B946" s="213" t="s">
        <v>1798</v>
      </c>
      <c r="C946" s="343">
        <f>SUM(C947:C968)</f>
        <v>2196</v>
      </c>
      <c r="D946" s="343">
        <f>SUM(D947:D968)</f>
        <v>1235</v>
      </c>
      <c r="E946" s="347">
        <f t="shared" si="49"/>
        <v>-0.438</v>
      </c>
      <c r="F946" s="345" t="str">
        <f t="shared" si="47"/>
        <v>是</v>
      </c>
      <c r="G946" s="196" t="str">
        <f t="shared" si="48"/>
        <v>款</v>
      </c>
    </row>
    <row r="947" s="113" customFormat="1" ht="36" customHeight="1" spans="1:7">
      <c r="A947" s="212" t="s">
        <v>1799</v>
      </c>
      <c r="B947" s="213" t="s">
        <v>186</v>
      </c>
      <c r="C947" s="343">
        <v>182</v>
      </c>
      <c r="D947" s="343">
        <v>221</v>
      </c>
      <c r="E947" s="347">
        <f t="shared" si="49"/>
        <v>0.214</v>
      </c>
      <c r="F947" s="345" t="str">
        <f t="shared" si="47"/>
        <v>是</v>
      </c>
      <c r="G947" s="196" t="str">
        <f t="shared" si="48"/>
        <v>项</v>
      </c>
    </row>
    <row r="948" s="113" customFormat="1" ht="36" customHeight="1" spans="1:7">
      <c r="A948" s="212" t="s">
        <v>1800</v>
      </c>
      <c r="B948" s="213" t="s">
        <v>188</v>
      </c>
      <c r="C948" s="343"/>
      <c r="D948" s="343"/>
      <c r="E948" s="347" t="str">
        <f t="shared" si="49"/>
        <v/>
      </c>
      <c r="F948" s="345" t="str">
        <f t="shared" si="47"/>
        <v>否</v>
      </c>
      <c r="G948" s="196" t="str">
        <f t="shared" si="48"/>
        <v>项</v>
      </c>
    </row>
    <row r="949" s="113" customFormat="1" ht="36" customHeight="1" spans="1:7">
      <c r="A949" s="212" t="s">
        <v>1801</v>
      </c>
      <c r="B949" s="213" t="s">
        <v>190</v>
      </c>
      <c r="C949" s="343"/>
      <c r="D949" s="343"/>
      <c r="E949" s="347" t="str">
        <f t="shared" si="49"/>
        <v/>
      </c>
      <c r="F949" s="345" t="str">
        <f t="shared" si="47"/>
        <v>否</v>
      </c>
      <c r="G949" s="196" t="str">
        <f t="shared" si="48"/>
        <v>项</v>
      </c>
    </row>
    <row r="950" s="113" customFormat="1" ht="36" customHeight="1" spans="1:7">
      <c r="A950" s="212" t="s">
        <v>1802</v>
      </c>
      <c r="B950" s="213" t="s">
        <v>1803</v>
      </c>
      <c r="C950" s="343">
        <v>1455</v>
      </c>
      <c r="D950" s="343">
        <v>455</v>
      </c>
      <c r="E950" s="347">
        <f t="shared" si="49"/>
        <v>-0.687</v>
      </c>
      <c r="F950" s="345" t="str">
        <f t="shared" si="47"/>
        <v>是</v>
      </c>
      <c r="G950" s="196" t="str">
        <f t="shared" si="48"/>
        <v>项</v>
      </c>
    </row>
    <row r="951" s="113" customFormat="1" ht="36" customHeight="1" spans="1:7">
      <c r="A951" s="212" t="s">
        <v>1804</v>
      </c>
      <c r="B951" s="213" t="s">
        <v>1805</v>
      </c>
      <c r="C951" s="343">
        <v>466</v>
      </c>
      <c r="D951" s="343">
        <v>466</v>
      </c>
      <c r="E951" s="347">
        <f t="shared" si="49"/>
        <v>0</v>
      </c>
      <c r="F951" s="345" t="str">
        <f t="shared" si="47"/>
        <v>是</v>
      </c>
      <c r="G951" s="196" t="str">
        <f t="shared" si="48"/>
        <v>项</v>
      </c>
    </row>
    <row r="952" s="113" customFormat="1" ht="36" customHeight="1" spans="1:7">
      <c r="A952" s="212" t="s">
        <v>1806</v>
      </c>
      <c r="B952" s="213" t="s">
        <v>1807</v>
      </c>
      <c r="C952" s="343"/>
      <c r="D952" s="343"/>
      <c r="E952" s="347" t="str">
        <f t="shared" si="49"/>
        <v/>
      </c>
      <c r="F952" s="345" t="str">
        <f t="shared" si="47"/>
        <v>否</v>
      </c>
      <c r="G952" s="196" t="str">
        <f t="shared" si="48"/>
        <v>项</v>
      </c>
    </row>
    <row r="953" s="113" customFormat="1" ht="36" customHeight="1" spans="1:7">
      <c r="A953" s="212" t="s">
        <v>1808</v>
      </c>
      <c r="B953" s="213" t="s">
        <v>1809</v>
      </c>
      <c r="C953" s="343"/>
      <c r="D953" s="343"/>
      <c r="E953" s="347" t="str">
        <f t="shared" si="49"/>
        <v/>
      </c>
      <c r="F953" s="345" t="str">
        <f t="shared" si="47"/>
        <v>否</v>
      </c>
      <c r="G953" s="196" t="str">
        <f t="shared" si="48"/>
        <v>项</v>
      </c>
    </row>
    <row r="954" s="113" customFormat="1" ht="36" customHeight="1" spans="1:7">
      <c r="A954" s="212" t="s">
        <v>1810</v>
      </c>
      <c r="B954" s="213" t="s">
        <v>1811</v>
      </c>
      <c r="C954" s="343"/>
      <c r="D954" s="343"/>
      <c r="E954" s="347" t="str">
        <f t="shared" si="49"/>
        <v/>
      </c>
      <c r="F954" s="345" t="str">
        <f t="shared" si="47"/>
        <v>否</v>
      </c>
      <c r="G954" s="196" t="str">
        <f t="shared" si="48"/>
        <v>项</v>
      </c>
    </row>
    <row r="955" s="113" customFormat="1" ht="36" customHeight="1" spans="1:7">
      <c r="A955" s="212" t="s">
        <v>1812</v>
      </c>
      <c r="B955" s="213" t="s">
        <v>1813</v>
      </c>
      <c r="C955" s="343">
        <v>93</v>
      </c>
      <c r="D955" s="343">
        <v>93</v>
      </c>
      <c r="E955" s="347">
        <f t="shared" si="49"/>
        <v>0</v>
      </c>
      <c r="F955" s="345" t="str">
        <f t="shared" si="47"/>
        <v>是</v>
      </c>
      <c r="G955" s="196" t="str">
        <f t="shared" si="48"/>
        <v>项</v>
      </c>
    </row>
    <row r="956" s="113" customFormat="1" ht="36" customHeight="1" spans="1:7">
      <c r="A956" s="212" t="s">
        <v>1814</v>
      </c>
      <c r="B956" s="213" t="s">
        <v>1815</v>
      </c>
      <c r="C956" s="343"/>
      <c r="D956" s="343"/>
      <c r="E956" s="347" t="str">
        <f t="shared" si="49"/>
        <v/>
      </c>
      <c r="F956" s="345" t="str">
        <f t="shared" si="47"/>
        <v>否</v>
      </c>
      <c r="G956" s="196" t="str">
        <f t="shared" si="48"/>
        <v>项</v>
      </c>
    </row>
    <row r="957" s="113" customFormat="1" ht="36" customHeight="1" spans="1:7">
      <c r="A957" s="212" t="s">
        <v>1816</v>
      </c>
      <c r="B957" s="213" t="s">
        <v>1817</v>
      </c>
      <c r="C957" s="343"/>
      <c r="D957" s="343"/>
      <c r="E957" s="347" t="str">
        <f t="shared" si="49"/>
        <v/>
      </c>
      <c r="F957" s="345" t="str">
        <f t="shared" si="47"/>
        <v>否</v>
      </c>
      <c r="G957" s="196" t="str">
        <f t="shared" si="48"/>
        <v>项</v>
      </c>
    </row>
    <row r="958" s="113" customFormat="1" ht="36" customHeight="1" spans="1:7">
      <c r="A958" s="212" t="s">
        <v>1818</v>
      </c>
      <c r="B958" s="213" t="s">
        <v>1819</v>
      </c>
      <c r="C958" s="343"/>
      <c r="D958" s="343"/>
      <c r="E958" s="347" t="str">
        <f t="shared" si="49"/>
        <v/>
      </c>
      <c r="F958" s="345" t="str">
        <f t="shared" si="47"/>
        <v>否</v>
      </c>
      <c r="G958" s="196" t="str">
        <f t="shared" si="48"/>
        <v>项</v>
      </c>
    </row>
    <row r="959" s="113" customFormat="1" ht="36" customHeight="1" spans="1:7">
      <c r="A959" s="212" t="s">
        <v>1820</v>
      </c>
      <c r="B959" s="213" t="s">
        <v>1821</v>
      </c>
      <c r="C959" s="343"/>
      <c r="D959" s="343"/>
      <c r="E959" s="347" t="str">
        <f t="shared" si="49"/>
        <v/>
      </c>
      <c r="F959" s="345" t="str">
        <f t="shared" si="47"/>
        <v>否</v>
      </c>
      <c r="G959" s="196" t="str">
        <f t="shared" si="48"/>
        <v>项</v>
      </c>
    </row>
    <row r="960" s="113" customFormat="1" ht="36" customHeight="1" spans="1:7">
      <c r="A960" s="212" t="s">
        <v>1822</v>
      </c>
      <c r="B960" s="213" t="s">
        <v>1823</v>
      </c>
      <c r="C960" s="343"/>
      <c r="D960" s="343"/>
      <c r="E960" s="347" t="str">
        <f t="shared" si="49"/>
        <v/>
      </c>
      <c r="F960" s="345" t="str">
        <f t="shared" si="47"/>
        <v>否</v>
      </c>
      <c r="G960" s="196" t="str">
        <f t="shared" si="48"/>
        <v>项</v>
      </c>
    </row>
    <row r="961" s="113" customFormat="1" ht="36" customHeight="1" spans="1:7">
      <c r="A961" s="212" t="s">
        <v>1824</v>
      </c>
      <c r="B961" s="213" t="s">
        <v>1825</v>
      </c>
      <c r="C961" s="343"/>
      <c r="D961" s="343"/>
      <c r="E961" s="347" t="str">
        <f t="shared" si="49"/>
        <v/>
      </c>
      <c r="F961" s="345" t="str">
        <f t="shared" si="47"/>
        <v>否</v>
      </c>
      <c r="G961" s="196" t="str">
        <f t="shared" si="48"/>
        <v>项</v>
      </c>
    </row>
    <row r="962" s="113" customFormat="1" ht="36" customHeight="1" spans="1:7">
      <c r="A962" s="212" t="s">
        <v>1826</v>
      </c>
      <c r="B962" s="213" t="s">
        <v>1827</v>
      </c>
      <c r="C962" s="343"/>
      <c r="D962" s="343"/>
      <c r="E962" s="347" t="str">
        <f t="shared" si="49"/>
        <v/>
      </c>
      <c r="F962" s="345" t="str">
        <f t="shared" si="47"/>
        <v>否</v>
      </c>
      <c r="G962" s="196" t="str">
        <f t="shared" si="48"/>
        <v>项</v>
      </c>
    </row>
    <row r="963" s="113" customFormat="1" ht="36" customHeight="1" spans="1:7">
      <c r="A963" s="212" t="s">
        <v>1828</v>
      </c>
      <c r="B963" s="213" t="s">
        <v>1829</v>
      </c>
      <c r="C963" s="343"/>
      <c r="D963" s="343"/>
      <c r="E963" s="347" t="str">
        <f t="shared" si="49"/>
        <v/>
      </c>
      <c r="F963" s="345" t="str">
        <f t="shared" si="47"/>
        <v>否</v>
      </c>
      <c r="G963" s="196" t="str">
        <f t="shared" si="48"/>
        <v>项</v>
      </c>
    </row>
    <row r="964" s="113" customFormat="1" ht="36" customHeight="1" spans="1:7">
      <c r="A964" s="212" t="s">
        <v>1830</v>
      </c>
      <c r="B964" s="213" t="s">
        <v>1831</v>
      </c>
      <c r="C964" s="343"/>
      <c r="D964" s="343"/>
      <c r="E964" s="347" t="str">
        <f t="shared" si="49"/>
        <v/>
      </c>
      <c r="F964" s="345" t="str">
        <f t="shared" si="47"/>
        <v>否</v>
      </c>
      <c r="G964" s="196" t="str">
        <f t="shared" si="48"/>
        <v>项</v>
      </c>
    </row>
    <row r="965" s="113" customFormat="1" ht="36" customHeight="1" spans="1:7">
      <c r="A965" s="212" t="s">
        <v>1832</v>
      </c>
      <c r="B965" s="213" t="s">
        <v>1833</v>
      </c>
      <c r="C965" s="343"/>
      <c r="D965" s="343"/>
      <c r="E965" s="347" t="str">
        <f t="shared" si="49"/>
        <v/>
      </c>
      <c r="F965" s="345" t="str">
        <f t="shared" ref="F965:F1028" si="50">IF(LEN(A965)=3,"是",IF(B965&lt;&gt;"",IF(SUM(C965:D965)&lt;&gt;0,"是","否"),"是"))</f>
        <v>否</v>
      </c>
      <c r="G965" s="196" t="str">
        <f t="shared" ref="G965:G1028" si="51">IF(LEN(A965)=3,"类",IF(LEN(A965)=5,"款","项"))</f>
        <v>项</v>
      </c>
    </row>
    <row r="966" s="113" customFormat="1" ht="36" customHeight="1" spans="1:7">
      <c r="A966" s="212" t="s">
        <v>1834</v>
      </c>
      <c r="B966" s="213" t="s">
        <v>1835</v>
      </c>
      <c r="C966" s="343"/>
      <c r="D966" s="343"/>
      <c r="E966" s="347" t="str">
        <f t="shared" si="49"/>
        <v/>
      </c>
      <c r="F966" s="345" t="str">
        <f t="shared" si="50"/>
        <v>否</v>
      </c>
      <c r="G966" s="196" t="str">
        <f t="shared" si="51"/>
        <v>项</v>
      </c>
    </row>
    <row r="967" s="113" customFormat="1" ht="36" customHeight="1" spans="1:7">
      <c r="A967" s="212" t="s">
        <v>1836</v>
      </c>
      <c r="B967" s="221" t="s">
        <v>1837</v>
      </c>
      <c r="C967" s="343"/>
      <c r="D967" s="343"/>
      <c r="E967" s="347" t="str">
        <f t="shared" si="49"/>
        <v/>
      </c>
      <c r="F967" s="345" t="str">
        <f t="shared" si="50"/>
        <v>否</v>
      </c>
      <c r="G967" s="196" t="str">
        <f t="shared" si="51"/>
        <v>项</v>
      </c>
    </row>
    <row r="968" s="113" customFormat="1" ht="36" customHeight="1" spans="1:7">
      <c r="A968" s="212" t="s">
        <v>1838</v>
      </c>
      <c r="B968" s="213" t="s">
        <v>1839</v>
      </c>
      <c r="C968" s="343"/>
      <c r="D968" s="343"/>
      <c r="E968" s="347" t="str">
        <f t="shared" si="49"/>
        <v/>
      </c>
      <c r="F968" s="345" t="str">
        <f t="shared" si="50"/>
        <v>否</v>
      </c>
      <c r="G968" s="196" t="str">
        <f t="shared" si="51"/>
        <v>项</v>
      </c>
    </row>
    <row r="969" ht="36" customHeight="1" spans="1:7">
      <c r="A969" s="212" t="s">
        <v>1840</v>
      </c>
      <c r="B969" s="213" t="s">
        <v>1841</v>
      </c>
      <c r="C969" s="343">
        <f>SUM(C970:C978)</f>
        <v>0</v>
      </c>
      <c r="D969" s="343">
        <f>SUM(D970:D978)</f>
        <v>0</v>
      </c>
      <c r="E969" s="347" t="str">
        <f t="shared" si="49"/>
        <v/>
      </c>
      <c r="F969" s="345" t="str">
        <f t="shared" si="50"/>
        <v>否</v>
      </c>
      <c r="G969" s="196" t="str">
        <f t="shared" si="51"/>
        <v>款</v>
      </c>
    </row>
    <row r="970" s="113" customFormat="1" ht="36" customHeight="1" spans="1:7">
      <c r="A970" s="212" t="s">
        <v>1842</v>
      </c>
      <c r="B970" s="213" t="s">
        <v>186</v>
      </c>
      <c r="C970" s="343"/>
      <c r="D970" s="343"/>
      <c r="E970" s="347" t="str">
        <f t="shared" si="49"/>
        <v/>
      </c>
      <c r="F970" s="345" t="str">
        <f t="shared" si="50"/>
        <v>否</v>
      </c>
      <c r="G970" s="196" t="str">
        <f t="shared" si="51"/>
        <v>项</v>
      </c>
    </row>
    <row r="971" s="113" customFormat="1" ht="36" customHeight="1" spans="1:7">
      <c r="A971" s="212" t="s">
        <v>1843</v>
      </c>
      <c r="B971" s="213" t="s">
        <v>188</v>
      </c>
      <c r="C971" s="343"/>
      <c r="D971" s="343"/>
      <c r="E971" s="347" t="str">
        <f t="shared" si="49"/>
        <v/>
      </c>
      <c r="F971" s="345" t="str">
        <f t="shared" si="50"/>
        <v>否</v>
      </c>
      <c r="G971" s="196" t="str">
        <f t="shared" si="51"/>
        <v>项</v>
      </c>
    </row>
    <row r="972" s="113" customFormat="1" ht="36" customHeight="1" spans="1:7">
      <c r="A972" s="212" t="s">
        <v>1844</v>
      </c>
      <c r="B972" s="213" t="s">
        <v>190</v>
      </c>
      <c r="C972" s="343"/>
      <c r="D972" s="343"/>
      <c r="E972" s="347" t="str">
        <f t="shared" si="49"/>
        <v/>
      </c>
      <c r="F972" s="345" t="str">
        <f t="shared" si="50"/>
        <v>否</v>
      </c>
      <c r="G972" s="196" t="str">
        <f t="shared" si="51"/>
        <v>项</v>
      </c>
    </row>
    <row r="973" s="113" customFormat="1" ht="36" customHeight="1" spans="1:7">
      <c r="A973" s="212" t="s">
        <v>1845</v>
      </c>
      <c r="B973" s="213" t="s">
        <v>1846</v>
      </c>
      <c r="C973" s="343"/>
      <c r="D973" s="343"/>
      <c r="E973" s="347" t="str">
        <f t="shared" si="49"/>
        <v/>
      </c>
      <c r="F973" s="345" t="str">
        <f t="shared" si="50"/>
        <v>否</v>
      </c>
      <c r="G973" s="196" t="str">
        <f t="shared" si="51"/>
        <v>项</v>
      </c>
    </row>
    <row r="974" s="113" customFormat="1" ht="36" customHeight="1" spans="1:7">
      <c r="A974" s="212" t="s">
        <v>1847</v>
      </c>
      <c r="B974" s="213" t="s">
        <v>1848</v>
      </c>
      <c r="C974" s="343"/>
      <c r="D974" s="343"/>
      <c r="E974" s="347" t="str">
        <f t="shared" si="49"/>
        <v/>
      </c>
      <c r="F974" s="345" t="str">
        <f t="shared" si="50"/>
        <v>否</v>
      </c>
      <c r="G974" s="196" t="str">
        <f t="shared" si="51"/>
        <v>项</v>
      </c>
    </row>
    <row r="975" s="113" customFormat="1" ht="36" customHeight="1" spans="1:7">
      <c r="A975" s="212" t="s">
        <v>1849</v>
      </c>
      <c r="B975" s="213" t="s">
        <v>1850</v>
      </c>
      <c r="C975" s="343"/>
      <c r="D975" s="343"/>
      <c r="E975" s="347" t="str">
        <f t="shared" si="49"/>
        <v/>
      </c>
      <c r="F975" s="345" t="str">
        <f t="shared" si="50"/>
        <v>否</v>
      </c>
      <c r="G975" s="196" t="str">
        <f t="shared" si="51"/>
        <v>项</v>
      </c>
    </row>
    <row r="976" s="113" customFormat="1" ht="36" customHeight="1" spans="1:7">
      <c r="A976" s="212" t="s">
        <v>1851</v>
      </c>
      <c r="B976" s="213" t="s">
        <v>1852</v>
      </c>
      <c r="C976" s="343"/>
      <c r="D976" s="343"/>
      <c r="E976" s="347" t="str">
        <f t="shared" si="49"/>
        <v/>
      </c>
      <c r="F976" s="345" t="str">
        <f t="shared" si="50"/>
        <v>否</v>
      </c>
      <c r="G976" s="196" t="str">
        <f t="shared" si="51"/>
        <v>项</v>
      </c>
    </row>
    <row r="977" s="113" customFormat="1" ht="36" customHeight="1" spans="1:7">
      <c r="A977" s="212" t="s">
        <v>1853</v>
      </c>
      <c r="B977" s="213" t="s">
        <v>1854</v>
      </c>
      <c r="C977" s="343"/>
      <c r="D977" s="343"/>
      <c r="E977" s="347" t="str">
        <f t="shared" si="49"/>
        <v/>
      </c>
      <c r="F977" s="345" t="str">
        <f t="shared" si="50"/>
        <v>否</v>
      </c>
      <c r="G977" s="196" t="str">
        <f t="shared" si="51"/>
        <v>项</v>
      </c>
    </row>
    <row r="978" s="113" customFormat="1" ht="36" customHeight="1" spans="1:7">
      <c r="A978" s="212" t="s">
        <v>1855</v>
      </c>
      <c r="B978" s="213" t="s">
        <v>1856</v>
      </c>
      <c r="C978" s="343"/>
      <c r="D978" s="343"/>
      <c r="E978" s="347" t="str">
        <f t="shared" si="49"/>
        <v/>
      </c>
      <c r="F978" s="345" t="str">
        <f t="shared" si="50"/>
        <v>否</v>
      </c>
      <c r="G978" s="196" t="str">
        <f t="shared" si="51"/>
        <v>项</v>
      </c>
    </row>
    <row r="979" ht="36" customHeight="1" spans="1:7">
      <c r="A979" s="212" t="s">
        <v>1857</v>
      </c>
      <c r="B979" s="213" t="s">
        <v>1858</v>
      </c>
      <c r="C979" s="343">
        <f>SUM(C980:C988)</f>
        <v>0</v>
      </c>
      <c r="D979" s="343">
        <f>SUM(D980:D988)</f>
        <v>0</v>
      </c>
      <c r="E979" s="347" t="str">
        <f t="shared" ref="E979:E1042" si="52">IF(C979&gt;0,D979/C979-1,IF(C979&lt;0,-(D979/C979-1),""))</f>
        <v/>
      </c>
      <c r="F979" s="345" t="str">
        <f t="shared" si="50"/>
        <v>否</v>
      </c>
      <c r="G979" s="196" t="str">
        <f t="shared" si="51"/>
        <v>款</v>
      </c>
    </row>
    <row r="980" s="113" customFormat="1" ht="36" customHeight="1" spans="1:7">
      <c r="A980" s="212" t="s">
        <v>1859</v>
      </c>
      <c r="B980" s="213" t="s">
        <v>186</v>
      </c>
      <c r="C980" s="343"/>
      <c r="D980" s="343"/>
      <c r="E980" s="347" t="str">
        <f t="shared" si="52"/>
        <v/>
      </c>
      <c r="F980" s="345" t="str">
        <f t="shared" si="50"/>
        <v>否</v>
      </c>
      <c r="G980" s="196" t="str">
        <f t="shared" si="51"/>
        <v>项</v>
      </c>
    </row>
    <row r="981" s="113" customFormat="1" ht="36" customHeight="1" spans="1:7">
      <c r="A981" s="212" t="s">
        <v>1860</v>
      </c>
      <c r="B981" s="213" t="s">
        <v>188</v>
      </c>
      <c r="C981" s="343"/>
      <c r="D981" s="343"/>
      <c r="E981" s="347" t="str">
        <f t="shared" si="52"/>
        <v/>
      </c>
      <c r="F981" s="345" t="str">
        <f t="shared" si="50"/>
        <v>否</v>
      </c>
      <c r="G981" s="196" t="str">
        <f t="shared" si="51"/>
        <v>项</v>
      </c>
    </row>
    <row r="982" s="113" customFormat="1" ht="36" customHeight="1" spans="1:7">
      <c r="A982" s="212" t="s">
        <v>1861</v>
      </c>
      <c r="B982" s="213" t="s">
        <v>190</v>
      </c>
      <c r="C982" s="343"/>
      <c r="D982" s="343"/>
      <c r="E982" s="347" t="str">
        <f t="shared" si="52"/>
        <v/>
      </c>
      <c r="F982" s="345" t="str">
        <f t="shared" si="50"/>
        <v>否</v>
      </c>
      <c r="G982" s="196" t="str">
        <f t="shared" si="51"/>
        <v>项</v>
      </c>
    </row>
    <row r="983" s="113" customFormat="1" ht="36" customHeight="1" spans="1:7">
      <c r="A983" s="212" t="s">
        <v>1862</v>
      </c>
      <c r="B983" s="213" t="s">
        <v>1863</v>
      </c>
      <c r="C983" s="343"/>
      <c r="D983" s="343"/>
      <c r="E983" s="347" t="str">
        <f t="shared" si="52"/>
        <v/>
      </c>
      <c r="F983" s="345" t="str">
        <f t="shared" si="50"/>
        <v>否</v>
      </c>
      <c r="G983" s="196" t="str">
        <f t="shared" si="51"/>
        <v>项</v>
      </c>
    </row>
    <row r="984" s="113" customFormat="1" ht="36" customHeight="1" spans="1:7">
      <c r="A984" s="212" t="s">
        <v>1864</v>
      </c>
      <c r="B984" s="213" t="s">
        <v>1865</v>
      </c>
      <c r="C984" s="343"/>
      <c r="D984" s="343"/>
      <c r="E984" s="347" t="str">
        <f t="shared" si="52"/>
        <v/>
      </c>
      <c r="F984" s="345" t="str">
        <f t="shared" si="50"/>
        <v>否</v>
      </c>
      <c r="G984" s="196" t="str">
        <f t="shared" si="51"/>
        <v>项</v>
      </c>
    </row>
    <row r="985" s="113" customFormat="1" ht="36" customHeight="1" spans="1:7">
      <c r="A985" s="212" t="s">
        <v>1866</v>
      </c>
      <c r="B985" s="213" t="s">
        <v>1867</v>
      </c>
      <c r="C985" s="343"/>
      <c r="D985" s="343"/>
      <c r="E985" s="347" t="str">
        <f t="shared" si="52"/>
        <v/>
      </c>
      <c r="F985" s="345" t="str">
        <f t="shared" si="50"/>
        <v>否</v>
      </c>
      <c r="G985" s="196" t="str">
        <f t="shared" si="51"/>
        <v>项</v>
      </c>
    </row>
    <row r="986" s="113" customFormat="1" ht="36" customHeight="1" spans="1:7">
      <c r="A986" s="212" t="s">
        <v>1868</v>
      </c>
      <c r="B986" s="213" t="s">
        <v>1869</v>
      </c>
      <c r="C986" s="343"/>
      <c r="D986" s="343"/>
      <c r="E986" s="347" t="str">
        <f t="shared" si="52"/>
        <v/>
      </c>
      <c r="F986" s="345" t="str">
        <f t="shared" si="50"/>
        <v>否</v>
      </c>
      <c r="G986" s="196" t="str">
        <f t="shared" si="51"/>
        <v>项</v>
      </c>
    </row>
    <row r="987" s="113" customFormat="1" ht="36" customHeight="1" spans="1:7">
      <c r="A987" s="212" t="s">
        <v>1870</v>
      </c>
      <c r="B987" s="213" t="s">
        <v>1871</v>
      </c>
      <c r="C987" s="343"/>
      <c r="D987" s="343"/>
      <c r="E987" s="347" t="str">
        <f t="shared" si="52"/>
        <v/>
      </c>
      <c r="F987" s="345" t="str">
        <f t="shared" si="50"/>
        <v>否</v>
      </c>
      <c r="G987" s="196" t="str">
        <f t="shared" si="51"/>
        <v>项</v>
      </c>
    </row>
    <row r="988" s="113" customFormat="1" ht="36" customHeight="1" spans="1:7">
      <c r="A988" s="212" t="s">
        <v>1872</v>
      </c>
      <c r="B988" s="213" t="s">
        <v>1873</v>
      </c>
      <c r="C988" s="343"/>
      <c r="D988" s="343"/>
      <c r="E988" s="347" t="str">
        <f t="shared" si="52"/>
        <v/>
      </c>
      <c r="F988" s="345" t="str">
        <f t="shared" si="50"/>
        <v>否</v>
      </c>
      <c r="G988" s="196" t="str">
        <f t="shared" si="51"/>
        <v>项</v>
      </c>
    </row>
    <row r="989" ht="36" customHeight="1" spans="1:7">
      <c r="A989" s="212" t="s">
        <v>1874</v>
      </c>
      <c r="B989" s="221" t="s">
        <v>1875</v>
      </c>
      <c r="C989" s="343">
        <f>SUM(C990:C993)</f>
        <v>187</v>
      </c>
      <c r="D989" s="343">
        <f>SUM(D990:D993)</f>
        <v>187</v>
      </c>
      <c r="E989" s="347">
        <f t="shared" si="52"/>
        <v>0</v>
      </c>
      <c r="F989" s="345" t="str">
        <f t="shared" si="50"/>
        <v>是</v>
      </c>
      <c r="G989" s="196" t="str">
        <f t="shared" si="51"/>
        <v>款</v>
      </c>
    </row>
    <row r="990" s="113" customFormat="1" ht="36" customHeight="1" spans="1:7">
      <c r="A990" s="212" t="s">
        <v>1876</v>
      </c>
      <c r="B990" s="221" t="s">
        <v>1877</v>
      </c>
      <c r="C990" s="343">
        <v>105</v>
      </c>
      <c r="D990" s="343">
        <v>105</v>
      </c>
      <c r="E990" s="347">
        <f t="shared" si="52"/>
        <v>0</v>
      </c>
      <c r="F990" s="345" t="str">
        <f t="shared" si="50"/>
        <v>是</v>
      </c>
      <c r="G990" s="196" t="str">
        <f t="shared" si="51"/>
        <v>项</v>
      </c>
    </row>
    <row r="991" s="113" customFormat="1" ht="36" customHeight="1" spans="1:7">
      <c r="A991" s="212" t="s">
        <v>1878</v>
      </c>
      <c r="B991" s="221" t="s">
        <v>1879</v>
      </c>
      <c r="C991" s="343">
        <v>67</v>
      </c>
      <c r="D991" s="343">
        <v>67</v>
      </c>
      <c r="E991" s="347">
        <f t="shared" si="52"/>
        <v>0</v>
      </c>
      <c r="F991" s="345" t="str">
        <f t="shared" si="50"/>
        <v>是</v>
      </c>
      <c r="G991" s="196" t="str">
        <f t="shared" si="51"/>
        <v>项</v>
      </c>
    </row>
    <row r="992" s="113" customFormat="1" ht="36" customHeight="1" spans="1:7">
      <c r="A992" s="212" t="s">
        <v>1880</v>
      </c>
      <c r="B992" s="221" t="s">
        <v>1881</v>
      </c>
      <c r="C992" s="343">
        <v>15</v>
      </c>
      <c r="D992" s="343">
        <v>15</v>
      </c>
      <c r="E992" s="347">
        <f t="shared" si="52"/>
        <v>0</v>
      </c>
      <c r="F992" s="345" t="str">
        <f t="shared" si="50"/>
        <v>是</v>
      </c>
      <c r="G992" s="196" t="str">
        <f t="shared" si="51"/>
        <v>项</v>
      </c>
    </row>
    <row r="993" s="113" customFormat="1" ht="36" customHeight="1" spans="1:7">
      <c r="A993" s="212" t="s">
        <v>1882</v>
      </c>
      <c r="B993" s="221" t="s">
        <v>1883</v>
      </c>
      <c r="C993" s="343"/>
      <c r="D993" s="343"/>
      <c r="E993" s="347" t="str">
        <f t="shared" si="52"/>
        <v/>
      </c>
      <c r="F993" s="345" t="str">
        <f t="shared" si="50"/>
        <v>否</v>
      </c>
      <c r="G993" s="196" t="str">
        <f t="shared" si="51"/>
        <v>项</v>
      </c>
    </row>
    <row r="994" ht="36" customHeight="1" spans="1:7">
      <c r="A994" s="212" t="s">
        <v>1884</v>
      </c>
      <c r="B994" s="213" t="s">
        <v>1885</v>
      </c>
      <c r="C994" s="343">
        <f>SUM(C995:C1000)</f>
        <v>0</v>
      </c>
      <c r="D994" s="343">
        <f>SUM(D995:D1000)</f>
        <v>0</v>
      </c>
      <c r="E994" s="347" t="str">
        <f t="shared" si="52"/>
        <v/>
      </c>
      <c r="F994" s="345" t="str">
        <f t="shared" si="50"/>
        <v>否</v>
      </c>
      <c r="G994" s="196" t="str">
        <f t="shared" si="51"/>
        <v>款</v>
      </c>
    </row>
    <row r="995" s="113" customFormat="1" ht="36" customHeight="1" spans="1:7">
      <c r="A995" s="212" t="s">
        <v>1886</v>
      </c>
      <c r="B995" s="213" t="s">
        <v>186</v>
      </c>
      <c r="C995" s="343"/>
      <c r="D995" s="343"/>
      <c r="E995" s="347" t="str">
        <f t="shared" si="52"/>
        <v/>
      </c>
      <c r="F995" s="345" t="str">
        <f t="shared" si="50"/>
        <v>否</v>
      </c>
      <c r="G995" s="196" t="str">
        <f t="shared" si="51"/>
        <v>项</v>
      </c>
    </row>
    <row r="996" s="113" customFormat="1" ht="36" customHeight="1" spans="1:7">
      <c r="A996" s="212" t="s">
        <v>1887</v>
      </c>
      <c r="B996" s="213" t="s">
        <v>188</v>
      </c>
      <c r="C996" s="343"/>
      <c r="D996" s="343"/>
      <c r="E996" s="347" t="str">
        <f t="shared" si="52"/>
        <v/>
      </c>
      <c r="F996" s="345" t="str">
        <f t="shared" si="50"/>
        <v>否</v>
      </c>
      <c r="G996" s="196" t="str">
        <f t="shared" si="51"/>
        <v>项</v>
      </c>
    </row>
    <row r="997" s="113" customFormat="1" ht="36" customHeight="1" spans="1:7">
      <c r="A997" s="212" t="s">
        <v>1888</v>
      </c>
      <c r="B997" s="213" t="s">
        <v>190</v>
      </c>
      <c r="C997" s="343"/>
      <c r="D997" s="343"/>
      <c r="E997" s="347" t="str">
        <f t="shared" si="52"/>
        <v/>
      </c>
      <c r="F997" s="345" t="str">
        <f t="shared" si="50"/>
        <v>否</v>
      </c>
      <c r="G997" s="196" t="str">
        <f t="shared" si="51"/>
        <v>项</v>
      </c>
    </row>
    <row r="998" s="113" customFormat="1" ht="36" customHeight="1" spans="1:7">
      <c r="A998" s="212" t="s">
        <v>1889</v>
      </c>
      <c r="B998" s="213" t="s">
        <v>1854</v>
      </c>
      <c r="C998" s="343"/>
      <c r="D998" s="343"/>
      <c r="E998" s="347" t="str">
        <f t="shared" si="52"/>
        <v/>
      </c>
      <c r="F998" s="345" t="str">
        <f t="shared" si="50"/>
        <v>否</v>
      </c>
      <c r="G998" s="196" t="str">
        <f t="shared" si="51"/>
        <v>项</v>
      </c>
    </row>
    <row r="999" s="113" customFormat="1" ht="36" customHeight="1" spans="1:7">
      <c r="A999" s="212" t="s">
        <v>1890</v>
      </c>
      <c r="B999" s="213" t="s">
        <v>1891</v>
      </c>
      <c r="C999" s="343"/>
      <c r="D999" s="343"/>
      <c r="E999" s="347" t="str">
        <f t="shared" si="52"/>
        <v/>
      </c>
      <c r="F999" s="345" t="str">
        <f t="shared" si="50"/>
        <v>否</v>
      </c>
      <c r="G999" s="196" t="str">
        <f t="shared" si="51"/>
        <v>项</v>
      </c>
    </row>
    <row r="1000" s="113" customFormat="1" ht="36" customHeight="1" spans="1:7">
      <c r="A1000" s="212" t="s">
        <v>1892</v>
      </c>
      <c r="B1000" s="213" t="s">
        <v>1893</v>
      </c>
      <c r="C1000" s="343"/>
      <c r="D1000" s="343"/>
      <c r="E1000" s="347" t="str">
        <f t="shared" si="52"/>
        <v/>
      </c>
      <c r="F1000" s="345" t="str">
        <f t="shared" si="50"/>
        <v>否</v>
      </c>
      <c r="G1000" s="196" t="str">
        <f t="shared" si="51"/>
        <v>项</v>
      </c>
    </row>
    <row r="1001" ht="36" customHeight="1" spans="1:7">
      <c r="A1001" s="212" t="s">
        <v>1894</v>
      </c>
      <c r="B1001" s="213" t="s">
        <v>1895</v>
      </c>
      <c r="C1001" s="343">
        <f>SUM(C1002:C1005)</f>
        <v>1460</v>
      </c>
      <c r="D1001" s="343">
        <f>SUM(D1002:D1005)</f>
        <v>1460</v>
      </c>
      <c r="E1001" s="347">
        <f t="shared" si="52"/>
        <v>0</v>
      </c>
      <c r="F1001" s="345" t="str">
        <f t="shared" si="50"/>
        <v>是</v>
      </c>
      <c r="G1001" s="196" t="str">
        <f t="shared" si="51"/>
        <v>款</v>
      </c>
    </row>
    <row r="1002" s="113" customFormat="1" ht="36" customHeight="1" spans="1:7">
      <c r="A1002" s="212" t="s">
        <v>1896</v>
      </c>
      <c r="B1002" s="213" t="s">
        <v>1897</v>
      </c>
      <c r="C1002" s="343"/>
      <c r="D1002" s="343"/>
      <c r="E1002" s="347" t="str">
        <f t="shared" si="52"/>
        <v/>
      </c>
      <c r="F1002" s="345" t="str">
        <f t="shared" si="50"/>
        <v>否</v>
      </c>
      <c r="G1002" s="196" t="str">
        <f t="shared" si="51"/>
        <v>项</v>
      </c>
    </row>
    <row r="1003" s="113" customFormat="1" ht="36" customHeight="1" spans="1:7">
      <c r="A1003" s="212" t="s">
        <v>1898</v>
      </c>
      <c r="B1003" s="213" t="s">
        <v>1899</v>
      </c>
      <c r="C1003" s="343">
        <v>1460</v>
      </c>
      <c r="D1003" s="343">
        <v>1460</v>
      </c>
      <c r="E1003" s="347">
        <f t="shared" si="52"/>
        <v>0</v>
      </c>
      <c r="F1003" s="345" t="str">
        <f t="shared" si="50"/>
        <v>是</v>
      </c>
      <c r="G1003" s="196" t="str">
        <f t="shared" si="51"/>
        <v>项</v>
      </c>
    </row>
    <row r="1004" s="113" customFormat="1" ht="36" customHeight="1" spans="1:7">
      <c r="A1004" s="212" t="s">
        <v>1900</v>
      </c>
      <c r="B1004" s="213" t="s">
        <v>1901</v>
      </c>
      <c r="C1004" s="343"/>
      <c r="D1004" s="343"/>
      <c r="E1004" s="347" t="str">
        <f t="shared" si="52"/>
        <v/>
      </c>
      <c r="F1004" s="345" t="str">
        <f t="shared" si="50"/>
        <v>否</v>
      </c>
      <c r="G1004" s="196" t="str">
        <f t="shared" si="51"/>
        <v>项</v>
      </c>
    </row>
    <row r="1005" s="113" customFormat="1" ht="36" customHeight="1" spans="1:7">
      <c r="A1005" s="212" t="s">
        <v>1902</v>
      </c>
      <c r="B1005" s="213" t="s">
        <v>1903</v>
      </c>
      <c r="C1005" s="343"/>
      <c r="D1005" s="343"/>
      <c r="E1005" s="347" t="str">
        <f t="shared" si="52"/>
        <v/>
      </c>
      <c r="F1005" s="345" t="str">
        <f t="shared" si="50"/>
        <v>否</v>
      </c>
      <c r="G1005" s="196" t="str">
        <f t="shared" si="51"/>
        <v>项</v>
      </c>
    </row>
    <row r="1006" ht="36" customHeight="1" spans="1:7">
      <c r="A1006" s="212" t="s">
        <v>1904</v>
      </c>
      <c r="B1006" s="213" t="s">
        <v>1905</v>
      </c>
      <c r="C1006" s="343">
        <f>SUM(C1007:C1008)</f>
        <v>0</v>
      </c>
      <c r="D1006" s="343">
        <f>SUM(D1007:D1008)</f>
        <v>0</v>
      </c>
      <c r="E1006" s="347" t="str">
        <f t="shared" si="52"/>
        <v/>
      </c>
      <c r="F1006" s="345" t="str">
        <f t="shared" si="50"/>
        <v>否</v>
      </c>
      <c r="G1006" s="196" t="str">
        <f t="shared" si="51"/>
        <v>款</v>
      </c>
    </row>
    <row r="1007" s="113" customFormat="1" ht="36" customHeight="1" spans="1:7">
      <c r="A1007" s="212" t="s">
        <v>1906</v>
      </c>
      <c r="B1007" s="213" t="s">
        <v>1907</v>
      </c>
      <c r="C1007" s="343"/>
      <c r="D1007" s="343"/>
      <c r="E1007" s="347" t="str">
        <f t="shared" si="52"/>
        <v/>
      </c>
      <c r="F1007" s="345" t="str">
        <f t="shared" si="50"/>
        <v>否</v>
      </c>
      <c r="G1007" s="196" t="str">
        <f t="shared" si="51"/>
        <v>项</v>
      </c>
    </row>
    <row r="1008" s="113" customFormat="1" ht="36" customHeight="1" spans="1:7">
      <c r="A1008" s="212" t="s">
        <v>1908</v>
      </c>
      <c r="B1008" s="213" t="s">
        <v>1909</v>
      </c>
      <c r="C1008" s="343"/>
      <c r="D1008" s="343"/>
      <c r="E1008" s="347" t="str">
        <f t="shared" si="52"/>
        <v/>
      </c>
      <c r="F1008" s="345" t="str">
        <f t="shared" si="50"/>
        <v>否</v>
      </c>
      <c r="G1008" s="196" t="str">
        <f t="shared" si="51"/>
        <v>项</v>
      </c>
    </row>
    <row r="1009" ht="36" customHeight="1" spans="1:7">
      <c r="A1009" s="208" t="s">
        <v>136</v>
      </c>
      <c r="B1009" s="209" t="s">
        <v>137</v>
      </c>
      <c r="C1009" s="343">
        <f>SUM(C1010,C1020,C1036,C1041,C1058,C1065,C1073)</f>
        <v>1100</v>
      </c>
      <c r="D1009" s="343">
        <f>SUM(D1010,D1020,D1036,D1041,D1058,D1065,D1073)</f>
        <v>0</v>
      </c>
      <c r="E1009" s="344">
        <f t="shared" si="52"/>
        <v>-1</v>
      </c>
      <c r="F1009" s="345" t="str">
        <f t="shared" si="50"/>
        <v>是</v>
      </c>
      <c r="G1009" s="196" t="str">
        <f t="shared" si="51"/>
        <v>类</v>
      </c>
    </row>
    <row r="1010" ht="36" customHeight="1" spans="1:7">
      <c r="A1010" s="212" t="s">
        <v>1910</v>
      </c>
      <c r="B1010" s="213" t="s">
        <v>1911</v>
      </c>
      <c r="C1010" s="343">
        <f>SUM(C1011:C1019)</f>
        <v>800</v>
      </c>
      <c r="D1010" s="343">
        <f>SUM(D1011:D1019)</f>
        <v>0</v>
      </c>
      <c r="E1010" s="347">
        <f t="shared" si="52"/>
        <v>-1</v>
      </c>
      <c r="F1010" s="345" t="str">
        <f t="shared" si="50"/>
        <v>是</v>
      </c>
      <c r="G1010" s="196" t="str">
        <f t="shared" si="51"/>
        <v>款</v>
      </c>
    </row>
    <row r="1011" s="113" customFormat="1" ht="36" customHeight="1" spans="1:7">
      <c r="A1011" s="212" t="s">
        <v>1912</v>
      </c>
      <c r="B1011" s="213" t="s">
        <v>186</v>
      </c>
      <c r="C1011" s="343"/>
      <c r="D1011" s="343"/>
      <c r="E1011" s="347" t="str">
        <f t="shared" si="52"/>
        <v/>
      </c>
      <c r="F1011" s="345" t="str">
        <f t="shared" si="50"/>
        <v>否</v>
      </c>
      <c r="G1011" s="196" t="str">
        <f t="shared" si="51"/>
        <v>项</v>
      </c>
    </row>
    <row r="1012" s="113" customFormat="1" ht="36" customHeight="1" spans="1:7">
      <c r="A1012" s="212" t="s">
        <v>1913</v>
      </c>
      <c r="B1012" s="213" t="s">
        <v>188</v>
      </c>
      <c r="C1012" s="343"/>
      <c r="D1012" s="343"/>
      <c r="E1012" s="347" t="str">
        <f t="shared" si="52"/>
        <v/>
      </c>
      <c r="F1012" s="345" t="str">
        <f t="shared" si="50"/>
        <v>否</v>
      </c>
      <c r="G1012" s="196" t="str">
        <f t="shared" si="51"/>
        <v>项</v>
      </c>
    </row>
    <row r="1013" s="113" customFormat="1" ht="36" customHeight="1" spans="1:7">
      <c r="A1013" s="212" t="s">
        <v>1914</v>
      </c>
      <c r="B1013" s="213" t="s">
        <v>190</v>
      </c>
      <c r="C1013" s="343"/>
      <c r="D1013" s="343"/>
      <c r="E1013" s="347" t="str">
        <f t="shared" si="52"/>
        <v/>
      </c>
      <c r="F1013" s="345" t="str">
        <f t="shared" si="50"/>
        <v>否</v>
      </c>
      <c r="G1013" s="196" t="str">
        <f t="shared" si="51"/>
        <v>项</v>
      </c>
    </row>
    <row r="1014" s="113" customFormat="1" ht="36" customHeight="1" spans="1:7">
      <c r="A1014" s="212" t="s">
        <v>1915</v>
      </c>
      <c r="B1014" s="213" t="s">
        <v>1916</v>
      </c>
      <c r="C1014" s="343"/>
      <c r="D1014" s="343"/>
      <c r="E1014" s="347" t="str">
        <f t="shared" si="52"/>
        <v/>
      </c>
      <c r="F1014" s="345" t="str">
        <f t="shared" si="50"/>
        <v>否</v>
      </c>
      <c r="G1014" s="196" t="str">
        <f t="shared" si="51"/>
        <v>项</v>
      </c>
    </row>
    <row r="1015" s="113" customFormat="1" ht="36" customHeight="1" spans="1:7">
      <c r="A1015" s="212" t="s">
        <v>1917</v>
      </c>
      <c r="B1015" s="213" t="s">
        <v>1918</v>
      </c>
      <c r="C1015" s="343"/>
      <c r="D1015" s="343"/>
      <c r="E1015" s="347" t="str">
        <f t="shared" si="52"/>
        <v/>
      </c>
      <c r="F1015" s="345" t="str">
        <f t="shared" si="50"/>
        <v>否</v>
      </c>
      <c r="G1015" s="196" t="str">
        <f t="shared" si="51"/>
        <v>项</v>
      </c>
    </row>
    <row r="1016" s="113" customFormat="1" ht="36" customHeight="1" spans="1:7">
      <c r="A1016" s="212" t="s">
        <v>1919</v>
      </c>
      <c r="B1016" s="213" t="s">
        <v>1920</v>
      </c>
      <c r="C1016" s="343"/>
      <c r="D1016" s="343"/>
      <c r="E1016" s="347" t="str">
        <f t="shared" si="52"/>
        <v/>
      </c>
      <c r="F1016" s="345" t="str">
        <f t="shared" si="50"/>
        <v>否</v>
      </c>
      <c r="G1016" s="196" t="str">
        <f t="shared" si="51"/>
        <v>项</v>
      </c>
    </row>
    <row r="1017" s="113" customFormat="1" ht="36" customHeight="1" spans="1:7">
      <c r="A1017" s="212" t="s">
        <v>1921</v>
      </c>
      <c r="B1017" s="213" t="s">
        <v>1922</v>
      </c>
      <c r="C1017" s="343"/>
      <c r="D1017" s="343"/>
      <c r="E1017" s="347" t="str">
        <f t="shared" si="52"/>
        <v/>
      </c>
      <c r="F1017" s="345" t="str">
        <f t="shared" si="50"/>
        <v>否</v>
      </c>
      <c r="G1017" s="196" t="str">
        <f t="shared" si="51"/>
        <v>项</v>
      </c>
    </row>
    <row r="1018" s="113" customFormat="1" ht="36" customHeight="1" spans="1:7">
      <c r="A1018" s="212" t="s">
        <v>1923</v>
      </c>
      <c r="B1018" s="213" t="s">
        <v>1924</v>
      </c>
      <c r="C1018" s="343"/>
      <c r="D1018" s="343"/>
      <c r="E1018" s="347" t="str">
        <f t="shared" si="52"/>
        <v/>
      </c>
      <c r="F1018" s="345" t="str">
        <f t="shared" si="50"/>
        <v>否</v>
      </c>
      <c r="G1018" s="196" t="str">
        <f t="shared" si="51"/>
        <v>项</v>
      </c>
    </row>
    <row r="1019" s="113" customFormat="1" ht="36" customHeight="1" spans="1:7">
      <c r="A1019" s="212" t="s">
        <v>1925</v>
      </c>
      <c r="B1019" s="213" t="s">
        <v>1926</v>
      </c>
      <c r="C1019" s="343">
        <v>800</v>
      </c>
      <c r="D1019" s="343"/>
      <c r="E1019" s="347">
        <f t="shared" si="52"/>
        <v>-1</v>
      </c>
      <c r="F1019" s="345" t="str">
        <f t="shared" si="50"/>
        <v>是</v>
      </c>
      <c r="G1019" s="196" t="str">
        <f t="shared" si="51"/>
        <v>项</v>
      </c>
    </row>
    <row r="1020" ht="36" customHeight="1" spans="1:7">
      <c r="A1020" s="212" t="s">
        <v>1927</v>
      </c>
      <c r="B1020" s="213" t="s">
        <v>1928</v>
      </c>
      <c r="C1020" s="343">
        <f>SUM(C1021:C1035)</f>
        <v>0</v>
      </c>
      <c r="D1020" s="343">
        <f>SUM(D1021:D1035)</f>
        <v>0</v>
      </c>
      <c r="E1020" s="347" t="str">
        <f t="shared" si="52"/>
        <v/>
      </c>
      <c r="F1020" s="345" t="str">
        <f t="shared" si="50"/>
        <v>否</v>
      </c>
      <c r="G1020" s="196" t="str">
        <f t="shared" si="51"/>
        <v>款</v>
      </c>
    </row>
    <row r="1021" s="113" customFormat="1" ht="36" customHeight="1" spans="1:7">
      <c r="A1021" s="212" t="s">
        <v>1929</v>
      </c>
      <c r="B1021" s="213" t="s">
        <v>186</v>
      </c>
      <c r="C1021" s="343"/>
      <c r="D1021" s="343"/>
      <c r="E1021" s="347" t="str">
        <f t="shared" si="52"/>
        <v/>
      </c>
      <c r="F1021" s="345" t="str">
        <f t="shared" si="50"/>
        <v>否</v>
      </c>
      <c r="G1021" s="196" t="str">
        <f t="shared" si="51"/>
        <v>项</v>
      </c>
    </row>
    <row r="1022" s="113" customFormat="1" ht="36" customHeight="1" spans="1:7">
      <c r="A1022" s="212" t="s">
        <v>1930</v>
      </c>
      <c r="B1022" s="213" t="s">
        <v>188</v>
      </c>
      <c r="C1022" s="343"/>
      <c r="D1022" s="343"/>
      <c r="E1022" s="347" t="str">
        <f t="shared" si="52"/>
        <v/>
      </c>
      <c r="F1022" s="345" t="str">
        <f t="shared" si="50"/>
        <v>否</v>
      </c>
      <c r="G1022" s="196" t="str">
        <f t="shared" si="51"/>
        <v>项</v>
      </c>
    </row>
    <row r="1023" s="113" customFormat="1" ht="36" customHeight="1" spans="1:7">
      <c r="A1023" s="212" t="s">
        <v>1931</v>
      </c>
      <c r="B1023" s="213" t="s">
        <v>190</v>
      </c>
      <c r="C1023" s="343"/>
      <c r="D1023" s="343"/>
      <c r="E1023" s="347" t="str">
        <f t="shared" si="52"/>
        <v/>
      </c>
      <c r="F1023" s="345" t="str">
        <f t="shared" si="50"/>
        <v>否</v>
      </c>
      <c r="G1023" s="196" t="str">
        <f t="shared" si="51"/>
        <v>项</v>
      </c>
    </row>
    <row r="1024" s="113" customFormat="1" ht="36" customHeight="1" spans="1:7">
      <c r="A1024" s="212" t="s">
        <v>1932</v>
      </c>
      <c r="B1024" s="213" t="s">
        <v>1933</v>
      </c>
      <c r="C1024" s="343"/>
      <c r="D1024" s="343"/>
      <c r="E1024" s="347" t="str">
        <f t="shared" si="52"/>
        <v/>
      </c>
      <c r="F1024" s="345" t="str">
        <f t="shared" si="50"/>
        <v>否</v>
      </c>
      <c r="G1024" s="196" t="str">
        <f t="shared" si="51"/>
        <v>项</v>
      </c>
    </row>
    <row r="1025" s="113" customFormat="1" ht="36" customHeight="1" spans="1:7">
      <c r="A1025" s="212" t="s">
        <v>1934</v>
      </c>
      <c r="B1025" s="213" t="s">
        <v>1935</v>
      </c>
      <c r="C1025" s="343"/>
      <c r="D1025" s="343"/>
      <c r="E1025" s="347" t="str">
        <f t="shared" si="52"/>
        <v/>
      </c>
      <c r="F1025" s="345" t="str">
        <f t="shared" si="50"/>
        <v>否</v>
      </c>
      <c r="G1025" s="196" t="str">
        <f t="shared" si="51"/>
        <v>项</v>
      </c>
    </row>
    <row r="1026" s="113" customFormat="1" ht="36" customHeight="1" spans="1:7">
      <c r="A1026" s="212" t="s">
        <v>1936</v>
      </c>
      <c r="B1026" s="213" t="s">
        <v>1937</v>
      </c>
      <c r="C1026" s="343"/>
      <c r="D1026" s="343"/>
      <c r="E1026" s="347" t="str">
        <f t="shared" si="52"/>
        <v/>
      </c>
      <c r="F1026" s="345" t="str">
        <f t="shared" si="50"/>
        <v>否</v>
      </c>
      <c r="G1026" s="196" t="str">
        <f t="shared" si="51"/>
        <v>项</v>
      </c>
    </row>
    <row r="1027" s="113" customFormat="1" ht="36" customHeight="1" spans="1:7">
      <c r="A1027" s="212" t="s">
        <v>1938</v>
      </c>
      <c r="B1027" s="213" t="s">
        <v>1939</v>
      </c>
      <c r="C1027" s="343"/>
      <c r="D1027" s="343"/>
      <c r="E1027" s="347" t="str">
        <f t="shared" si="52"/>
        <v/>
      </c>
      <c r="F1027" s="345" t="str">
        <f t="shared" si="50"/>
        <v>否</v>
      </c>
      <c r="G1027" s="196" t="str">
        <f t="shared" si="51"/>
        <v>项</v>
      </c>
    </row>
    <row r="1028" s="113" customFormat="1" ht="36" customHeight="1" spans="1:7">
      <c r="A1028" s="212" t="s">
        <v>1940</v>
      </c>
      <c r="B1028" s="213" t="s">
        <v>1941</v>
      </c>
      <c r="C1028" s="343"/>
      <c r="D1028" s="343"/>
      <c r="E1028" s="347" t="str">
        <f t="shared" si="52"/>
        <v/>
      </c>
      <c r="F1028" s="345" t="str">
        <f t="shared" si="50"/>
        <v>否</v>
      </c>
      <c r="G1028" s="196" t="str">
        <f t="shared" si="51"/>
        <v>项</v>
      </c>
    </row>
    <row r="1029" s="113" customFormat="1" ht="36" customHeight="1" spans="1:7">
      <c r="A1029" s="212" t="s">
        <v>1942</v>
      </c>
      <c r="B1029" s="213" t="s">
        <v>1943</v>
      </c>
      <c r="C1029" s="343"/>
      <c r="D1029" s="343"/>
      <c r="E1029" s="347" t="str">
        <f t="shared" si="52"/>
        <v/>
      </c>
      <c r="F1029" s="345" t="str">
        <f t="shared" ref="F1029:F1092" si="53">IF(LEN(A1029)=3,"是",IF(B1029&lt;&gt;"",IF(SUM(C1029:D1029)&lt;&gt;0,"是","否"),"是"))</f>
        <v>否</v>
      </c>
      <c r="G1029" s="196" t="str">
        <f t="shared" ref="G1029:G1092" si="54">IF(LEN(A1029)=3,"类",IF(LEN(A1029)=5,"款","项"))</f>
        <v>项</v>
      </c>
    </row>
    <row r="1030" s="113" customFormat="1" ht="36" customHeight="1" spans="1:7">
      <c r="A1030" s="212" t="s">
        <v>1944</v>
      </c>
      <c r="B1030" s="213" t="s">
        <v>1945</v>
      </c>
      <c r="C1030" s="343"/>
      <c r="D1030" s="343"/>
      <c r="E1030" s="347" t="str">
        <f t="shared" si="52"/>
        <v/>
      </c>
      <c r="F1030" s="345" t="str">
        <f t="shared" si="53"/>
        <v>否</v>
      </c>
      <c r="G1030" s="196" t="str">
        <f t="shared" si="54"/>
        <v>项</v>
      </c>
    </row>
    <row r="1031" s="113" customFormat="1" ht="36" customHeight="1" spans="1:7">
      <c r="A1031" s="212" t="s">
        <v>1946</v>
      </c>
      <c r="B1031" s="213" t="s">
        <v>1947</v>
      </c>
      <c r="C1031" s="343"/>
      <c r="D1031" s="343"/>
      <c r="E1031" s="347" t="str">
        <f t="shared" si="52"/>
        <v/>
      </c>
      <c r="F1031" s="345" t="str">
        <f t="shared" si="53"/>
        <v>否</v>
      </c>
      <c r="G1031" s="196" t="str">
        <f t="shared" si="54"/>
        <v>项</v>
      </c>
    </row>
    <row r="1032" s="113" customFormat="1" ht="36" customHeight="1" spans="1:7">
      <c r="A1032" s="212" t="s">
        <v>1948</v>
      </c>
      <c r="B1032" s="213" t="s">
        <v>1949</v>
      </c>
      <c r="C1032" s="343"/>
      <c r="D1032" s="343"/>
      <c r="E1032" s="347" t="str">
        <f t="shared" si="52"/>
        <v/>
      </c>
      <c r="F1032" s="345" t="str">
        <f t="shared" si="53"/>
        <v>否</v>
      </c>
      <c r="G1032" s="196" t="str">
        <f t="shared" si="54"/>
        <v>项</v>
      </c>
    </row>
    <row r="1033" s="113" customFormat="1" ht="36" customHeight="1" spans="1:7">
      <c r="A1033" s="212" t="s">
        <v>1950</v>
      </c>
      <c r="B1033" s="213" t="s">
        <v>1951</v>
      </c>
      <c r="C1033" s="343"/>
      <c r="D1033" s="343"/>
      <c r="E1033" s="347" t="str">
        <f t="shared" si="52"/>
        <v/>
      </c>
      <c r="F1033" s="345" t="str">
        <f t="shared" si="53"/>
        <v>否</v>
      </c>
      <c r="G1033" s="196" t="str">
        <f t="shared" si="54"/>
        <v>项</v>
      </c>
    </row>
    <row r="1034" s="113" customFormat="1" ht="36" customHeight="1" spans="1:7">
      <c r="A1034" s="212" t="s">
        <v>1952</v>
      </c>
      <c r="B1034" s="213" t="s">
        <v>1953</v>
      </c>
      <c r="C1034" s="343"/>
      <c r="D1034" s="343"/>
      <c r="E1034" s="347" t="str">
        <f t="shared" si="52"/>
        <v/>
      </c>
      <c r="F1034" s="345" t="str">
        <f t="shared" si="53"/>
        <v>否</v>
      </c>
      <c r="G1034" s="196" t="str">
        <f t="shared" si="54"/>
        <v>项</v>
      </c>
    </row>
    <row r="1035" s="113" customFormat="1" ht="36" customHeight="1" spans="1:7">
      <c r="A1035" s="212" t="s">
        <v>1954</v>
      </c>
      <c r="B1035" s="213" t="s">
        <v>1955</v>
      </c>
      <c r="C1035" s="343"/>
      <c r="D1035" s="343"/>
      <c r="E1035" s="347" t="str">
        <f t="shared" si="52"/>
        <v/>
      </c>
      <c r="F1035" s="345" t="str">
        <f t="shared" si="53"/>
        <v>否</v>
      </c>
      <c r="G1035" s="196" t="str">
        <f t="shared" si="54"/>
        <v>项</v>
      </c>
    </row>
    <row r="1036" ht="36" customHeight="1" spans="1:7">
      <c r="A1036" s="212" t="s">
        <v>1956</v>
      </c>
      <c r="B1036" s="213" t="s">
        <v>1957</v>
      </c>
      <c r="C1036" s="343">
        <f>SUM(C1037:C1040)</f>
        <v>0</v>
      </c>
      <c r="D1036" s="343">
        <f>SUM(D1037:D1040)</f>
        <v>0</v>
      </c>
      <c r="E1036" s="347" t="str">
        <f t="shared" si="52"/>
        <v/>
      </c>
      <c r="F1036" s="345" t="str">
        <f t="shared" si="53"/>
        <v>否</v>
      </c>
      <c r="G1036" s="196" t="str">
        <f t="shared" si="54"/>
        <v>款</v>
      </c>
    </row>
    <row r="1037" s="113" customFormat="1" ht="36" customHeight="1" spans="1:7">
      <c r="A1037" s="212" t="s">
        <v>1958</v>
      </c>
      <c r="B1037" s="213" t="s">
        <v>186</v>
      </c>
      <c r="C1037" s="343"/>
      <c r="D1037" s="343"/>
      <c r="E1037" s="347" t="str">
        <f t="shared" si="52"/>
        <v/>
      </c>
      <c r="F1037" s="345" t="str">
        <f t="shared" si="53"/>
        <v>否</v>
      </c>
      <c r="G1037" s="196" t="str">
        <f t="shared" si="54"/>
        <v>项</v>
      </c>
    </row>
    <row r="1038" s="113" customFormat="1" ht="36" customHeight="1" spans="1:7">
      <c r="A1038" s="212" t="s">
        <v>1959</v>
      </c>
      <c r="B1038" s="213" t="s">
        <v>188</v>
      </c>
      <c r="C1038" s="343"/>
      <c r="D1038" s="343"/>
      <c r="E1038" s="347" t="str">
        <f t="shared" si="52"/>
        <v/>
      </c>
      <c r="F1038" s="345" t="str">
        <f t="shared" si="53"/>
        <v>否</v>
      </c>
      <c r="G1038" s="196" t="str">
        <f t="shared" si="54"/>
        <v>项</v>
      </c>
    </row>
    <row r="1039" s="113" customFormat="1" ht="36" customHeight="1" spans="1:7">
      <c r="A1039" s="212" t="s">
        <v>1960</v>
      </c>
      <c r="B1039" s="213" t="s">
        <v>190</v>
      </c>
      <c r="C1039" s="343"/>
      <c r="D1039" s="343"/>
      <c r="E1039" s="347" t="str">
        <f t="shared" si="52"/>
        <v/>
      </c>
      <c r="F1039" s="345" t="str">
        <f t="shared" si="53"/>
        <v>否</v>
      </c>
      <c r="G1039" s="196" t="str">
        <f t="shared" si="54"/>
        <v>项</v>
      </c>
    </row>
    <row r="1040" s="113" customFormat="1" ht="36" customHeight="1" spans="1:7">
      <c r="A1040" s="212" t="s">
        <v>1961</v>
      </c>
      <c r="B1040" s="213" t="s">
        <v>1962</v>
      </c>
      <c r="C1040" s="343"/>
      <c r="D1040" s="343"/>
      <c r="E1040" s="347" t="str">
        <f t="shared" si="52"/>
        <v/>
      </c>
      <c r="F1040" s="345" t="str">
        <f t="shared" si="53"/>
        <v>否</v>
      </c>
      <c r="G1040" s="196" t="str">
        <f t="shared" si="54"/>
        <v>项</v>
      </c>
    </row>
    <row r="1041" ht="36" customHeight="1" spans="1:7">
      <c r="A1041" s="212" t="s">
        <v>1963</v>
      </c>
      <c r="B1041" s="213" t="s">
        <v>1964</v>
      </c>
      <c r="C1041" s="343">
        <f>SUM(C1042:C1057)</f>
        <v>0</v>
      </c>
      <c r="D1041" s="343">
        <f>SUM(D1042:D1057)</f>
        <v>0</v>
      </c>
      <c r="E1041" s="347" t="str">
        <f t="shared" si="52"/>
        <v/>
      </c>
      <c r="F1041" s="345" t="str">
        <f t="shared" si="53"/>
        <v>否</v>
      </c>
      <c r="G1041" s="196" t="str">
        <f t="shared" si="54"/>
        <v>款</v>
      </c>
    </row>
    <row r="1042" s="113" customFormat="1" ht="36" customHeight="1" spans="1:7">
      <c r="A1042" s="212" t="s">
        <v>1965</v>
      </c>
      <c r="B1042" s="213" t="s">
        <v>186</v>
      </c>
      <c r="C1042" s="343"/>
      <c r="D1042" s="343"/>
      <c r="E1042" s="347" t="str">
        <f t="shared" si="52"/>
        <v/>
      </c>
      <c r="F1042" s="345" t="str">
        <f t="shared" si="53"/>
        <v>否</v>
      </c>
      <c r="G1042" s="196" t="str">
        <f t="shared" si="54"/>
        <v>项</v>
      </c>
    </row>
    <row r="1043" s="113" customFormat="1" ht="36" customHeight="1" spans="1:7">
      <c r="A1043" s="212" t="s">
        <v>1966</v>
      </c>
      <c r="B1043" s="213" t="s">
        <v>188</v>
      </c>
      <c r="C1043" s="343"/>
      <c r="D1043" s="343"/>
      <c r="E1043" s="347" t="str">
        <f t="shared" ref="E1043:E1106" si="55">IF(C1043&gt;0,D1043/C1043-1,IF(C1043&lt;0,-(D1043/C1043-1),""))</f>
        <v/>
      </c>
      <c r="F1043" s="345" t="str">
        <f t="shared" si="53"/>
        <v>否</v>
      </c>
      <c r="G1043" s="196" t="str">
        <f t="shared" si="54"/>
        <v>项</v>
      </c>
    </row>
    <row r="1044" s="113" customFormat="1" ht="36" customHeight="1" spans="1:7">
      <c r="A1044" s="212" t="s">
        <v>1967</v>
      </c>
      <c r="B1044" s="213" t="s">
        <v>190</v>
      </c>
      <c r="C1044" s="343"/>
      <c r="D1044" s="343"/>
      <c r="E1044" s="347" t="str">
        <f t="shared" si="55"/>
        <v/>
      </c>
      <c r="F1044" s="345" t="str">
        <f t="shared" si="53"/>
        <v>否</v>
      </c>
      <c r="G1044" s="196" t="str">
        <f t="shared" si="54"/>
        <v>项</v>
      </c>
    </row>
    <row r="1045" s="113" customFormat="1" ht="36" customHeight="1" spans="1:7">
      <c r="A1045" s="212" t="s">
        <v>1968</v>
      </c>
      <c r="B1045" s="213" t="s">
        <v>1969</v>
      </c>
      <c r="C1045" s="343"/>
      <c r="D1045" s="343"/>
      <c r="E1045" s="347" t="str">
        <f t="shared" si="55"/>
        <v/>
      </c>
      <c r="F1045" s="345" t="str">
        <f t="shared" si="53"/>
        <v>否</v>
      </c>
      <c r="G1045" s="196" t="str">
        <f t="shared" si="54"/>
        <v>项</v>
      </c>
    </row>
    <row r="1046" s="113" customFormat="1" ht="36" customHeight="1" spans="1:7">
      <c r="A1046" s="212" t="s">
        <v>1970</v>
      </c>
      <c r="B1046" s="349" t="s">
        <v>1971</v>
      </c>
      <c r="C1046" s="343"/>
      <c r="D1046" s="343"/>
      <c r="E1046" s="347" t="str">
        <f t="shared" si="55"/>
        <v/>
      </c>
      <c r="F1046" s="345" t="str">
        <f t="shared" si="53"/>
        <v>否</v>
      </c>
      <c r="G1046" s="196" t="str">
        <f t="shared" si="54"/>
        <v>项</v>
      </c>
    </row>
    <row r="1047" s="113" customFormat="1" ht="36" customHeight="1" spans="1:7">
      <c r="A1047" s="212" t="s">
        <v>1972</v>
      </c>
      <c r="B1047" s="213" t="s">
        <v>1973</v>
      </c>
      <c r="C1047" s="343"/>
      <c r="D1047" s="343"/>
      <c r="E1047" s="347" t="str">
        <f t="shared" si="55"/>
        <v/>
      </c>
      <c r="F1047" s="345" t="str">
        <f t="shared" si="53"/>
        <v>否</v>
      </c>
      <c r="G1047" s="196" t="str">
        <f t="shared" si="54"/>
        <v>项</v>
      </c>
    </row>
    <row r="1048" s="113" customFormat="1" ht="36" customHeight="1" spans="1:7">
      <c r="A1048" s="212" t="s">
        <v>1974</v>
      </c>
      <c r="B1048" s="213" t="s">
        <v>1975</v>
      </c>
      <c r="C1048" s="343"/>
      <c r="D1048" s="343"/>
      <c r="E1048" s="347" t="str">
        <f t="shared" si="55"/>
        <v/>
      </c>
      <c r="F1048" s="345" t="str">
        <f t="shared" si="53"/>
        <v>否</v>
      </c>
      <c r="G1048" s="196" t="str">
        <f t="shared" si="54"/>
        <v>项</v>
      </c>
    </row>
    <row r="1049" s="113" customFormat="1" ht="36" customHeight="1" spans="1:7">
      <c r="A1049" s="212" t="s">
        <v>1976</v>
      </c>
      <c r="B1049" s="349" t="s">
        <v>1977</v>
      </c>
      <c r="C1049" s="343"/>
      <c r="D1049" s="343"/>
      <c r="E1049" s="347" t="str">
        <f t="shared" si="55"/>
        <v/>
      </c>
      <c r="F1049" s="345" t="str">
        <f t="shared" si="53"/>
        <v>否</v>
      </c>
      <c r="G1049" s="196" t="str">
        <f t="shared" si="54"/>
        <v>项</v>
      </c>
    </row>
    <row r="1050" s="113" customFormat="1" ht="36" customHeight="1" spans="1:7">
      <c r="A1050" s="212" t="s">
        <v>1978</v>
      </c>
      <c r="B1050" s="349" t="s">
        <v>1979</v>
      </c>
      <c r="C1050" s="343"/>
      <c r="D1050" s="343"/>
      <c r="E1050" s="347" t="str">
        <f t="shared" si="55"/>
        <v/>
      </c>
      <c r="F1050" s="345" t="str">
        <f t="shared" si="53"/>
        <v>否</v>
      </c>
      <c r="G1050" s="196" t="str">
        <f t="shared" si="54"/>
        <v>项</v>
      </c>
    </row>
    <row r="1051" s="113" customFormat="1" ht="36" customHeight="1" spans="1:7">
      <c r="A1051" s="212" t="s">
        <v>1980</v>
      </c>
      <c r="B1051" s="349" t="s">
        <v>1981</v>
      </c>
      <c r="C1051" s="343"/>
      <c r="D1051" s="343"/>
      <c r="E1051" s="347" t="str">
        <f t="shared" si="55"/>
        <v/>
      </c>
      <c r="F1051" s="345" t="str">
        <f t="shared" si="53"/>
        <v>否</v>
      </c>
      <c r="G1051" s="196" t="str">
        <f t="shared" si="54"/>
        <v>项</v>
      </c>
    </row>
    <row r="1052" s="113" customFormat="1" ht="36" customHeight="1" spans="1:7">
      <c r="A1052" s="212" t="s">
        <v>1982</v>
      </c>
      <c r="B1052" s="349" t="s">
        <v>1983</v>
      </c>
      <c r="C1052" s="343"/>
      <c r="D1052" s="343"/>
      <c r="E1052" s="347" t="str">
        <f t="shared" si="55"/>
        <v/>
      </c>
      <c r="F1052" s="345" t="str">
        <f t="shared" si="53"/>
        <v>否</v>
      </c>
      <c r="G1052" s="196" t="str">
        <f t="shared" si="54"/>
        <v>项</v>
      </c>
    </row>
    <row r="1053" s="113" customFormat="1" ht="36" customHeight="1" spans="1:7">
      <c r="A1053" s="212" t="s">
        <v>1984</v>
      </c>
      <c r="B1053" s="349" t="s">
        <v>1985</v>
      </c>
      <c r="C1053" s="343"/>
      <c r="D1053" s="343"/>
      <c r="E1053" s="347" t="str">
        <f t="shared" si="55"/>
        <v/>
      </c>
      <c r="F1053" s="345" t="str">
        <f t="shared" si="53"/>
        <v>否</v>
      </c>
      <c r="G1053" s="196" t="str">
        <f t="shared" si="54"/>
        <v>项</v>
      </c>
    </row>
    <row r="1054" s="113" customFormat="1" ht="36" customHeight="1" spans="1:7">
      <c r="A1054" s="350">
        <v>2150516</v>
      </c>
      <c r="B1054" s="362" t="s">
        <v>1986</v>
      </c>
      <c r="C1054" s="343"/>
      <c r="D1054" s="343"/>
      <c r="E1054" s="347" t="str">
        <f t="shared" si="55"/>
        <v/>
      </c>
      <c r="F1054" s="345" t="str">
        <f t="shared" si="53"/>
        <v>否</v>
      </c>
      <c r="G1054" s="196" t="str">
        <f t="shared" si="54"/>
        <v>项</v>
      </c>
    </row>
    <row r="1055" s="113" customFormat="1" ht="36" customHeight="1" spans="1:7">
      <c r="A1055" s="350">
        <v>2150517</v>
      </c>
      <c r="B1055" s="362" t="s">
        <v>1987</v>
      </c>
      <c r="C1055" s="343"/>
      <c r="D1055" s="343"/>
      <c r="E1055" s="347" t="str">
        <f t="shared" si="55"/>
        <v/>
      </c>
      <c r="F1055" s="345" t="str">
        <f t="shared" si="53"/>
        <v>否</v>
      </c>
      <c r="G1055" s="196" t="str">
        <f t="shared" si="54"/>
        <v>项</v>
      </c>
    </row>
    <row r="1056" s="113" customFormat="1" ht="36" customHeight="1" spans="1:7">
      <c r="A1056" s="350">
        <v>2150550</v>
      </c>
      <c r="B1056" s="362" t="s">
        <v>1063</v>
      </c>
      <c r="C1056" s="343"/>
      <c r="D1056" s="343"/>
      <c r="E1056" s="347" t="str">
        <f t="shared" si="55"/>
        <v/>
      </c>
      <c r="F1056" s="345" t="str">
        <f t="shared" si="53"/>
        <v>否</v>
      </c>
      <c r="G1056" s="196" t="str">
        <f t="shared" si="54"/>
        <v>项</v>
      </c>
    </row>
    <row r="1057" s="113" customFormat="1" ht="36" customHeight="1" spans="1:7">
      <c r="A1057" s="212" t="s">
        <v>1988</v>
      </c>
      <c r="B1057" s="213" t="s">
        <v>1989</v>
      </c>
      <c r="C1057" s="343"/>
      <c r="D1057" s="343"/>
      <c r="E1057" s="347" t="str">
        <f t="shared" si="55"/>
        <v/>
      </c>
      <c r="F1057" s="345" t="str">
        <f t="shared" si="53"/>
        <v>否</v>
      </c>
      <c r="G1057" s="196" t="str">
        <f t="shared" si="54"/>
        <v>项</v>
      </c>
    </row>
    <row r="1058" ht="36" customHeight="1" spans="1:7">
      <c r="A1058" s="212" t="s">
        <v>1990</v>
      </c>
      <c r="B1058" s="213" t="s">
        <v>1991</v>
      </c>
      <c r="C1058" s="343">
        <f>SUM(C1059:C1064)</f>
        <v>0</v>
      </c>
      <c r="D1058" s="343">
        <f>SUM(D1059:D1064)</f>
        <v>0</v>
      </c>
      <c r="E1058" s="347" t="str">
        <f t="shared" si="55"/>
        <v/>
      </c>
      <c r="F1058" s="345" t="str">
        <f t="shared" si="53"/>
        <v>否</v>
      </c>
      <c r="G1058" s="196" t="str">
        <f t="shared" si="54"/>
        <v>款</v>
      </c>
    </row>
    <row r="1059" s="113" customFormat="1" ht="36" customHeight="1" spans="1:7">
      <c r="A1059" s="212" t="s">
        <v>1992</v>
      </c>
      <c r="B1059" s="213" t="s">
        <v>186</v>
      </c>
      <c r="C1059" s="343"/>
      <c r="D1059" s="343"/>
      <c r="E1059" s="347" t="str">
        <f t="shared" si="55"/>
        <v/>
      </c>
      <c r="F1059" s="345" t="str">
        <f t="shared" si="53"/>
        <v>否</v>
      </c>
      <c r="G1059" s="196" t="str">
        <f t="shared" si="54"/>
        <v>项</v>
      </c>
    </row>
    <row r="1060" s="113" customFormat="1" ht="36" customHeight="1" spans="1:7">
      <c r="A1060" s="212" t="s">
        <v>1993</v>
      </c>
      <c r="B1060" s="213" t="s">
        <v>188</v>
      </c>
      <c r="C1060" s="343"/>
      <c r="D1060" s="343"/>
      <c r="E1060" s="347" t="str">
        <f t="shared" si="55"/>
        <v/>
      </c>
      <c r="F1060" s="345" t="str">
        <f t="shared" si="53"/>
        <v>否</v>
      </c>
      <c r="G1060" s="196" t="str">
        <f t="shared" si="54"/>
        <v>项</v>
      </c>
    </row>
    <row r="1061" s="113" customFormat="1" ht="36" customHeight="1" spans="1:7">
      <c r="A1061" s="212" t="s">
        <v>1994</v>
      </c>
      <c r="B1061" s="213" t="s">
        <v>190</v>
      </c>
      <c r="C1061" s="343"/>
      <c r="D1061" s="343"/>
      <c r="E1061" s="347" t="str">
        <f t="shared" si="55"/>
        <v/>
      </c>
      <c r="F1061" s="345" t="str">
        <f t="shared" si="53"/>
        <v>否</v>
      </c>
      <c r="G1061" s="196" t="str">
        <f t="shared" si="54"/>
        <v>项</v>
      </c>
    </row>
    <row r="1062" s="113" customFormat="1" ht="36" customHeight="1" spans="1:7">
      <c r="A1062" s="212" t="s">
        <v>1995</v>
      </c>
      <c r="B1062" s="213" t="s">
        <v>1996</v>
      </c>
      <c r="C1062" s="343"/>
      <c r="D1062" s="343"/>
      <c r="E1062" s="347" t="str">
        <f t="shared" si="55"/>
        <v/>
      </c>
      <c r="F1062" s="345" t="str">
        <f t="shared" si="53"/>
        <v>否</v>
      </c>
      <c r="G1062" s="196" t="str">
        <f t="shared" si="54"/>
        <v>项</v>
      </c>
    </row>
    <row r="1063" s="113" customFormat="1" ht="36" customHeight="1" spans="1:7">
      <c r="A1063" s="212" t="s">
        <v>1997</v>
      </c>
      <c r="B1063" s="213" t="s">
        <v>1998</v>
      </c>
      <c r="C1063" s="343"/>
      <c r="D1063" s="343"/>
      <c r="E1063" s="347" t="str">
        <f t="shared" si="55"/>
        <v/>
      </c>
      <c r="F1063" s="345" t="str">
        <f t="shared" si="53"/>
        <v>否</v>
      </c>
      <c r="G1063" s="196" t="str">
        <f t="shared" si="54"/>
        <v>项</v>
      </c>
    </row>
    <row r="1064" s="113" customFormat="1" ht="36" customHeight="1" spans="1:7">
      <c r="A1064" s="212" t="s">
        <v>1999</v>
      </c>
      <c r="B1064" s="213" t="s">
        <v>2000</v>
      </c>
      <c r="C1064" s="343"/>
      <c r="D1064" s="343"/>
      <c r="E1064" s="347" t="str">
        <f t="shared" si="55"/>
        <v/>
      </c>
      <c r="F1064" s="345" t="str">
        <f t="shared" si="53"/>
        <v>否</v>
      </c>
      <c r="G1064" s="196" t="str">
        <f t="shared" si="54"/>
        <v>项</v>
      </c>
    </row>
    <row r="1065" ht="36" customHeight="1" spans="1:7">
      <c r="A1065" s="212" t="s">
        <v>2001</v>
      </c>
      <c r="B1065" s="213" t="s">
        <v>2002</v>
      </c>
      <c r="C1065" s="343">
        <f>SUM(C1066:C1072)</f>
        <v>0</v>
      </c>
      <c r="D1065" s="343">
        <f>SUM(D1066:D1072)</f>
        <v>0</v>
      </c>
      <c r="E1065" s="347" t="str">
        <f t="shared" si="55"/>
        <v/>
      </c>
      <c r="F1065" s="345" t="str">
        <f t="shared" si="53"/>
        <v>否</v>
      </c>
      <c r="G1065" s="196" t="str">
        <f t="shared" si="54"/>
        <v>款</v>
      </c>
    </row>
    <row r="1066" s="113" customFormat="1" ht="36" customHeight="1" spans="1:7">
      <c r="A1066" s="212" t="s">
        <v>2003</v>
      </c>
      <c r="B1066" s="213" t="s">
        <v>186</v>
      </c>
      <c r="C1066" s="343"/>
      <c r="D1066" s="343"/>
      <c r="E1066" s="347" t="str">
        <f t="shared" si="55"/>
        <v/>
      </c>
      <c r="F1066" s="345" t="str">
        <f t="shared" si="53"/>
        <v>否</v>
      </c>
      <c r="G1066" s="196" t="str">
        <f t="shared" si="54"/>
        <v>项</v>
      </c>
    </row>
    <row r="1067" s="113" customFormat="1" ht="36" customHeight="1" spans="1:7">
      <c r="A1067" s="212" t="s">
        <v>2004</v>
      </c>
      <c r="B1067" s="213" t="s">
        <v>188</v>
      </c>
      <c r="C1067" s="343"/>
      <c r="D1067" s="343"/>
      <c r="E1067" s="347" t="str">
        <f t="shared" si="55"/>
        <v/>
      </c>
      <c r="F1067" s="345" t="str">
        <f t="shared" si="53"/>
        <v>否</v>
      </c>
      <c r="G1067" s="196" t="str">
        <f t="shared" si="54"/>
        <v>项</v>
      </c>
    </row>
    <row r="1068" s="113" customFormat="1" ht="36" customHeight="1" spans="1:7">
      <c r="A1068" s="212" t="s">
        <v>2005</v>
      </c>
      <c r="B1068" s="213" t="s">
        <v>190</v>
      </c>
      <c r="C1068" s="343"/>
      <c r="D1068" s="343"/>
      <c r="E1068" s="347" t="str">
        <f t="shared" si="55"/>
        <v/>
      </c>
      <c r="F1068" s="345" t="str">
        <f t="shared" si="53"/>
        <v>否</v>
      </c>
      <c r="G1068" s="196" t="str">
        <f t="shared" si="54"/>
        <v>项</v>
      </c>
    </row>
    <row r="1069" s="113" customFormat="1" ht="36" customHeight="1" spans="1:7">
      <c r="A1069" s="212" t="s">
        <v>2006</v>
      </c>
      <c r="B1069" s="213" t="s">
        <v>2007</v>
      </c>
      <c r="C1069" s="343"/>
      <c r="D1069" s="343"/>
      <c r="E1069" s="347" t="str">
        <f t="shared" si="55"/>
        <v/>
      </c>
      <c r="F1069" s="345" t="str">
        <f t="shared" si="53"/>
        <v>否</v>
      </c>
      <c r="G1069" s="196" t="str">
        <f t="shared" si="54"/>
        <v>项</v>
      </c>
    </row>
    <row r="1070" s="113" customFormat="1" ht="36" customHeight="1" spans="1:7">
      <c r="A1070" s="212" t="s">
        <v>2008</v>
      </c>
      <c r="B1070" s="213" t="s">
        <v>2009</v>
      </c>
      <c r="C1070" s="343"/>
      <c r="D1070" s="343"/>
      <c r="E1070" s="347" t="str">
        <f t="shared" si="55"/>
        <v/>
      </c>
      <c r="F1070" s="345" t="str">
        <f t="shared" si="53"/>
        <v>否</v>
      </c>
      <c r="G1070" s="196" t="str">
        <f t="shared" si="54"/>
        <v>项</v>
      </c>
    </row>
    <row r="1071" s="113" customFormat="1" ht="36" customHeight="1" spans="1:7">
      <c r="A1071" s="350">
        <v>2150806</v>
      </c>
      <c r="B1071" s="357" t="s">
        <v>2010</v>
      </c>
      <c r="C1071" s="343"/>
      <c r="D1071" s="343"/>
      <c r="E1071" s="347" t="str">
        <f t="shared" si="55"/>
        <v/>
      </c>
      <c r="F1071" s="345" t="str">
        <f t="shared" si="53"/>
        <v>否</v>
      </c>
      <c r="G1071" s="196" t="str">
        <f t="shared" si="54"/>
        <v>项</v>
      </c>
    </row>
    <row r="1072" s="113" customFormat="1" ht="36" customHeight="1" spans="1:7">
      <c r="A1072" s="212" t="s">
        <v>2011</v>
      </c>
      <c r="B1072" s="213" t="s">
        <v>2012</v>
      </c>
      <c r="C1072" s="343"/>
      <c r="D1072" s="343"/>
      <c r="E1072" s="347" t="str">
        <f t="shared" si="55"/>
        <v/>
      </c>
      <c r="F1072" s="345" t="str">
        <f t="shared" si="53"/>
        <v>否</v>
      </c>
      <c r="G1072" s="196" t="str">
        <f t="shared" si="54"/>
        <v>项</v>
      </c>
    </row>
    <row r="1073" ht="36" customHeight="1" spans="1:7">
      <c r="A1073" s="212" t="s">
        <v>2013</v>
      </c>
      <c r="B1073" s="213" t="s">
        <v>2014</v>
      </c>
      <c r="C1073" s="343">
        <f>SUM(C1074:C1078)</f>
        <v>300</v>
      </c>
      <c r="D1073" s="343"/>
      <c r="E1073" s="347">
        <f t="shared" si="55"/>
        <v>-1</v>
      </c>
      <c r="F1073" s="345" t="str">
        <f t="shared" si="53"/>
        <v>是</v>
      </c>
      <c r="G1073" s="196" t="str">
        <f t="shared" si="54"/>
        <v>款</v>
      </c>
    </row>
    <row r="1074" s="113" customFormat="1" ht="36" customHeight="1" spans="1:7">
      <c r="A1074" s="212" t="s">
        <v>2015</v>
      </c>
      <c r="B1074" s="213" t="s">
        <v>2016</v>
      </c>
      <c r="C1074" s="343"/>
      <c r="D1074" s="343"/>
      <c r="E1074" s="347" t="str">
        <f t="shared" si="55"/>
        <v/>
      </c>
      <c r="F1074" s="345" t="str">
        <f t="shared" si="53"/>
        <v>否</v>
      </c>
      <c r="G1074" s="196" t="str">
        <f t="shared" si="54"/>
        <v>项</v>
      </c>
    </row>
    <row r="1075" s="113" customFormat="1" ht="36" customHeight="1" spans="1:7">
      <c r="A1075" s="212" t="s">
        <v>2017</v>
      </c>
      <c r="B1075" s="213" t="s">
        <v>2018</v>
      </c>
      <c r="C1075" s="343"/>
      <c r="D1075" s="343"/>
      <c r="E1075" s="347" t="str">
        <f t="shared" si="55"/>
        <v/>
      </c>
      <c r="F1075" s="345" t="str">
        <f t="shared" si="53"/>
        <v>否</v>
      </c>
      <c r="G1075" s="196" t="str">
        <f t="shared" si="54"/>
        <v>项</v>
      </c>
    </row>
    <row r="1076" s="113" customFormat="1" ht="36" customHeight="1" spans="1:7">
      <c r="A1076" s="212" t="s">
        <v>2019</v>
      </c>
      <c r="B1076" s="213" t="s">
        <v>2020</v>
      </c>
      <c r="C1076" s="343">
        <v>300</v>
      </c>
      <c r="D1076" s="343">
        <v>300</v>
      </c>
      <c r="E1076" s="347">
        <f t="shared" si="55"/>
        <v>0</v>
      </c>
      <c r="F1076" s="345" t="str">
        <f t="shared" si="53"/>
        <v>是</v>
      </c>
      <c r="G1076" s="196" t="str">
        <f t="shared" si="54"/>
        <v>项</v>
      </c>
    </row>
    <row r="1077" s="113" customFormat="1" ht="36" customHeight="1" spans="1:7">
      <c r="A1077" s="212" t="s">
        <v>2021</v>
      </c>
      <c r="B1077" s="213" t="s">
        <v>2022</v>
      </c>
      <c r="C1077" s="343"/>
      <c r="D1077" s="343"/>
      <c r="E1077" s="347" t="str">
        <f t="shared" si="55"/>
        <v/>
      </c>
      <c r="F1077" s="345" t="str">
        <f t="shared" si="53"/>
        <v>否</v>
      </c>
      <c r="G1077" s="196" t="str">
        <f t="shared" si="54"/>
        <v>项</v>
      </c>
    </row>
    <row r="1078" s="113" customFormat="1" ht="36" customHeight="1" spans="1:7">
      <c r="A1078" s="212" t="s">
        <v>2023</v>
      </c>
      <c r="B1078" s="213" t="s">
        <v>2024</v>
      </c>
      <c r="C1078" s="343"/>
      <c r="D1078" s="343"/>
      <c r="E1078" s="347" t="str">
        <f t="shared" si="55"/>
        <v/>
      </c>
      <c r="F1078" s="345" t="str">
        <f t="shared" si="53"/>
        <v>否</v>
      </c>
      <c r="G1078" s="196" t="str">
        <f t="shared" si="54"/>
        <v>项</v>
      </c>
    </row>
    <row r="1079" ht="36" customHeight="1" spans="1:7">
      <c r="A1079" s="208" t="s">
        <v>138</v>
      </c>
      <c r="B1079" s="209" t="s">
        <v>139</v>
      </c>
      <c r="C1079" s="343">
        <f>SUM(C1080,C1090,C1096)</f>
        <v>463</v>
      </c>
      <c r="D1079" s="343">
        <f>SUM(D1080,D1090,D1096)</f>
        <v>163</v>
      </c>
      <c r="E1079" s="344">
        <f t="shared" si="55"/>
        <v>-0.648</v>
      </c>
      <c r="F1079" s="345" t="str">
        <f t="shared" si="53"/>
        <v>是</v>
      </c>
      <c r="G1079" s="196" t="str">
        <f t="shared" si="54"/>
        <v>类</v>
      </c>
    </row>
    <row r="1080" ht="36" customHeight="1" spans="1:7">
      <c r="A1080" s="212" t="s">
        <v>2025</v>
      </c>
      <c r="B1080" s="213" t="s">
        <v>2026</v>
      </c>
      <c r="C1080" s="343">
        <f>SUM(C1081:C1089)</f>
        <v>113</v>
      </c>
      <c r="D1080" s="343">
        <f>SUM(D1081:D1089)</f>
        <v>113</v>
      </c>
      <c r="E1080" s="347">
        <f t="shared" si="55"/>
        <v>0</v>
      </c>
      <c r="F1080" s="345" t="str">
        <f t="shared" si="53"/>
        <v>是</v>
      </c>
      <c r="G1080" s="196" t="str">
        <f t="shared" si="54"/>
        <v>款</v>
      </c>
    </row>
    <row r="1081" s="113" customFormat="1" ht="36" customHeight="1" spans="1:7">
      <c r="A1081" s="212" t="s">
        <v>2027</v>
      </c>
      <c r="B1081" s="213" t="s">
        <v>186</v>
      </c>
      <c r="C1081" s="343">
        <v>102</v>
      </c>
      <c r="D1081" s="343">
        <v>102</v>
      </c>
      <c r="E1081" s="347">
        <f t="shared" si="55"/>
        <v>0</v>
      </c>
      <c r="F1081" s="345" t="str">
        <f t="shared" si="53"/>
        <v>是</v>
      </c>
      <c r="G1081" s="196" t="str">
        <f t="shared" si="54"/>
        <v>项</v>
      </c>
    </row>
    <row r="1082" s="113" customFormat="1" ht="36" customHeight="1" spans="1:7">
      <c r="A1082" s="212" t="s">
        <v>2028</v>
      </c>
      <c r="B1082" s="213" t="s">
        <v>188</v>
      </c>
      <c r="C1082" s="343"/>
      <c r="D1082" s="343"/>
      <c r="E1082" s="347" t="str">
        <f t="shared" si="55"/>
        <v/>
      </c>
      <c r="F1082" s="345" t="str">
        <f t="shared" si="53"/>
        <v>否</v>
      </c>
      <c r="G1082" s="196" t="str">
        <f t="shared" si="54"/>
        <v>项</v>
      </c>
    </row>
    <row r="1083" s="113" customFormat="1" ht="36" customHeight="1" spans="1:7">
      <c r="A1083" s="212" t="s">
        <v>2029</v>
      </c>
      <c r="B1083" s="213" t="s">
        <v>190</v>
      </c>
      <c r="C1083" s="343"/>
      <c r="D1083" s="343"/>
      <c r="E1083" s="347" t="str">
        <f t="shared" si="55"/>
        <v/>
      </c>
      <c r="F1083" s="345" t="str">
        <f t="shared" si="53"/>
        <v>否</v>
      </c>
      <c r="G1083" s="196" t="str">
        <f t="shared" si="54"/>
        <v>项</v>
      </c>
    </row>
    <row r="1084" s="113" customFormat="1" ht="36" customHeight="1" spans="1:7">
      <c r="A1084" s="212" t="s">
        <v>2030</v>
      </c>
      <c r="B1084" s="213" t="s">
        <v>2031</v>
      </c>
      <c r="C1084" s="343"/>
      <c r="D1084" s="343"/>
      <c r="E1084" s="347" t="str">
        <f t="shared" si="55"/>
        <v/>
      </c>
      <c r="F1084" s="345" t="str">
        <f t="shared" si="53"/>
        <v>否</v>
      </c>
      <c r="G1084" s="196" t="str">
        <f t="shared" si="54"/>
        <v>项</v>
      </c>
    </row>
    <row r="1085" s="113" customFormat="1" ht="36" customHeight="1" spans="1:7">
      <c r="A1085" s="212" t="s">
        <v>2032</v>
      </c>
      <c r="B1085" s="213" t="s">
        <v>2033</v>
      </c>
      <c r="C1085" s="343"/>
      <c r="D1085" s="343"/>
      <c r="E1085" s="347" t="str">
        <f t="shared" si="55"/>
        <v/>
      </c>
      <c r="F1085" s="345" t="str">
        <f t="shared" si="53"/>
        <v>否</v>
      </c>
      <c r="G1085" s="196" t="str">
        <f t="shared" si="54"/>
        <v>项</v>
      </c>
    </row>
    <row r="1086" s="113" customFormat="1" ht="36" customHeight="1" spans="1:7">
      <c r="A1086" s="212" t="s">
        <v>2034</v>
      </c>
      <c r="B1086" s="213" t="s">
        <v>2035</v>
      </c>
      <c r="C1086" s="343"/>
      <c r="D1086" s="343"/>
      <c r="E1086" s="347" t="str">
        <f t="shared" si="55"/>
        <v/>
      </c>
      <c r="F1086" s="345" t="str">
        <f t="shared" si="53"/>
        <v>否</v>
      </c>
      <c r="G1086" s="196" t="str">
        <f t="shared" si="54"/>
        <v>项</v>
      </c>
    </row>
    <row r="1087" s="113" customFormat="1" ht="36" customHeight="1" spans="1:7">
      <c r="A1087" s="212" t="s">
        <v>2036</v>
      </c>
      <c r="B1087" s="213" t="s">
        <v>2037</v>
      </c>
      <c r="C1087" s="343"/>
      <c r="D1087" s="343"/>
      <c r="E1087" s="347" t="str">
        <f t="shared" si="55"/>
        <v/>
      </c>
      <c r="F1087" s="345" t="str">
        <f t="shared" si="53"/>
        <v>否</v>
      </c>
      <c r="G1087" s="196" t="str">
        <f t="shared" si="54"/>
        <v>项</v>
      </c>
    </row>
    <row r="1088" s="113" customFormat="1" ht="36" customHeight="1" spans="1:7">
      <c r="A1088" s="212" t="s">
        <v>2038</v>
      </c>
      <c r="B1088" s="213" t="s">
        <v>204</v>
      </c>
      <c r="C1088" s="343"/>
      <c r="D1088" s="343"/>
      <c r="E1088" s="347" t="str">
        <f t="shared" si="55"/>
        <v/>
      </c>
      <c r="F1088" s="345" t="str">
        <f t="shared" si="53"/>
        <v>否</v>
      </c>
      <c r="G1088" s="196" t="str">
        <f t="shared" si="54"/>
        <v>项</v>
      </c>
    </row>
    <row r="1089" s="113" customFormat="1" ht="36" customHeight="1" spans="1:7">
      <c r="A1089" s="212" t="s">
        <v>2039</v>
      </c>
      <c r="B1089" s="213" t="s">
        <v>2040</v>
      </c>
      <c r="C1089" s="343">
        <v>11</v>
      </c>
      <c r="D1089" s="343">
        <v>11</v>
      </c>
      <c r="E1089" s="347">
        <f t="shared" si="55"/>
        <v>0</v>
      </c>
      <c r="F1089" s="345" t="str">
        <f t="shared" si="53"/>
        <v>是</v>
      </c>
      <c r="G1089" s="196" t="str">
        <f t="shared" si="54"/>
        <v>项</v>
      </c>
    </row>
    <row r="1090" ht="36" customHeight="1" spans="1:7">
      <c r="A1090" s="212" t="s">
        <v>2041</v>
      </c>
      <c r="B1090" s="213" t="s">
        <v>2042</v>
      </c>
      <c r="C1090" s="343">
        <f>SUM(C1091:C1095)</f>
        <v>10</v>
      </c>
      <c r="D1090" s="343">
        <f>SUM(D1091:D1095)</f>
        <v>10</v>
      </c>
      <c r="E1090" s="347">
        <f t="shared" si="55"/>
        <v>0</v>
      </c>
      <c r="F1090" s="345" t="str">
        <f t="shared" si="53"/>
        <v>是</v>
      </c>
      <c r="G1090" s="196" t="str">
        <f t="shared" si="54"/>
        <v>款</v>
      </c>
    </row>
    <row r="1091" s="113" customFormat="1" ht="36" customHeight="1" spans="1:7">
      <c r="A1091" s="212" t="s">
        <v>2043</v>
      </c>
      <c r="B1091" s="213" t="s">
        <v>186</v>
      </c>
      <c r="C1091" s="343"/>
      <c r="D1091" s="343"/>
      <c r="E1091" s="347" t="str">
        <f t="shared" si="55"/>
        <v/>
      </c>
      <c r="F1091" s="345" t="str">
        <f t="shared" si="53"/>
        <v>否</v>
      </c>
      <c r="G1091" s="196" t="str">
        <f t="shared" si="54"/>
        <v>项</v>
      </c>
    </row>
    <row r="1092" s="113" customFormat="1" ht="36" customHeight="1" spans="1:7">
      <c r="A1092" s="212" t="s">
        <v>2044</v>
      </c>
      <c r="B1092" s="213" t="s">
        <v>188</v>
      </c>
      <c r="C1092" s="343"/>
      <c r="D1092" s="343"/>
      <c r="E1092" s="347" t="str">
        <f t="shared" si="55"/>
        <v/>
      </c>
      <c r="F1092" s="345" t="str">
        <f t="shared" si="53"/>
        <v>否</v>
      </c>
      <c r="G1092" s="196" t="str">
        <f t="shared" si="54"/>
        <v>项</v>
      </c>
    </row>
    <row r="1093" s="113" customFormat="1" ht="36" customHeight="1" spans="1:7">
      <c r="A1093" s="212" t="s">
        <v>2045</v>
      </c>
      <c r="B1093" s="213" t="s">
        <v>190</v>
      </c>
      <c r="C1093" s="343"/>
      <c r="D1093" s="343"/>
      <c r="E1093" s="347" t="str">
        <f t="shared" si="55"/>
        <v/>
      </c>
      <c r="F1093" s="345" t="str">
        <f t="shared" ref="F1093:F1156" si="56">IF(LEN(A1093)=3,"是",IF(B1093&lt;&gt;"",IF(SUM(C1093:D1093)&lt;&gt;0,"是","否"),"是"))</f>
        <v>否</v>
      </c>
      <c r="G1093" s="196" t="str">
        <f t="shared" ref="G1093:G1156" si="57">IF(LEN(A1093)=3,"类",IF(LEN(A1093)=5,"款","项"))</f>
        <v>项</v>
      </c>
    </row>
    <row r="1094" s="113" customFormat="1" ht="36" customHeight="1" spans="1:7">
      <c r="A1094" s="212" t="s">
        <v>2046</v>
      </c>
      <c r="B1094" s="213" t="s">
        <v>2047</v>
      </c>
      <c r="C1094" s="343"/>
      <c r="D1094" s="343"/>
      <c r="E1094" s="347" t="str">
        <f t="shared" si="55"/>
        <v/>
      </c>
      <c r="F1094" s="345" t="str">
        <f t="shared" si="56"/>
        <v>否</v>
      </c>
      <c r="G1094" s="196" t="str">
        <f t="shared" si="57"/>
        <v>项</v>
      </c>
    </row>
    <row r="1095" s="113" customFormat="1" ht="36" customHeight="1" spans="1:7">
      <c r="A1095" s="212" t="s">
        <v>2048</v>
      </c>
      <c r="B1095" s="213" t="s">
        <v>2049</v>
      </c>
      <c r="C1095" s="343">
        <v>10</v>
      </c>
      <c r="D1095" s="343">
        <v>10</v>
      </c>
      <c r="E1095" s="347">
        <f t="shared" si="55"/>
        <v>0</v>
      </c>
      <c r="F1095" s="345" t="str">
        <f t="shared" si="56"/>
        <v>是</v>
      </c>
      <c r="G1095" s="196" t="str">
        <f t="shared" si="57"/>
        <v>项</v>
      </c>
    </row>
    <row r="1096" ht="36" customHeight="1" spans="1:7">
      <c r="A1096" s="212" t="s">
        <v>2050</v>
      </c>
      <c r="B1096" s="213" t="s">
        <v>2051</v>
      </c>
      <c r="C1096" s="343">
        <f>SUM(C1097:C1098)</f>
        <v>340</v>
      </c>
      <c r="D1096" s="343">
        <f>SUM(D1097:D1098)</f>
        <v>40</v>
      </c>
      <c r="E1096" s="347">
        <f t="shared" si="55"/>
        <v>-0.882</v>
      </c>
      <c r="F1096" s="345" t="str">
        <f t="shared" si="56"/>
        <v>是</v>
      </c>
      <c r="G1096" s="196" t="str">
        <f t="shared" si="57"/>
        <v>款</v>
      </c>
    </row>
    <row r="1097" s="113" customFormat="1" ht="36" customHeight="1" spans="1:7">
      <c r="A1097" s="212" t="s">
        <v>2052</v>
      </c>
      <c r="B1097" s="213" t="s">
        <v>2053</v>
      </c>
      <c r="C1097" s="343"/>
      <c r="D1097" s="343"/>
      <c r="E1097" s="347" t="str">
        <f t="shared" si="55"/>
        <v/>
      </c>
      <c r="F1097" s="345" t="str">
        <f t="shared" si="56"/>
        <v>否</v>
      </c>
      <c r="G1097" s="196" t="str">
        <f t="shared" si="57"/>
        <v>项</v>
      </c>
    </row>
    <row r="1098" s="113" customFormat="1" ht="36" customHeight="1" spans="1:7">
      <c r="A1098" s="212" t="s">
        <v>2054</v>
      </c>
      <c r="B1098" s="213" t="s">
        <v>2055</v>
      </c>
      <c r="C1098" s="343">
        <v>340</v>
      </c>
      <c r="D1098" s="343">
        <v>40</v>
      </c>
      <c r="E1098" s="347">
        <f t="shared" si="55"/>
        <v>-0.882</v>
      </c>
      <c r="F1098" s="345" t="str">
        <f t="shared" si="56"/>
        <v>是</v>
      </c>
      <c r="G1098" s="196" t="str">
        <f t="shared" si="57"/>
        <v>项</v>
      </c>
    </row>
    <row r="1099" ht="36" customHeight="1" spans="1:7">
      <c r="A1099" s="208" t="s">
        <v>140</v>
      </c>
      <c r="B1099" s="209" t="s">
        <v>141</v>
      </c>
      <c r="C1099" s="343">
        <f>SUM(C1100,C1107,C1117,C1123)</f>
        <v>82</v>
      </c>
      <c r="D1099" s="343">
        <f>SUM(D1100,D1107,D1117,D1123)</f>
        <v>0</v>
      </c>
      <c r="E1099" s="344">
        <f t="shared" si="55"/>
        <v>-1</v>
      </c>
      <c r="F1099" s="345" t="str">
        <f t="shared" si="56"/>
        <v>是</v>
      </c>
      <c r="G1099" s="196" t="str">
        <f t="shared" si="57"/>
        <v>类</v>
      </c>
    </row>
    <row r="1100" ht="36" customHeight="1" spans="1:7">
      <c r="A1100" s="212" t="s">
        <v>2056</v>
      </c>
      <c r="B1100" s="213" t="s">
        <v>2057</v>
      </c>
      <c r="C1100" s="343">
        <f>SUM(C1101:C1106)</f>
        <v>0</v>
      </c>
      <c r="D1100" s="343">
        <f>SUM(D1101:D1106)</f>
        <v>0</v>
      </c>
      <c r="E1100" s="347" t="str">
        <f t="shared" si="55"/>
        <v/>
      </c>
      <c r="F1100" s="345" t="str">
        <f t="shared" si="56"/>
        <v>否</v>
      </c>
      <c r="G1100" s="196" t="str">
        <f t="shared" si="57"/>
        <v>款</v>
      </c>
    </row>
    <row r="1101" s="113" customFormat="1" ht="36" customHeight="1" spans="1:7">
      <c r="A1101" s="212" t="s">
        <v>2058</v>
      </c>
      <c r="B1101" s="213" t="s">
        <v>186</v>
      </c>
      <c r="C1101" s="343"/>
      <c r="D1101" s="343"/>
      <c r="E1101" s="347" t="str">
        <f t="shared" si="55"/>
        <v/>
      </c>
      <c r="F1101" s="345" t="str">
        <f t="shared" si="56"/>
        <v>否</v>
      </c>
      <c r="G1101" s="196" t="str">
        <f t="shared" si="57"/>
        <v>项</v>
      </c>
    </row>
    <row r="1102" s="113" customFormat="1" ht="36" customHeight="1" spans="1:7">
      <c r="A1102" s="212" t="s">
        <v>2059</v>
      </c>
      <c r="B1102" s="213" t="s">
        <v>188</v>
      </c>
      <c r="C1102" s="343"/>
      <c r="D1102" s="343"/>
      <c r="E1102" s="347" t="str">
        <f t="shared" si="55"/>
        <v/>
      </c>
      <c r="F1102" s="345" t="str">
        <f t="shared" si="56"/>
        <v>否</v>
      </c>
      <c r="G1102" s="196" t="str">
        <f t="shared" si="57"/>
        <v>项</v>
      </c>
    </row>
    <row r="1103" s="113" customFormat="1" ht="36" customHeight="1" spans="1:7">
      <c r="A1103" s="212" t="s">
        <v>2060</v>
      </c>
      <c r="B1103" s="213" t="s">
        <v>190</v>
      </c>
      <c r="C1103" s="343"/>
      <c r="D1103" s="343"/>
      <c r="E1103" s="347" t="str">
        <f t="shared" si="55"/>
        <v/>
      </c>
      <c r="F1103" s="345" t="str">
        <f t="shared" si="56"/>
        <v>否</v>
      </c>
      <c r="G1103" s="196" t="str">
        <f t="shared" si="57"/>
        <v>项</v>
      </c>
    </row>
    <row r="1104" s="113" customFormat="1" ht="36" customHeight="1" spans="1:7">
      <c r="A1104" s="212" t="s">
        <v>2061</v>
      </c>
      <c r="B1104" s="213" t="s">
        <v>2062</v>
      </c>
      <c r="C1104" s="343"/>
      <c r="D1104" s="343"/>
      <c r="E1104" s="347" t="str">
        <f t="shared" si="55"/>
        <v/>
      </c>
      <c r="F1104" s="345" t="str">
        <f t="shared" si="56"/>
        <v>否</v>
      </c>
      <c r="G1104" s="196" t="str">
        <f t="shared" si="57"/>
        <v>项</v>
      </c>
    </row>
    <row r="1105" s="113" customFormat="1" ht="36" customHeight="1" spans="1:7">
      <c r="A1105" s="212" t="s">
        <v>2063</v>
      </c>
      <c r="B1105" s="213" t="s">
        <v>204</v>
      </c>
      <c r="C1105" s="343"/>
      <c r="D1105" s="343"/>
      <c r="E1105" s="347" t="str">
        <f t="shared" si="55"/>
        <v/>
      </c>
      <c r="F1105" s="345" t="str">
        <f t="shared" si="56"/>
        <v>否</v>
      </c>
      <c r="G1105" s="196" t="str">
        <f t="shared" si="57"/>
        <v>项</v>
      </c>
    </row>
    <row r="1106" s="113" customFormat="1" ht="36" customHeight="1" spans="1:7">
      <c r="A1106" s="212" t="s">
        <v>2064</v>
      </c>
      <c r="B1106" s="213" t="s">
        <v>2065</v>
      </c>
      <c r="C1106" s="343"/>
      <c r="D1106" s="343"/>
      <c r="E1106" s="347" t="str">
        <f t="shared" si="55"/>
        <v/>
      </c>
      <c r="F1106" s="345" t="str">
        <f t="shared" si="56"/>
        <v>否</v>
      </c>
      <c r="G1106" s="196" t="str">
        <f t="shared" si="57"/>
        <v>项</v>
      </c>
    </row>
    <row r="1107" ht="36" customHeight="1" spans="1:7">
      <c r="A1107" s="220">
        <v>21702</v>
      </c>
      <c r="B1107" s="213" t="s">
        <v>2066</v>
      </c>
      <c r="C1107" s="343">
        <f>SUM(C1108:C1116)</f>
        <v>0</v>
      </c>
      <c r="D1107" s="343">
        <f>SUM(D1108:D1116)</f>
        <v>0</v>
      </c>
      <c r="E1107" s="347" t="str">
        <f t="shared" ref="E1107:E1170" si="58">IF(C1107&gt;0,D1107/C1107-1,IF(C1107&lt;0,-(D1107/C1107-1),""))</f>
        <v/>
      </c>
      <c r="F1107" s="345" t="str">
        <f t="shared" si="56"/>
        <v>否</v>
      </c>
      <c r="G1107" s="196" t="str">
        <f t="shared" si="57"/>
        <v>款</v>
      </c>
    </row>
    <row r="1108" s="113" customFormat="1" ht="36" customHeight="1" spans="1:7">
      <c r="A1108" s="363">
        <v>2170201</v>
      </c>
      <c r="B1108" s="364" t="s">
        <v>2067</v>
      </c>
      <c r="C1108" s="343"/>
      <c r="D1108" s="343"/>
      <c r="E1108" s="347" t="str">
        <f t="shared" si="58"/>
        <v/>
      </c>
      <c r="F1108" s="345" t="str">
        <f t="shared" si="56"/>
        <v>否</v>
      </c>
      <c r="G1108" s="196" t="str">
        <f t="shared" si="57"/>
        <v>项</v>
      </c>
    </row>
    <row r="1109" s="113" customFormat="1" ht="36" customHeight="1" spans="1:7">
      <c r="A1109" s="363">
        <v>2170202</v>
      </c>
      <c r="B1109" s="364" t="s">
        <v>2068</v>
      </c>
      <c r="C1109" s="343"/>
      <c r="D1109" s="343"/>
      <c r="E1109" s="347" t="str">
        <f t="shared" si="58"/>
        <v/>
      </c>
      <c r="F1109" s="345" t="str">
        <f t="shared" si="56"/>
        <v>否</v>
      </c>
      <c r="G1109" s="196" t="str">
        <f t="shared" si="57"/>
        <v>项</v>
      </c>
    </row>
    <row r="1110" s="113" customFormat="1" ht="36" customHeight="1" spans="1:7">
      <c r="A1110" s="363">
        <v>2170203</v>
      </c>
      <c r="B1110" s="364" t="s">
        <v>2069</v>
      </c>
      <c r="C1110" s="343"/>
      <c r="D1110" s="343"/>
      <c r="E1110" s="347" t="str">
        <f t="shared" si="58"/>
        <v/>
      </c>
      <c r="F1110" s="345" t="str">
        <f t="shared" si="56"/>
        <v>否</v>
      </c>
      <c r="G1110" s="196" t="str">
        <f t="shared" si="57"/>
        <v>项</v>
      </c>
    </row>
    <row r="1111" s="113" customFormat="1" ht="36" customHeight="1" spans="1:7">
      <c r="A1111" s="363">
        <v>2170204</v>
      </c>
      <c r="B1111" s="364" t="s">
        <v>2070</v>
      </c>
      <c r="C1111" s="343"/>
      <c r="D1111" s="343"/>
      <c r="E1111" s="347" t="str">
        <f t="shared" si="58"/>
        <v/>
      </c>
      <c r="F1111" s="345" t="str">
        <f t="shared" si="56"/>
        <v>否</v>
      </c>
      <c r="G1111" s="196" t="str">
        <f t="shared" si="57"/>
        <v>项</v>
      </c>
    </row>
    <row r="1112" s="113" customFormat="1" ht="36" customHeight="1" spans="1:7">
      <c r="A1112" s="363">
        <v>2170205</v>
      </c>
      <c r="B1112" s="364" t="s">
        <v>2071</v>
      </c>
      <c r="C1112" s="343"/>
      <c r="D1112" s="343"/>
      <c r="E1112" s="347" t="str">
        <f t="shared" si="58"/>
        <v/>
      </c>
      <c r="F1112" s="345" t="str">
        <f t="shared" si="56"/>
        <v>否</v>
      </c>
      <c r="G1112" s="196" t="str">
        <f t="shared" si="57"/>
        <v>项</v>
      </c>
    </row>
    <row r="1113" s="113" customFormat="1" ht="36" customHeight="1" spans="1:7">
      <c r="A1113" s="363">
        <v>2170206</v>
      </c>
      <c r="B1113" s="364" t="s">
        <v>2072</v>
      </c>
      <c r="C1113" s="343"/>
      <c r="D1113" s="343"/>
      <c r="E1113" s="347" t="str">
        <f t="shared" si="58"/>
        <v/>
      </c>
      <c r="F1113" s="345" t="str">
        <f t="shared" si="56"/>
        <v>否</v>
      </c>
      <c r="G1113" s="196" t="str">
        <f t="shared" si="57"/>
        <v>项</v>
      </c>
    </row>
    <row r="1114" s="113" customFormat="1" ht="36" customHeight="1" spans="1:7">
      <c r="A1114" s="363">
        <v>2170207</v>
      </c>
      <c r="B1114" s="364" t="s">
        <v>2073</v>
      </c>
      <c r="C1114" s="343"/>
      <c r="D1114" s="343"/>
      <c r="E1114" s="347" t="str">
        <f t="shared" si="58"/>
        <v/>
      </c>
      <c r="F1114" s="345" t="str">
        <f t="shared" si="56"/>
        <v>否</v>
      </c>
      <c r="G1114" s="196" t="str">
        <f t="shared" si="57"/>
        <v>项</v>
      </c>
    </row>
    <row r="1115" s="113" customFormat="1" ht="36" customHeight="1" spans="1:7">
      <c r="A1115" s="363">
        <v>2170208</v>
      </c>
      <c r="B1115" s="364" t="s">
        <v>2074</v>
      </c>
      <c r="C1115" s="343"/>
      <c r="D1115" s="343"/>
      <c r="E1115" s="347" t="str">
        <f t="shared" si="58"/>
        <v/>
      </c>
      <c r="F1115" s="345" t="str">
        <f t="shared" si="56"/>
        <v>否</v>
      </c>
      <c r="G1115" s="196" t="str">
        <f t="shared" si="57"/>
        <v>项</v>
      </c>
    </row>
    <row r="1116" s="113" customFormat="1" ht="36" customHeight="1" spans="1:7">
      <c r="A1116" s="363">
        <v>2170299</v>
      </c>
      <c r="B1116" s="364" t="s">
        <v>2075</v>
      </c>
      <c r="C1116" s="343"/>
      <c r="D1116" s="343"/>
      <c r="E1116" s="347" t="str">
        <f t="shared" si="58"/>
        <v/>
      </c>
      <c r="F1116" s="345" t="str">
        <f t="shared" si="56"/>
        <v>否</v>
      </c>
      <c r="G1116" s="196" t="str">
        <f t="shared" si="57"/>
        <v>项</v>
      </c>
    </row>
    <row r="1117" ht="36" customHeight="1" spans="1:7">
      <c r="A1117" s="212" t="s">
        <v>2076</v>
      </c>
      <c r="B1117" s="213" t="s">
        <v>2077</v>
      </c>
      <c r="C1117" s="343">
        <f>SUM(C1118:C1122)</f>
        <v>0</v>
      </c>
      <c r="D1117" s="343">
        <f>SUM(D1118:D1122)</f>
        <v>0</v>
      </c>
      <c r="E1117" s="347" t="str">
        <f t="shared" si="58"/>
        <v/>
      </c>
      <c r="F1117" s="345" t="str">
        <f t="shared" si="56"/>
        <v>否</v>
      </c>
      <c r="G1117" s="196" t="str">
        <f t="shared" si="57"/>
        <v>款</v>
      </c>
    </row>
    <row r="1118" s="113" customFormat="1" ht="36" customHeight="1" spans="1:7">
      <c r="A1118" s="212" t="s">
        <v>2078</v>
      </c>
      <c r="B1118" s="213" t="s">
        <v>2079</v>
      </c>
      <c r="C1118" s="343"/>
      <c r="D1118" s="343"/>
      <c r="E1118" s="347" t="str">
        <f t="shared" si="58"/>
        <v/>
      </c>
      <c r="F1118" s="345" t="str">
        <f t="shared" si="56"/>
        <v>否</v>
      </c>
      <c r="G1118" s="196" t="str">
        <f t="shared" si="57"/>
        <v>项</v>
      </c>
    </row>
    <row r="1119" s="113" customFormat="1" ht="36" customHeight="1" spans="1:7">
      <c r="A1119" s="212" t="s">
        <v>2080</v>
      </c>
      <c r="B1119" s="213" t="s">
        <v>2081</v>
      </c>
      <c r="C1119" s="343"/>
      <c r="D1119" s="343"/>
      <c r="E1119" s="347" t="str">
        <f t="shared" si="58"/>
        <v/>
      </c>
      <c r="F1119" s="345" t="str">
        <f t="shared" si="56"/>
        <v>否</v>
      </c>
      <c r="G1119" s="196" t="str">
        <f t="shared" si="57"/>
        <v>项</v>
      </c>
    </row>
    <row r="1120" s="113" customFormat="1" ht="36" customHeight="1" spans="1:7">
      <c r="A1120" s="212" t="s">
        <v>2082</v>
      </c>
      <c r="B1120" s="213" t="s">
        <v>2083</v>
      </c>
      <c r="C1120" s="343"/>
      <c r="D1120" s="343"/>
      <c r="E1120" s="347" t="str">
        <f t="shared" si="58"/>
        <v/>
      </c>
      <c r="F1120" s="345" t="str">
        <f t="shared" si="56"/>
        <v>否</v>
      </c>
      <c r="G1120" s="196" t="str">
        <f t="shared" si="57"/>
        <v>项</v>
      </c>
    </row>
    <row r="1121" s="113" customFormat="1" ht="36" customHeight="1" spans="1:7">
      <c r="A1121" s="212" t="s">
        <v>2084</v>
      </c>
      <c r="B1121" s="213" t="s">
        <v>2085</v>
      </c>
      <c r="C1121" s="343"/>
      <c r="D1121" s="343"/>
      <c r="E1121" s="347" t="str">
        <f t="shared" si="58"/>
        <v/>
      </c>
      <c r="F1121" s="345" t="str">
        <f t="shared" si="56"/>
        <v>否</v>
      </c>
      <c r="G1121" s="196" t="str">
        <f t="shared" si="57"/>
        <v>项</v>
      </c>
    </row>
    <row r="1122" s="113" customFormat="1" ht="36" customHeight="1" spans="1:7">
      <c r="A1122" s="212" t="s">
        <v>2086</v>
      </c>
      <c r="B1122" s="213" t="s">
        <v>2087</v>
      </c>
      <c r="C1122" s="343"/>
      <c r="D1122" s="343"/>
      <c r="E1122" s="347" t="str">
        <f t="shared" si="58"/>
        <v/>
      </c>
      <c r="F1122" s="345" t="str">
        <f t="shared" si="56"/>
        <v>否</v>
      </c>
      <c r="G1122" s="196" t="str">
        <f t="shared" si="57"/>
        <v>项</v>
      </c>
    </row>
    <row r="1123" ht="36" customHeight="1" spans="1:7">
      <c r="A1123" s="212" t="s">
        <v>2088</v>
      </c>
      <c r="B1123" s="213" t="s">
        <v>2089</v>
      </c>
      <c r="C1123" s="343">
        <f>SUM(C1124:C1125)</f>
        <v>82</v>
      </c>
      <c r="D1123" s="343">
        <f>SUM(D1124:D1125)</f>
        <v>0</v>
      </c>
      <c r="E1123" s="347">
        <f t="shared" si="58"/>
        <v>-1</v>
      </c>
      <c r="F1123" s="345" t="str">
        <f t="shared" si="56"/>
        <v>是</v>
      </c>
      <c r="G1123" s="196" t="str">
        <f t="shared" si="57"/>
        <v>款</v>
      </c>
    </row>
    <row r="1124" s="113" customFormat="1" ht="36" customHeight="1" spans="1:7">
      <c r="A1124" s="220">
        <v>2179902</v>
      </c>
      <c r="B1124" s="213" t="s">
        <v>2090</v>
      </c>
      <c r="C1124" s="343">
        <v>82</v>
      </c>
      <c r="D1124" s="343"/>
      <c r="E1124" s="347">
        <f t="shared" si="58"/>
        <v>-1</v>
      </c>
      <c r="F1124" s="345" t="str">
        <f t="shared" si="56"/>
        <v>是</v>
      </c>
      <c r="G1124" s="196" t="str">
        <f t="shared" si="57"/>
        <v>项</v>
      </c>
    </row>
    <row r="1125" s="113" customFormat="1" ht="36" customHeight="1" spans="1:7">
      <c r="A1125" s="354" t="s">
        <v>2091</v>
      </c>
      <c r="B1125" s="213" t="s">
        <v>2087</v>
      </c>
      <c r="C1125" s="343"/>
      <c r="D1125" s="343"/>
      <c r="E1125" s="347" t="str">
        <f t="shared" si="58"/>
        <v/>
      </c>
      <c r="F1125" s="345" t="str">
        <f t="shared" si="56"/>
        <v>否</v>
      </c>
      <c r="G1125" s="196" t="str">
        <f t="shared" si="57"/>
        <v>项</v>
      </c>
    </row>
    <row r="1126" ht="36" customHeight="1" spans="1:7">
      <c r="A1126" s="208" t="s">
        <v>142</v>
      </c>
      <c r="B1126" s="209" t="s">
        <v>143</v>
      </c>
      <c r="C1126" s="343">
        <f>SUM(C1127:C1135)</f>
        <v>0</v>
      </c>
      <c r="D1126" s="343">
        <f>SUM(D1127:D1135)</f>
        <v>0</v>
      </c>
      <c r="E1126" s="344" t="str">
        <f t="shared" si="58"/>
        <v/>
      </c>
      <c r="F1126" s="345" t="str">
        <f t="shared" si="56"/>
        <v>是</v>
      </c>
      <c r="G1126" s="196" t="str">
        <f t="shared" si="57"/>
        <v>类</v>
      </c>
    </row>
    <row r="1127" s="113" customFormat="1" ht="36" customHeight="1" spans="1:7">
      <c r="A1127" s="212" t="s">
        <v>2092</v>
      </c>
      <c r="B1127" s="213" t="s">
        <v>2093</v>
      </c>
      <c r="C1127" s="343"/>
      <c r="D1127" s="343"/>
      <c r="E1127" s="347" t="str">
        <f t="shared" si="58"/>
        <v/>
      </c>
      <c r="F1127" s="345" t="str">
        <f t="shared" si="56"/>
        <v>否</v>
      </c>
      <c r="G1127" s="196" t="str">
        <f t="shared" si="57"/>
        <v>款</v>
      </c>
    </row>
    <row r="1128" s="113" customFormat="1" ht="36" customHeight="1" spans="1:7">
      <c r="A1128" s="212" t="s">
        <v>2094</v>
      </c>
      <c r="B1128" s="213" t="s">
        <v>2095</v>
      </c>
      <c r="C1128" s="343"/>
      <c r="D1128" s="343"/>
      <c r="E1128" s="347" t="str">
        <f t="shared" si="58"/>
        <v/>
      </c>
      <c r="F1128" s="345" t="str">
        <f t="shared" si="56"/>
        <v>否</v>
      </c>
      <c r="G1128" s="196" t="str">
        <f t="shared" si="57"/>
        <v>款</v>
      </c>
    </row>
    <row r="1129" s="113" customFormat="1" ht="36" customHeight="1" spans="1:7">
      <c r="A1129" s="212" t="s">
        <v>2096</v>
      </c>
      <c r="B1129" s="219" t="s">
        <v>2097</v>
      </c>
      <c r="C1129" s="343"/>
      <c r="D1129" s="343"/>
      <c r="E1129" s="347" t="str">
        <f t="shared" si="58"/>
        <v/>
      </c>
      <c r="F1129" s="345" t="str">
        <f t="shared" si="56"/>
        <v>否</v>
      </c>
      <c r="G1129" s="196" t="str">
        <f t="shared" si="57"/>
        <v>款</v>
      </c>
    </row>
    <row r="1130" s="113" customFormat="1" ht="36" customHeight="1" spans="1:7">
      <c r="A1130" s="212" t="s">
        <v>2098</v>
      </c>
      <c r="B1130" s="219" t="s">
        <v>2099</v>
      </c>
      <c r="C1130" s="343"/>
      <c r="D1130" s="343"/>
      <c r="E1130" s="347" t="str">
        <f t="shared" si="58"/>
        <v/>
      </c>
      <c r="F1130" s="345" t="str">
        <f t="shared" si="56"/>
        <v>否</v>
      </c>
      <c r="G1130" s="196" t="str">
        <f t="shared" si="57"/>
        <v>款</v>
      </c>
    </row>
    <row r="1131" s="113" customFormat="1" ht="36" customHeight="1" spans="1:7">
      <c r="A1131" s="212" t="s">
        <v>2100</v>
      </c>
      <c r="B1131" s="213" t="s">
        <v>2101</v>
      </c>
      <c r="C1131" s="343"/>
      <c r="D1131" s="343"/>
      <c r="E1131" s="347" t="str">
        <f t="shared" si="58"/>
        <v/>
      </c>
      <c r="F1131" s="345" t="str">
        <f t="shared" si="56"/>
        <v>否</v>
      </c>
      <c r="G1131" s="196" t="str">
        <f t="shared" si="57"/>
        <v>款</v>
      </c>
    </row>
    <row r="1132" s="113" customFormat="1" ht="36" customHeight="1" spans="1:7">
      <c r="A1132" s="212" t="s">
        <v>2102</v>
      </c>
      <c r="B1132" s="219" t="s">
        <v>2103</v>
      </c>
      <c r="C1132" s="343"/>
      <c r="D1132" s="343"/>
      <c r="E1132" s="347" t="str">
        <f t="shared" si="58"/>
        <v/>
      </c>
      <c r="F1132" s="345" t="str">
        <f t="shared" si="56"/>
        <v>否</v>
      </c>
      <c r="G1132" s="196" t="str">
        <f t="shared" si="57"/>
        <v>款</v>
      </c>
    </row>
    <row r="1133" s="113" customFormat="1" ht="36" customHeight="1" spans="1:7">
      <c r="A1133" s="212" t="s">
        <v>2104</v>
      </c>
      <c r="B1133" s="213" t="s">
        <v>2105</v>
      </c>
      <c r="C1133" s="343"/>
      <c r="D1133" s="343"/>
      <c r="E1133" s="347" t="str">
        <f t="shared" si="58"/>
        <v/>
      </c>
      <c r="F1133" s="345" t="str">
        <f t="shared" si="56"/>
        <v>否</v>
      </c>
      <c r="G1133" s="196" t="str">
        <f t="shared" si="57"/>
        <v>款</v>
      </c>
    </row>
    <row r="1134" s="113" customFormat="1" ht="36" customHeight="1" spans="1:7">
      <c r="A1134" s="212" t="s">
        <v>2106</v>
      </c>
      <c r="B1134" s="213" t="s">
        <v>2107</v>
      </c>
      <c r="C1134" s="343"/>
      <c r="D1134" s="343"/>
      <c r="E1134" s="347" t="str">
        <f t="shared" si="58"/>
        <v/>
      </c>
      <c r="F1134" s="345" t="str">
        <f t="shared" si="56"/>
        <v>否</v>
      </c>
      <c r="G1134" s="196" t="str">
        <f t="shared" si="57"/>
        <v>款</v>
      </c>
    </row>
    <row r="1135" ht="36" customHeight="1" spans="1:7">
      <c r="A1135" s="212" t="s">
        <v>2108</v>
      </c>
      <c r="B1135" s="213" t="s">
        <v>2109</v>
      </c>
      <c r="C1135" s="343"/>
      <c r="D1135" s="343"/>
      <c r="E1135" s="347" t="str">
        <f t="shared" si="58"/>
        <v/>
      </c>
      <c r="F1135" s="345" t="str">
        <f t="shared" si="56"/>
        <v>否</v>
      </c>
      <c r="G1135" s="196" t="str">
        <f t="shared" si="57"/>
        <v>款</v>
      </c>
    </row>
    <row r="1136" ht="36" customHeight="1" spans="1:7">
      <c r="A1136" s="208" t="s">
        <v>144</v>
      </c>
      <c r="B1136" s="209" t="s">
        <v>145</v>
      </c>
      <c r="C1136" s="343">
        <f>SUM(C1137,C1164,C1179)</f>
        <v>1511</v>
      </c>
      <c r="D1136" s="343">
        <f>SUM(D1137,D1164,D1179)</f>
        <v>996</v>
      </c>
      <c r="E1136" s="344">
        <f t="shared" si="58"/>
        <v>-0.341</v>
      </c>
      <c r="F1136" s="345" t="str">
        <f t="shared" si="56"/>
        <v>是</v>
      </c>
      <c r="G1136" s="196" t="str">
        <f t="shared" si="57"/>
        <v>类</v>
      </c>
    </row>
    <row r="1137" ht="36" customHeight="1" spans="1:7">
      <c r="A1137" s="212" t="s">
        <v>2110</v>
      </c>
      <c r="B1137" s="213" t="s">
        <v>2111</v>
      </c>
      <c r="C1137" s="343">
        <f>SUM(C1138:C1163)</f>
        <v>1440</v>
      </c>
      <c r="D1137" s="343">
        <f>SUM(D1138:D1163)</f>
        <v>922</v>
      </c>
      <c r="E1137" s="347">
        <f t="shared" si="58"/>
        <v>-0.36</v>
      </c>
      <c r="F1137" s="345" t="str">
        <f t="shared" si="56"/>
        <v>是</v>
      </c>
      <c r="G1137" s="196" t="str">
        <f t="shared" si="57"/>
        <v>款</v>
      </c>
    </row>
    <row r="1138" s="113" customFormat="1" ht="36" customHeight="1" spans="1:7">
      <c r="A1138" s="212" t="s">
        <v>2112</v>
      </c>
      <c r="B1138" s="213" t="s">
        <v>186</v>
      </c>
      <c r="C1138" s="343">
        <v>551</v>
      </c>
      <c r="D1138" s="343">
        <v>605</v>
      </c>
      <c r="E1138" s="347">
        <f t="shared" si="58"/>
        <v>0.098</v>
      </c>
      <c r="F1138" s="345" t="str">
        <f t="shared" si="56"/>
        <v>是</v>
      </c>
      <c r="G1138" s="196" t="str">
        <f t="shared" si="57"/>
        <v>项</v>
      </c>
    </row>
    <row r="1139" s="113" customFormat="1" ht="36" customHeight="1" spans="1:7">
      <c r="A1139" s="212" t="s">
        <v>2113</v>
      </c>
      <c r="B1139" s="213" t="s">
        <v>188</v>
      </c>
      <c r="C1139" s="343">
        <v>30</v>
      </c>
      <c r="D1139" s="343">
        <v>30</v>
      </c>
      <c r="E1139" s="347">
        <f t="shared" si="58"/>
        <v>0</v>
      </c>
      <c r="F1139" s="345" t="str">
        <f t="shared" si="56"/>
        <v>是</v>
      </c>
      <c r="G1139" s="196" t="str">
        <f t="shared" si="57"/>
        <v>项</v>
      </c>
    </row>
    <row r="1140" s="113" customFormat="1" ht="36" customHeight="1" spans="1:7">
      <c r="A1140" s="212" t="s">
        <v>2114</v>
      </c>
      <c r="B1140" s="213" t="s">
        <v>190</v>
      </c>
      <c r="C1140" s="343"/>
      <c r="D1140" s="343"/>
      <c r="E1140" s="347" t="str">
        <f t="shared" si="58"/>
        <v/>
      </c>
      <c r="F1140" s="345" t="str">
        <f t="shared" si="56"/>
        <v>否</v>
      </c>
      <c r="G1140" s="196" t="str">
        <f t="shared" si="57"/>
        <v>项</v>
      </c>
    </row>
    <row r="1141" s="113" customFormat="1" ht="36" customHeight="1" spans="1:7">
      <c r="A1141" s="212" t="s">
        <v>2115</v>
      </c>
      <c r="B1141" s="213" t="s">
        <v>2116</v>
      </c>
      <c r="C1141" s="343"/>
      <c r="D1141" s="343"/>
      <c r="E1141" s="347" t="str">
        <f t="shared" si="58"/>
        <v/>
      </c>
      <c r="F1141" s="345" t="str">
        <f t="shared" si="56"/>
        <v>否</v>
      </c>
      <c r="G1141" s="196" t="str">
        <f t="shared" si="57"/>
        <v>项</v>
      </c>
    </row>
    <row r="1142" s="113" customFormat="1" ht="36" customHeight="1" spans="1:7">
      <c r="A1142" s="212" t="s">
        <v>2117</v>
      </c>
      <c r="B1142" s="213" t="s">
        <v>2118</v>
      </c>
      <c r="C1142" s="343">
        <v>631</v>
      </c>
      <c r="D1142" s="343">
        <v>31</v>
      </c>
      <c r="E1142" s="347">
        <f t="shared" si="58"/>
        <v>-0.951</v>
      </c>
      <c r="F1142" s="345" t="str">
        <f t="shared" si="56"/>
        <v>是</v>
      </c>
      <c r="G1142" s="196" t="str">
        <f t="shared" si="57"/>
        <v>项</v>
      </c>
    </row>
    <row r="1143" s="113" customFormat="1" ht="36" customHeight="1" spans="1:7">
      <c r="A1143" s="212" t="s">
        <v>2119</v>
      </c>
      <c r="B1143" s="213" t="s">
        <v>2120</v>
      </c>
      <c r="C1143" s="343"/>
      <c r="D1143" s="343"/>
      <c r="E1143" s="347" t="str">
        <f t="shared" si="58"/>
        <v/>
      </c>
      <c r="F1143" s="345" t="str">
        <f t="shared" si="56"/>
        <v>否</v>
      </c>
      <c r="G1143" s="196" t="str">
        <f t="shared" si="57"/>
        <v>项</v>
      </c>
    </row>
    <row r="1144" s="113" customFormat="1" ht="36" customHeight="1" spans="1:7">
      <c r="A1144" s="212" t="s">
        <v>2121</v>
      </c>
      <c r="B1144" s="213" t="s">
        <v>2122</v>
      </c>
      <c r="C1144" s="343">
        <v>13</v>
      </c>
      <c r="D1144" s="343">
        <v>13</v>
      </c>
      <c r="E1144" s="347">
        <f t="shared" si="58"/>
        <v>0</v>
      </c>
      <c r="F1144" s="345" t="str">
        <f t="shared" si="56"/>
        <v>是</v>
      </c>
      <c r="G1144" s="196" t="str">
        <f t="shared" si="57"/>
        <v>项</v>
      </c>
    </row>
    <row r="1145" s="113" customFormat="1" ht="36" customHeight="1" spans="1:7">
      <c r="A1145" s="212" t="s">
        <v>2123</v>
      </c>
      <c r="B1145" s="213" t="s">
        <v>2124</v>
      </c>
      <c r="C1145" s="343">
        <v>9</v>
      </c>
      <c r="D1145" s="343">
        <v>9</v>
      </c>
      <c r="E1145" s="347">
        <f t="shared" si="58"/>
        <v>0</v>
      </c>
      <c r="F1145" s="345" t="str">
        <f t="shared" si="56"/>
        <v>是</v>
      </c>
      <c r="G1145" s="196" t="str">
        <f t="shared" si="57"/>
        <v>项</v>
      </c>
    </row>
    <row r="1146" s="113" customFormat="1" ht="36" customHeight="1" spans="1:7">
      <c r="A1146" s="212" t="s">
        <v>2125</v>
      </c>
      <c r="B1146" s="213" t="s">
        <v>2126</v>
      </c>
      <c r="C1146" s="343"/>
      <c r="D1146" s="343"/>
      <c r="E1146" s="347" t="str">
        <f t="shared" si="58"/>
        <v/>
      </c>
      <c r="F1146" s="345" t="str">
        <f t="shared" si="56"/>
        <v>否</v>
      </c>
      <c r="G1146" s="196" t="str">
        <f t="shared" si="57"/>
        <v>项</v>
      </c>
    </row>
    <row r="1147" s="113" customFormat="1" ht="36" customHeight="1" spans="1:7">
      <c r="A1147" s="212" t="s">
        <v>2127</v>
      </c>
      <c r="B1147" s="213" t="s">
        <v>2128</v>
      </c>
      <c r="C1147" s="343"/>
      <c r="D1147" s="343"/>
      <c r="E1147" s="347" t="str">
        <f t="shared" si="58"/>
        <v/>
      </c>
      <c r="F1147" s="345" t="str">
        <f t="shared" si="56"/>
        <v>否</v>
      </c>
      <c r="G1147" s="196" t="str">
        <f t="shared" si="57"/>
        <v>项</v>
      </c>
    </row>
    <row r="1148" s="113" customFormat="1" ht="36" customHeight="1" spans="1:7">
      <c r="A1148" s="212" t="s">
        <v>2129</v>
      </c>
      <c r="B1148" s="213" t="s">
        <v>2130</v>
      </c>
      <c r="C1148" s="343"/>
      <c r="D1148" s="343"/>
      <c r="E1148" s="347" t="str">
        <f t="shared" si="58"/>
        <v/>
      </c>
      <c r="F1148" s="345" t="str">
        <f t="shared" si="56"/>
        <v>否</v>
      </c>
      <c r="G1148" s="196" t="str">
        <f t="shared" si="57"/>
        <v>项</v>
      </c>
    </row>
    <row r="1149" s="113" customFormat="1" ht="36" customHeight="1" spans="1:7">
      <c r="A1149" s="212" t="s">
        <v>2131</v>
      </c>
      <c r="B1149" s="213" t="s">
        <v>2132</v>
      </c>
      <c r="C1149" s="343"/>
      <c r="D1149" s="343"/>
      <c r="E1149" s="347" t="str">
        <f t="shared" si="58"/>
        <v/>
      </c>
      <c r="F1149" s="345" t="str">
        <f t="shared" si="56"/>
        <v>否</v>
      </c>
      <c r="G1149" s="196" t="str">
        <f t="shared" si="57"/>
        <v>项</v>
      </c>
    </row>
    <row r="1150" s="113" customFormat="1" ht="36" customHeight="1" spans="1:7">
      <c r="A1150" s="212" t="s">
        <v>2133</v>
      </c>
      <c r="B1150" s="213" t="s">
        <v>2134</v>
      </c>
      <c r="C1150" s="343"/>
      <c r="D1150" s="343"/>
      <c r="E1150" s="347" t="str">
        <f t="shared" si="58"/>
        <v/>
      </c>
      <c r="F1150" s="345" t="str">
        <f t="shared" si="56"/>
        <v>否</v>
      </c>
      <c r="G1150" s="196" t="str">
        <f t="shared" si="57"/>
        <v>项</v>
      </c>
    </row>
    <row r="1151" s="113" customFormat="1" ht="36" customHeight="1" spans="1:7">
      <c r="A1151" s="212" t="s">
        <v>2135</v>
      </c>
      <c r="B1151" s="213" t="s">
        <v>2136</v>
      </c>
      <c r="C1151" s="343"/>
      <c r="D1151" s="343"/>
      <c r="E1151" s="347" t="str">
        <f t="shared" si="58"/>
        <v/>
      </c>
      <c r="F1151" s="345" t="str">
        <f t="shared" si="56"/>
        <v>否</v>
      </c>
      <c r="G1151" s="196" t="str">
        <f t="shared" si="57"/>
        <v>项</v>
      </c>
    </row>
    <row r="1152" s="113" customFormat="1" ht="36" customHeight="1" spans="1:7">
      <c r="A1152" s="212" t="s">
        <v>2137</v>
      </c>
      <c r="B1152" s="213" t="s">
        <v>2138</v>
      </c>
      <c r="C1152" s="343"/>
      <c r="D1152" s="343"/>
      <c r="E1152" s="347" t="str">
        <f t="shared" si="58"/>
        <v/>
      </c>
      <c r="F1152" s="345" t="str">
        <f t="shared" si="56"/>
        <v>否</v>
      </c>
      <c r="G1152" s="196" t="str">
        <f t="shared" si="57"/>
        <v>项</v>
      </c>
    </row>
    <row r="1153" s="113" customFormat="1" ht="36" customHeight="1" spans="1:7">
      <c r="A1153" s="212" t="s">
        <v>2139</v>
      </c>
      <c r="B1153" s="213" t="s">
        <v>2140</v>
      </c>
      <c r="C1153" s="343"/>
      <c r="D1153" s="343"/>
      <c r="E1153" s="347" t="str">
        <f t="shared" si="58"/>
        <v/>
      </c>
      <c r="F1153" s="345" t="str">
        <f t="shared" si="56"/>
        <v>否</v>
      </c>
      <c r="G1153" s="196" t="str">
        <f t="shared" si="57"/>
        <v>项</v>
      </c>
    </row>
    <row r="1154" s="113" customFormat="1" ht="36" customHeight="1" spans="1:7">
      <c r="A1154" s="212" t="s">
        <v>2141</v>
      </c>
      <c r="B1154" s="213" t="s">
        <v>2142</v>
      </c>
      <c r="C1154" s="343"/>
      <c r="D1154" s="343"/>
      <c r="E1154" s="347" t="str">
        <f t="shared" si="58"/>
        <v/>
      </c>
      <c r="F1154" s="345" t="str">
        <f t="shared" si="56"/>
        <v>否</v>
      </c>
      <c r="G1154" s="196" t="str">
        <f t="shared" si="57"/>
        <v>项</v>
      </c>
    </row>
    <row r="1155" s="113" customFormat="1" ht="36" customHeight="1" spans="1:7">
      <c r="A1155" s="212" t="s">
        <v>2143</v>
      </c>
      <c r="B1155" s="213" t="s">
        <v>2144</v>
      </c>
      <c r="C1155" s="343"/>
      <c r="D1155" s="343"/>
      <c r="E1155" s="347" t="str">
        <f t="shared" si="58"/>
        <v/>
      </c>
      <c r="F1155" s="345" t="str">
        <f t="shared" si="56"/>
        <v>否</v>
      </c>
      <c r="G1155" s="196" t="str">
        <f t="shared" si="57"/>
        <v>项</v>
      </c>
    </row>
    <row r="1156" s="113" customFormat="1" ht="36" customHeight="1" spans="1:7">
      <c r="A1156" s="212" t="s">
        <v>2145</v>
      </c>
      <c r="B1156" s="213" t="s">
        <v>2146</v>
      </c>
      <c r="C1156" s="343"/>
      <c r="D1156" s="343"/>
      <c r="E1156" s="347" t="str">
        <f t="shared" si="58"/>
        <v/>
      </c>
      <c r="F1156" s="345" t="str">
        <f t="shared" si="56"/>
        <v>否</v>
      </c>
      <c r="G1156" s="196" t="str">
        <f t="shared" si="57"/>
        <v>项</v>
      </c>
    </row>
    <row r="1157" s="113" customFormat="1" ht="36" customHeight="1" spans="1:7">
      <c r="A1157" s="212" t="s">
        <v>2147</v>
      </c>
      <c r="B1157" s="213" t="s">
        <v>2148</v>
      </c>
      <c r="C1157" s="343"/>
      <c r="D1157" s="343"/>
      <c r="E1157" s="347" t="str">
        <f t="shared" si="58"/>
        <v/>
      </c>
      <c r="F1157" s="345" t="str">
        <f t="shared" ref="F1157:F1220" si="59">IF(LEN(A1157)=3,"是",IF(B1157&lt;&gt;"",IF(SUM(C1157:D1157)&lt;&gt;0,"是","否"),"是"))</f>
        <v>否</v>
      </c>
      <c r="G1157" s="196" t="str">
        <f t="shared" ref="G1157:G1220" si="60">IF(LEN(A1157)=3,"类",IF(LEN(A1157)=5,"款","项"))</f>
        <v>项</v>
      </c>
    </row>
    <row r="1158" s="113" customFormat="1" ht="36" customHeight="1" spans="1:7">
      <c r="A1158" s="212" t="s">
        <v>2149</v>
      </c>
      <c r="B1158" s="213" t="s">
        <v>2150</v>
      </c>
      <c r="C1158" s="343"/>
      <c r="D1158" s="343"/>
      <c r="E1158" s="347" t="str">
        <f t="shared" si="58"/>
        <v/>
      </c>
      <c r="F1158" s="345" t="str">
        <f t="shared" si="59"/>
        <v>否</v>
      </c>
      <c r="G1158" s="196" t="str">
        <f t="shared" si="60"/>
        <v>项</v>
      </c>
    </row>
    <row r="1159" s="113" customFormat="1" ht="36" customHeight="1" spans="1:7">
      <c r="A1159" s="212" t="s">
        <v>2151</v>
      </c>
      <c r="B1159" s="213" t="s">
        <v>2152</v>
      </c>
      <c r="C1159" s="343"/>
      <c r="D1159" s="343"/>
      <c r="E1159" s="347" t="str">
        <f t="shared" si="58"/>
        <v/>
      </c>
      <c r="F1159" s="345" t="str">
        <f t="shared" si="59"/>
        <v>否</v>
      </c>
      <c r="G1159" s="196" t="str">
        <f t="shared" si="60"/>
        <v>项</v>
      </c>
    </row>
    <row r="1160" s="113" customFormat="1" ht="36" customHeight="1" spans="1:7">
      <c r="A1160" s="212" t="s">
        <v>2153</v>
      </c>
      <c r="B1160" s="213" t="s">
        <v>2154</v>
      </c>
      <c r="C1160" s="343"/>
      <c r="D1160" s="343"/>
      <c r="E1160" s="347" t="str">
        <f t="shared" si="58"/>
        <v/>
      </c>
      <c r="F1160" s="345" t="str">
        <f t="shared" si="59"/>
        <v>否</v>
      </c>
      <c r="G1160" s="196" t="str">
        <f t="shared" si="60"/>
        <v>项</v>
      </c>
    </row>
    <row r="1161" s="113" customFormat="1" ht="36" customHeight="1" spans="1:7">
      <c r="A1161" s="212" t="s">
        <v>2155</v>
      </c>
      <c r="B1161" s="213" t="s">
        <v>2156</v>
      </c>
      <c r="C1161" s="343"/>
      <c r="D1161" s="343"/>
      <c r="E1161" s="347" t="str">
        <f t="shared" si="58"/>
        <v/>
      </c>
      <c r="F1161" s="345" t="str">
        <f t="shared" si="59"/>
        <v>否</v>
      </c>
      <c r="G1161" s="196" t="str">
        <f t="shared" si="60"/>
        <v>项</v>
      </c>
    </row>
    <row r="1162" s="113" customFormat="1" ht="36" customHeight="1" spans="1:7">
      <c r="A1162" s="212" t="s">
        <v>2157</v>
      </c>
      <c r="B1162" s="213" t="s">
        <v>204</v>
      </c>
      <c r="C1162" s="343">
        <v>199</v>
      </c>
      <c r="D1162" s="343">
        <v>227</v>
      </c>
      <c r="E1162" s="347">
        <f t="shared" si="58"/>
        <v>0.141</v>
      </c>
      <c r="F1162" s="345" t="str">
        <f t="shared" si="59"/>
        <v>是</v>
      </c>
      <c r="G1162" s="196" t="str">
        <f t="shared" si="60"/>
        <v>项</v>
      </c>
    </row>
    <row r="1163" s="113" customFormat="1" ht="36" customHeight="1" spans="1:7">
      <c r="A1163" s="212" t="s">
        <v>2158</v>
      </c>
      <c r="B1163" s="213" t="s">
        <v>2159</v>
      </c>
      <c r="C1163" s="343">
        <v>7</v>
      </c>
      <c r="D1163" s="343">
        <v>7</v>
      </c>
      <c r="E1163" s="347">
        <f t="shared" si="58"/>
        <v>0</v>
      </c>
      <c r="F1163" s="345" t="str">
        <f t="shared" si="59"/>
        <v>是</v>
      </c>
      <c r="G1163" s="196" t="str">
        <f t="shared" si="60"/>
        <v>项</v>
      </c>
    </row>
    <row r="1164" ht="36" customHeight="1" spans="1:7">
      <c r="A1164" s="212" t="s">
        <v>2160</v>
      </c>
      <c r="B1164" s="213" t="s">
        <v>2161</v>
      </c>
      <c r="C1164" s="343">
        <f>SUM(C1165:C1178)</f>
        <v>71</v>
      </c>
      <c r="D1164" s="343">
        <f>SUM(D1165:D1178)</f>
        <v>74</v>
      </c>
      <c r="E1164" s="347">
        <f t="shared" si="58"/>
        <v>0.042</v>
      </c>
      <c r="F1164" s="345" t="str">
        <f t="shared" si="59"/>
        <v>是</v>
      </c>
      <c r="G1164" s="196" t="str">
        <f t="shared" si="60"/>
        <v>款</v>
      </c>
    </row>
    <row r="1165" s="113" customFormat="1" ht="36" customHeight="1" spans="1:7">
      <c r="A1165" s="212" t="s">
        <v>2162</v>
      </c>
      <c r="B1165" s="213" t="s">
        <v>186</v>
      </c>
      <c r="C1165" s="343"/>
      <c r="D1165" s="343"/>
      <c r="E1165" s="347" t="str">
        <f t="shared" si="58"/>
        <v/>
      </c>
      <c r="F1165" s="345" t="str">
        <f t="shared" si="59"/>
        <v>否</v>
      </c>
      <c r="G1165" s="196" t="str">
        <f t="shared" si="60"/>
        <v>项</v>
      </c>
    </row>
    <row r="1166" s="113" customFormat="1" ht="36" customHeight="1" spans="1:7">
      <c r="A1166" s="212" t="s">
        <v>2163</v>
      </c>
      <c r="B1166" s="213" t="s">
        <v>188</v>
      </c>
      <c r="C1166" s="343"/>
      <c r="D1166" s="343"/>
      <c r="E1166" s="347" t="str">
        <f t="shared" si="58"/>
        <v/>
      </c>
      <c r="F1166" s="345" t="str">
        <f t="shared" si="59"/>
        <v>否</v>
      </c>
      <c r="G1166" s="196" t="str">
        <f t="shared" si="60"/>
        <v>项</v>
      </c>
    </row>
    <row r="1167" s="113" customFormat="1" ht="36" customHeight="1" spans="1:7">
      <c r="A1167" s="212" t="s">
        <v>2164</v>
      </c>
      <c r="B1167" s="213" t="s">
        <v>190</v>
      </c>
      <c r="C1167" s="343"/>
      <c r="D1167" s="343"/>
      <c r="E1167" s="347" t="str">
        <f t="shared" si="58"/>
        <v/>
      </c>
      <c r="F1167" s="345" t="str">
        <f t="shared" si="59"/>
        <v>否</v>
      </c>
      <c r="G1167" s="196" t="str">
        <f t="shared" si="60"/>
        <v>项</v>
      </c>
    </row>
    <row r="1168" s="113" customFormat="1" ht="36" customHeight="1" spans="1:7">
      <c r="A1168" s="212" t="s">
        <v>2165</v>
      </c>
      <c r="B1168" s="213" t="s">
        <v>2166</v>
      </c>
      <c r="C1168" s="343">
        <v>51</v>
      </c>
      <c r="D1168" s="343">
        <v>54</v>
      </c>
      <c r="E1168" s="347">
        <f t="shared" si="58"/>
        <v>0.059</v>
      </c>
      <c r="F1168" s="345" t="str">
        <f t="shared" si="59"/>
        <v>是</v>
      </c>
      <c r="G1168" s="196" t="str">
        <f t="shared" si="60"/>
        <v>项</v>
      </c>
    </row>
    <row r="1169" s="113" customFormat="1" ht="36" customHeight="1" spans="1:7">
      <c r="A1169" s="212" t="s">
        <v>2167</v>
      </c>
      <c r="B1169" s="213" t="s">
        <v>2168</v>
      </c>
      <c r="C1169" s="343"/>
      <c r="D1169" s="343"/>
      <c r="E1169" s="347" t="str">
        <f t="shared" si="58"/>
        <v/>
      </c>
      <c r="F1169" s="345" t="str">
        <f t="shared" si="59"/>
        <v>否</v>
      </c>
      <c r="G1169" s="196" t="str">
        <f t="shared" si="60"/>
        <v>项</v>
      </c>
    </row>
    <row r="1170" s="113" customFormat="1" ht="36" customHeight="1" spans="1:7">
      <c r="A1170" s="212" t="s">
        <v>2169</v>
      </c>
      <c r="B1170" s="213" t="s">
        <v>2170</v>
      </c>
      <c r="C1170" s="343"/>
      <c r="D1170" s="343"/>
      <c r="E1170" s="347" t="str">
        <f t="shared" si="58"/>
        <v/>
      </c>
      <c r="F1170" s="345" t="str">
        <f t="shared" si="59"/>
        <v>否</v>
      </c>
      <c r="G1170" s="196" t="str">
        <f t="shared" si="60"/>
        <v>项</v>
      </c>
    </row>
    <row r="1171" s="113" customFormat="1" ht="36" customHeight="1" spans="1:7">
      <c r="A1171" s="212" t="s">
        <v>2171</v>
      </c>
      <c r="B1171" s="213" t="s">
        <v>2172</v>
      </c>
      <c r="C1171" s="343"/>
      <c r="D1171" s="343"/>
      <c r="E1171" s="347" t="str">
        <f t="shared" ref="E1171:E1234" si="61">IF(C1171&gt;0,D1171/C1171-1,IF(C1171&lt;0,-(D1171/C1171-1),""))</f>
        <v/>
      </c>
      <c r="F1171" s="345" t="str">
        <f t="shared" si="59"/>
        <v>否</v>
      </c>
      <c r="G1171" s="196" t="str">
        <f t="shared" si="60"/>
        <v>项</v>
      </c>
    </row>
    <row r="1172" s="113" customFormat="1" ht="36" customHeight="1" spans="1:7">
      <c r="A1172" s="212" t="s">
        <v>2173</v>
      </c>
      <c r="B1172" s="213" t="s">
        <v>2174</v>
      </c>
      <c r="C1172" s="343">
        <v>20</v>
      </c>
      <c r="D1172" s="343">
        <v>20</v>
      </c>
      <c r="E1172" s="347">
        <f t="shared" si="61"/>
        <v>0</v>
      </c>
      <c r="F1172" s="345" t="str">
        <f t="shared" si="59"/>
        <v>是</v>
      </c>
      <c r="G1172" s="196" t="str">
        <f t="shared" si="60"/>
        <v>项</v>
      </c>
    </row>
    <row r="1173" s="113" customFormat="1" ht="36" customHeight="1" spans="1:7">
      <c r="A1173" s="212" t="s">
        <v>2175</v>
      </c>
      <c r="B1173" s="213" t="s">
        <v>2176</v>
      </c>
      <c r="C1173" s="343"/>
      <c r="D1173" s="343"/>
      <c r="E1173" s="347" t="str">
        <f t="shared" si="61"/>
        <v/>
      </c>
      <c r="F1173" s="345" t="str">
        <f t="shared" si="59"/>
        <v>否</v>
      </c>
      <c r="G1173" s="196" t="str">
        <f t="shared" si="60"/>
        <v>项</v>
      </c>
    </row>
    <row r="1174" s="113" customFormat="1" ht="36" customHeight="1" spans="1:7">
      <c r="A1174" s="212" t="s">
        <v>2177</v>
      </c>
      <c r="B1174" s="213" t="s">
        <v>2178</v>
      </c>
      <c r="C1174" s="343"/>
      <c r="D1174" s="343"/>
      <c r="E1174" s="347" t="str">
        <f t="shared" si="61"/>
        <v/>
      </c>
      <c r="F1174" s="345" t="str">
        <f t="shared" si="59"/>
        <v>否</v>
      </c>
      <c r="G1174" s="196" t="str">
        <f t="shared" si="60"/>
        <v>项</v>
      </c>
    </row>
    <row r="1175" s="113" customFormat="1" ht="36" customHeight="1" spans="1:7">
      <c r="A1175" s="212" t="s">
        <v>2179</v>
      </c>
      <c r="B1175" s="213" t="s">
        <v>2180</v>
      </c>
      <c r="C1175" s="343"/>
      <c r="D1175" s="343"/>
      <c r="E1175" s="347" t="str">
        <f t="shared" si="61"/>
        <v/>
      </c>
      <c r="F1175" s="345" t="str">
        <f t="shared" si="59"/>
        <v>否</v>
      </c>
      <c r="G1175" s="196" t="str">
        <f t="shared" si="60"/>
        <v>项</v>
      </c>
    </row>
    <row r="1176" s="113" customFormat="1" ht="36" customHeight="1" spans="1:7">
      <c r="A1176" s="212" t="s">
        <v>2181</v>
      </c>
      <c r="B1176" s="213" t="s">
        <v>2182</v>
      </c>
      <c r="C1176" s="343"/>
      <c r="D1176" s="343"/>
      <c r="E1176" s="347" t="str">
        <f t="shared" si="61"/>
        <v/>
      </c>
      <c r="F1176" s="345" t="str">
        <f t="shared" si="59"/>
        <v>否</v>
      </c>
      <c r="G1176" s="196" t="str">
        <f t="shared" si="60"/>
        <v>项</v>
      </c>
    </row>
    <row r="1177" s="113" customFormat="1" ht="36" customHeight="1" spans="1:7">
      <c r="A1177" s="212" t="s">
        <v>2183</v>
      </c>
      <c r="B1177" s="213" t="s">
        <v>2184</v>
      </c>
      <c r="C1177" s="343"/>
      <c r="D1177" s="343"/>
      <c r="E1177" s="347" t="str">
        <f t="shared" si="61"/>
        <v/>
      </c>
      <c r="F1177" s="345" t="str">
        <f t="shared" si="59"/>
        <v>否</v>
      </c>
      <c r="G1177" s="196" t="str">
        <f t="shared" si="60"/>
        <v>项</v>
      </c>
    </row>
    <row r="1178" s="113" customFormat="1" ht="36" customHeight="1" spans="1:7">
      <c r="A1178" s="212" t="s">
        <v>2185</v>
      </c>
      <c r="B1178" s="213" t="s">
        <v>2186</v>
      </c>
      <c r="C1178" s="343"/>
      <c r="D1178" s="343"/>
      <c r="E1178" s="347" t="str">
        <f t="shared" si="61"/>
        <v/>
      </c>
      <c r="F1178" s="345" t="str">
        <f t="shared" si="59"/>
        <v>否</v>
      </c>
      <c r="G1178" s="196" t="str">
        <f t="shared" si="60"/>
        <v>项</v>
      </c>
    </row>
    <row r="1179" ht="36" customHeight="1" spans="1:7">
      <c r="A1179" s="212" t="s">
        <v>2187</v>
      </c>
      <c r="B1179" s="213" t="s">
        <v>2188</v>
      </c>
      <c r="C1179" s="343">
        <f>C1180</f>
        <v>0</v>
      </c>
      <c r="D1179" s="343">
        <f>D1180</f>
        <v>0</v>
      </c>
      <c r="E1179" s="347" t="str">
        <f t="shared" si="61"/>
        <v/>
      </c>
      <c r="F1179" s="345" t="str">
        <f t="shared" si="59"/>
        <v>否</v>
      </c>
      <c r="G1179" s="196" t="str">
        <f t="shared" si="60"/>
        <v>款</v>
      </c>
    </row>
    <row r="1180" s="113" customFormat="1" ht="36" customHeight="1" spans="1:7">
      <c r="A1180" s="223" t="s">
        <v>2189</v>
      </c>
      <c r="B1180" s="213" t="s">
        <v>2190</v>
      </c>
      <c r="C1180" s="343"/>
      <c r="D1180" s="343"/>
      <c r="E1180" s="347" t="str">
        <f t="shared" si="61"/>
        <v/>
      </c>
      <c r="F1180" s="345" t="str">
        <f t="shared" si="59"/>
        <v>否</v>
      </c>
      <c r="G1180" s="196" t="str">
        <f t="shared" si="60"/>
        <v>项</v>
      </c>
    </row>
    <row r="1181" ht="36" customHeight="1" spans="1:7">
      <c r="A1181" s="208" t="s">
        <v>146</v>
      </c>
      <c r="B1181" s="209" t="s">
        <v>147</v>
      </c>
      <c r="C1181" s="343">
        <f>SUM(C1182,C1193,C1197)</f>
        <v>10204</v>
      </c>
      <c r="D1181" s="343">
        <f>SUM(D1182,D1193,D1197)</f>
        <v>9534</v>
      </c>
      <c r="E1181" s="344">
        <f t="shared" si="61"/>
        <v>-0.066</v>
      </c>
      <c r="F1181" s="345" t="str">
        <f t="shared" si="59"/>
        <v>是</v>
      </c>
      <c r="G1181" s="196" t="str">
        <f t="shared" si="60"/>
        <v>类</v>
      </c>
    </row>
    <row r="1182" ht="36" customHeight="1" spans="1:7">
      <c r="A1182" s="212" t="s">
        <v>2191</v>
      </c>
      <c r="B1182" s="213" t="s">
        <v>2192</v>
      </c>
      <c r="C1182" s="343">
        <f>SUM(C1183:C1192)</f>
        <v>2164</v>
      </c>
      <c r="D1182" s="343">
        <f>SUM(D1183:D1192)</f>
        <v>1357</v>
      </c>
      <c r="E1182" s="347">
        <f t="shared" si="61"/>
        <v>-0.373</v>
      </c>
      <c r="F1182" s="345" t="str">
        <f t="shared" si="59"/>
        <v>是</v>
      </c>
      <c r="G1182" s="196" t="str">
        <f t="shared" si="60"/>
        <v>款</v>
      </c>
    </row>
    <row r="1183" s="113" customFormat="1" ht="36" customHeight="1" spans="1:7">
      <c r="A1183" s="212" t="s">
        <v>2193</v>
      </c>
      <c r="B1183" s="213" t="s">
        <v>2194</v>
      </c>
      <c r="C1183" s="343"/>
      <c r="D1183" s="343"/>
      <c r="E1183" s="347" t="str">
        <f t="shared" si="61"/>
        <v/>
      </c>
      <c r="F1183" s="345" t="str">
        <f t="shared" si="59"/>
        <v>否</v>
      </c>
      <c r="G1183" s="196" t="str">
        <f t="shared" si="60"/>
        <v>项</v>
      </c>
    </row>
    <row r="1184" s="113" customFormat="1" ht="36" customHeight="1" spans="1:7">
      <c r="A1184" s="212" t="s">
        <v>2195</v>
      </c>
      <c r="B1184" s="213" t="s">
        <v>2196</v>
      </c>
      <c r="C1184" s="343"/>
      <c r="D1184" s="343"/>
      <c r="E1184" s="347" t="str">
        <f t="shared" si="61"/>
        <v/>
      </c>
      <c r="F1184" s="345" t="str">
        <f t="shared" si="59"/>
        <v>否</v>
      </c>
      <c r="G1184" s="196" t="str">
        <f t="shared" si="60"/>
        <v>项</v>
      </c>
    </row>
    <row r="1185" s="113" customFormat="1" ht="36" customHeight="1" spans="1:7">
      <c r="A1185" s="212" t="s">
        <v>2197</v>
      </c>
      <c r="B1185" s="213" t="s">
        <v>2198</v>
      </c>
      <c r="C1185" s="343"/>
      <c r="D1185" s="343"/>
      <c r="E1185" s="347" t="str">
        <f t="shared" si="61"/>
        <v/>
      </c>
      <c r="F1185" s="345" t="str">
        <f t="shared" si="59"/>
        <v>否</v>
      </c>
      <c r="G1185" s="196" t="str">
        <f t="shared" si="60"/>
        <v>项</v>
      </c>
    </row>
    <row r="1186" s="113" customFormat="1" ht="36" customHeight="1" spans="1:7">
      <c r="A1186" s="212" t="s">
        <v>2199</v>
      </c>
      <c r="B1186" s="213" t="s">
        <v>2200</v>
      </c>
      <c r="C1186" s="343"/>
      <c r="D1186" s="343"/>
      <c r="E1186" s="347" t="str">
        <f t="shared" si="61"/>
        <v/>
      </c>
      <c r="F1186" s="345" t="str">
        <f t="shared" si="59"/>
        <v>否</v>
      </c>
      <c r="G1186" s="196" t="str">
        <f t="shared" si="60"/>
        <v>项</v>
      </c>
    </row>
    <row r="1187" s="113" customFormat="1" ht="36" customHeight="1" spans="1:7">
      <c r="A1187" s="212" t="s">
        <v>2201</v>
      </c>
      <c r="B1187" s="213" t="s">
        <v>2202</v>
      </c>
      <c r="C1187" s="343">
        <v>357</v>
      </c>
      <c r="D1187" s="343">
        <v>357</v>
      </c>
      <c r="E1187" s="347">
        <f t="shared" si="61"/>
        <v>0</v>
      </c>
      <c r="F1187" s="345" t="str">
        <f t="shared" si="59"/>
        <v>是</v>
      </c>
      <c r="G1187" s="196" t="str">
        <f t="shared" si="60"/>
        <v>项</v>
      </c>
    </row>
    <row r="1188" s="113" customFormat="1" ht="36" customHeight="1" spans="1:7">
      <c r="A1188" s="212" t="s">
        <v>2203</v>
      </c>
      <c r="B1188" s="213" t="s">
        <v>2204</v>
      </c>
      <c r="C1188" s="343"/>
      <c r="D1188" s="343"/>
      <c r="E1188" s="347" t="str">
        <f t="shared" si="61"/>
        <v/>
      </c>
      <c r="F1188" s="345" t="str">
        <f t="shared" si="59"/>
        <v>否</v>
      </c>
      <c r="G1188" s="196" t="str">
        <f t="shared" si="60"/>
        <v>项</v>
      </c>
    </row>
    <row r="1189" s="113" customFormat="1" ht="36" customHeight="1" spans="1:7">
      <c r="A1189" s="212" t="s">
        <v>2205</v>
      </c>
      <c r="B1189" s="213" t="s">
        <v>2206</v>
      </c>
      <c r="C1189" s="343"/>
      <c r="D1189" s="343"/>
      <c r="E1189" s="347" t="str">
        <f t="shared" si="61"/>
        <v/>
      </c>
      <c r="F1189" s="345" t="str">
        <f t="shared" si="59"/>
        <v>否</v>
      </c>
      <c r="G1189" s="196" t="str">
        <f t="shared" si="60"/>
        <v>项</v>
      </c>
    </row>
    <row r="1190" s="113" customFormat="1" ht="36" customHeight="1" spans="1:7">
      <c r="A1190" s="212" t="s">
        <v>2207</v>
      </c>
      <c r="B1190" s="213" t="s">
        <v>2208</v>
      </c>
      <c r="C1190" s="343">
        <v>1807</v>
      </c>
      <c r="D1190" s="343">
        <v>1000</v>
      </c>
      <c r="E1190" s="347">
        <f t="shared" si="61"/>
        <v>-0.447</v>
      </c>
      <c r="F1190" s="345" t="str">
        <f t="shared" si="59"/>
        <v>是</v>
      </c>
      <c r="G1190" s="196" t="str">
        <f t="shared" si="60"/>
        <v>项</v>
      </c>
    </row>
    <row r="1191" s="113" customFormat="1" ht="36" customHeight="1" spans="1:7">
      <c r="A1191" s="212" t="s">
        <v>2209</v>
      </c>
      <c r="B1191" s="213" t="s">
        <v>2210</v>
      </c>
      <c r="C1191" s="343"/>
      <c r="D1191" s="343"/>
      <c r="E1191" s="347" t="str">
        <f t="shared" si="61"/>
        <v/>
      </c>
      <c r="F1191" s="345" t="str">
        <f t="shared" si="59"/>
        <v>否</v>
      </c>
      <c r="G1191" s="196" t="str">
        <f t="shared" si="60"/>
        <v>项</v>
      </c>
    </row>
    <row r="1192" s="113" customFormat="1" ht="36" customHeight="1" spans="1:7">
      <c r="A1192" s="212" t="s">
        <v>2211</v>
      </c>
      <c r="B1192" s="213" t="s">
        <v>2212</v>
      </c>
      <c r="C1192" s="343"/>
      <c r="D1192" s="343"/>
      <c r="E1192" s="347" t="str">
        <f t="shared" si="61"/>
        <v/>
      </c>
      <c r="F1192" s="345" t="str">
        <f t="shared" si="59"/>
        <v>否</v>
      </c>
      <c r="G1192" s="196" t="str">
        <f t="shared" si="60"/>
        <v>项</v>
      </c>
    </row>
    <row r="1193" ht="36" customHeight="1" spans="1:7">
      <c r="A1193" s="212" t="s">
        <v>2213</v>
      </c>
      <c r="B1193" s="213" t="s">
        <v>2214</v>
      </c>
      <c r="C1193" s="343">
        <f>SUM(C1194:C1196)</f>
        <v>7975</v>
      </c>
      <c r="D1193" s="343">
        <f>SUM(D1194:D1196)</f>
        <v>8112</v>
      </c>
      <c r="E1193" s="347">
        <f t="shared" si="61"/>
        <v>0.017</v>
      </c>
      <c r="F1193" s="345" t="str">
        <f t="shared" si="59"/>
        <v>是</v>
      </c>
      <c r="G1193" s="196" t="str">
        <f t="shared" si="60"/>
        <v>款</v>
      </c>
    </row>
    <row r="1194" s="113" customFormat="1" ht="36" customHeight="1" spans="1:7">
      <c r="A1194" s="212" t="s">
        <v>2215</v>
      </c>
      <c r="B1194" s="213" t="s">
        <v>2216</v>
      </c>
      <c r="C1194" s="343">
        <v>7975</v>
      </c>
      <c r="D1194" s="343">
        <v>8112</v>
      </c>
      <c r="E1194" s="347">
        <f t="shared" si="61"/>
        <v>0.017</v>
      </c>
      <c r="F1194" s="345" t="str">
        <f t="shared" si="59"/>
        <v>是</v>
      </c>
      <c r="G1194" s="196" t="str">
        <f t="shared" si="60"/>
        <v>项</v>
      </c>
    </row>
    <row r="1195" s="113" customFormat="1" ht="36" customHeight="1" spans="1:7">
      <c r="A1195" s="212" t="s">
        <v>2217</v>
      </c>
      <c r="B1195" s="213" t="s">
        <v>2218</v>
      </c>
      <c r="C1195" s="343"/>
      <c r="D1195" s="343"/>
      <c r="E1195" s="347" t="str">
        <f t="shared" si="61"/>
        <v/>
      </c>
      <c r="F1195" s="345" t="str">
        <f t="shared" si="59"/>
        <v>否</v>
      </c>
      <c r="G1195" s="196" t="str">
        <f t="shared" si="60"/>
        <v>项</v>
      </c>
    </row>
    <row r="1196" s="113" customFormat="1" ht="36" customHeight="1" spans="1:7">
      <c r="A1196" s="212" t="s">
        <v>2219</v>
      </c>
      <c r="B1196" s="213" t="s">
        <v>2220</v>
      </c>
      <c r="C1196" s="343"/>
      <c r="D1196" s="343"/>
      <c r="E1196" s="347" t="str">
        <f t="shared" si="61"/>
        <v/>
      </c>
      <c r="F1196" s="345" t="str">
        <f t="shared" si="59"/>
        <v>否</v>
      </c>
      <c r="G1196" s="196" t="str">
        <f t="shared" si="60"/>
        <v>项</v>
      </c>
    </row>
    <row r="1197" ht="36" customHeight="1" spans="1:7">
      <c r="A1197" s="212" t="s">
        <v>2221</v>
      </c>
      <c r="B1197" s="213" t="s">
        <v>2222</v>
      </c>
      <c r="C1197" s="343">
        <f>SUM(C1198:C1200)</f>
        <v>65</v>
      </c>
      <c r="D1197" s="343">
        <f>SUM(D1198:D1200)</f>
        <v>65</v>
      </c>
      <c r="E1197" s="347">
        <f t="shared" si="61"/>
        <v>0</v>
      </c>
      <c r="F1197" s="345" t="str">
        <f t="shared" si="59"/>
        <v>是</v>
      </c>
      <c r="G1197" s="196" t="str">
        <f t="shared" si="60"/>
        <v>款</v>
      </c>
    </row>
    <row r="1198" s="113" customFormat="1" ht="36" customHeight="1" spans="1:7">
      <c r="A1198" s="212" t="s">
        <v>2223</v>
      </c>
      <c r="B1198" s="213" t="s">
        <v>2224</v>
      </c>
      <c r="C1198" s="343"/>
      <c r="D1198" s="343"/>
      <c r="E1198" s="347" t="str">
        <f t="shared" si="61"/>
        <v/>
      </c>
      <c r="F1198" s="345" t="str">
        <f t="shared" si="59"/>
        <v>否</v>
      </c>
      <c r="G1198" s="196" t="str">
        <f t="shared" si="60"/>
        <v>项</v>
      </c>
    </row>
    <row r="1199" s="113" customFormat="1" ht="36" customHeight="1" spans="1:7">
      <c r="A1199" s="212" t="s">
        <v>2225</v>
      </c>
      <c r="B1199" s="213" t="s">
        <v>2226</v>
      </c>
      <c r="C1199" s="343"/>
      <c r="D1199" s="343"/>
      <c r="E1199" s="347" t="str">
        <f t="shared" si="61"/>
        <v/>
      </c>
      <c r="F1199" s="345" t="str">
        <f t="shared" si="59"/>
        <v>否</v>
      </c>
      <c r="G1199" s="196" t="str">
        <f t="shared" si="60"/>
        <v>项</v>
      </c>
    </row>
    <row r="1200" s="113" customFormat="1" ht="36" customHeight="1" spans="1:7">
      <c r="A1200" s="212" t="s">
        <v>2227</v>
      </c>
      <c r="B1200" s="213" t="s">
        <v>2228</v>
      </c>
      <c r="C1200" s="343">
        <v>65</v>
      </c>
      <c r="D1200" s="343">
        <v>65</v>
      </c>
      <c r="E1200" s="347">
        <f t="shared" si="61"/>
        <v>0</v>
      </c>
      <c r="F1200" s="345" t="str">
        <f t="shared" si="59"/>
        <v>是</v>
      </c>
      <c r="G1200" s="196" t="str">
        <f t="shared" si="60"/>
        <v>项</v>
      </c>
    </row>
    <row r="1201" ht="36" customHeight="1" spans="1:7">
      <c r="A1201" s="208" t="s">
        <v>148</v>
      </c>
      <c r="B1201" s="209" t="s">
        <v>149</v>
      </c>
      <c r="C1201" s="343">
        <f>SUM(C1202,C1220,C1234,C1240,C1246)</f>
        <v>74</v>
      </c>
      <c r="D1201" s="343">
        <f>SUM(D1202,D1220,D1234,D1240,D1246)</f>
        <v>75</v>
      </c>
      <c r="E1201" s="344">
        <f t="shared" si="61"/>
        <v>0.014</v>
      </c>
      <c r="F1201" s="345" t="str">
        <f t="shared" si="59"/>
        <v>是</v>
      </c>
      <c r="G1201" s="196" t="str">
        <f t="shared" si="60"/>
        <v>类</v>
      </c>
    </row>
    <row r="1202" ht="36" customHeight="1" spans="1:7">
      <c r="A1202" s="212" t="s">
        <v>2229</v>
      </c>
      <c r="B1202" s="213" t="s">
        <v>2230</v>
      </c>
      <c r="C1202" s="343">
        <f>SUM(C1203:C1219)</f>
        <v>74</v>
      </c>
      <c r="D1202" s="343">
        <f>SUM(D1203:D1219)</f>
        <v>75</v>
      </c>
      <c r="E1202" s="347">
        <f t="shared" si="61"/>
        <v>0.014</v>
      </c>
      <c r="F1202" s="345" t="str">
        <f t="shared" si="59"/>
        <v>是</v>
      </c>
      <c r="G1202" s="196" t="str">
        <f t="shared" si="60"/>
        <v>款</v>
      </c>
    </row>
    <row r="1203" s="113" customFormat="1" ht="36" customHeight="1" spans="1:7">
      <c r="A1203" s="212" t="s">
        <v>2231</v>
      </c>
      <c r="B1203" s="213" t="s">
        <v>186</v>
      </c>
      <c r="C1203" s="343"/>
      <c r="D1203" s="343">
        <v>1</v>
      </c>
      <c r="E1203" s="347" t="str">
        <f t="shared" si="61"/>
        <v/>
      </c>
      <c r="F1203" s="345" t="str">
        <f t="shared" si="59"/>
        <v>是</v>
      </c>
      <c r="G1203" s="196" t="str">
        <f t="shared" si="60"/>
        <v>项</v>
      </c>
    </row>
    <row r="1204" s="113" customFormat="1" ht="36" customHeight="1" spans="1:7">
      <c r="A1204" s="212" t="s">
        <v>2232</v>
      </c>
      <c r="B1204" s="213" t="s">
        <v>188</v>
      </c>
      <c r="C1204" s="343"/>
      <c r="D1204" s="343"/>
      <c r="E1204" s="347" t="str">
        <f t="shared" si="61"/>
        <v/>
      </c>
      <c r="F1204" s="345" t="str">
        <f t="shared" si="59"/>
        <v>否</v>
      </c>
      <c r="G1204" s="196" t="str">
        <f t="shared" si="60"/>
        <v>项</v>
      </c>
    </row>
    <row r="1205" s="113" customFormat="1" ht="36" customHeight="1" spans="1:7">
      <c r="A1205" s="212" t="s">
        <v>2233</v>
      </c>
      <c r="B1205" s="213" t="s">
        <v>190</v>
      </c>
      <c r="C1205" s="343"/>
      <c r="D1205" s="343"/>
      <c r="E1205" s="347" t="str">
        <f t="shared" si="61"/>
        <v/>
      </c>
      <c r="F1205" s="345" t="str">
        <f t="shared" si="59"/>
        <v>否</v>
      </c>
      <c r="G1205" s="196" t="str">
        <f t="shared" si="60"/>
        <v>项</v>
      </c>
    </row>
    <row r="1206" s="113" customFormat="1" ht="36" customHeight="1" spans="1:7">
      <c r="A1206" s="212" t="s">
        <v>2234</v>
      </c>
      <c r="B1206" s="213" t="s">
        <v>2235</v>
      </c>
      <c r="C1206" s="343"/>
      <c r="D1206" s="343"/>
      <c r="E1206" s="347" t="str">
        <f t="shared" si="61"/>
        <v/>
      </c>
      <c r="F1206" s="345" t="str">
        <f t="shared" si="59"/>
        <v>否</v>
      </c>
      <c r="G1206" s="196" t="str">
        <f t="shared" si="60"/>
        <v>项</v>
      </c>
    </row>
    <row r="1207" s="113" customFormat="1" ht="36" customHeight="1" spans="1:7">
      <c r="A1207" s="212" t="s">
        <v>2236</v>
      </c>
      <c r="B1207" s="213" t="s">
        <v>2237</v>
      </c>
      <c r="C1207" s="343"/>
      <c r="D1207" s="343"/>
      <c r="E1207" s="347" t="str">
        <f t="shared" si="61"/>
        <v/>
      </c>
      <c r="F1207" s="345" t="str">
        <f t="shared" si="59"/>
        <v>否</v>
      </c>
      <c r="G1207" s="196" t="str">
        <f t="shared" si="60"/>
        <v>项</v>
      </c>
    </row>
    <row r="1208" s="113" customFormat="1" ht="36" customHeight="1" spans="1:7">
      <c r="A1208" s="212" t="s">
        <v>2238</v>
      </c>
      <c r="B1208" s="213" t="s">
        <v>2239</v>
      </c>
      <c r="C1208" s="343"/>
      <c r="D1208" s="343"/>
      <c r="E1208" s="347" t="str">
        <f t="shared" si="61"/>
        <v/>
      </c>
      <c r="F1208" s="345" t="str">
        <f t="shared" si="59"/>
        <v>否</v>
      </c>
      <c r="G1208" s="196" t="str">
        <f t="shared" si="60"/>
        <v>项</v>
      </c>
    </row>
    <row r="1209" s="113" customFormat="1" ht="36" customHeight="1" spans="1:7">
      <c r="A1209" s="212" t="s">
        <v>2240</v>
      </c>
      <c r="B1209" s="213" t="s">
        <v>2241</v>
      </c>
      <c r="C1209" s="343"/>
      <c r="D1209" s="343"/>
      <c r="E1209" s="347" t="str">
        <f t="shared" si="61"/>
        <v/>
      </c>
      <c r="F1209" s="345" t="str">
        <f t="shared" si="59"/>
        <v>否</v>
      </c>
      <c r="G1209" s="196" t="str">
        <f t="shared" si="60"/>
        <v>项</v>
      </c>
    </row>
    <row r="1210" s="113" customFormat="1" ht="36" customHeight="1" spans="1:7">
      <c r="A1210" s="212" t="s">
        <v>2242</v>
      </c>
      <c r="B1210" s="213" t="s">
        <v>2243</v>
      </c>
      <c r="C1210" s="343"/>
      <c r="D1210" s="343"/>
      <c r="E1210" s="347" t="str">
        <f t="shared" si="61"/>
        <v/>
      </c>
      <c r="F1210" s="345" t="str">
        <f t="shared" si="59"/>
        <v>否</v>
      </c>
      <c r="G1210" s="196" t="str">
        <f t="shared" si="60"/>
        <v>项</v>
      </c>
    </row>
    <row r="1211" s="113" customFormat="1" ht="36" customHeight="1" spans="1:7">
      <c r="A1211" s="212" t="s">
        <v>2244</v>
      </c>
      <c r="B1211" s="213" t="s">
        <v>2245</v>
      </c>
      <c r="C1211" s="343"/>
      <c r="D1211" s="343"/>
      <c r="E1211" s="347" t="str">
        <f t="shared" si="61"/>
        <v/>
      </c>
      <c r="F1211" s="345" t="str">
        <f t="shared" si="59"/>
        <v>否</v>
      </c>
      <c r="G1211" s="196" t="str">
        <f t="shared" si="60"/>
        <v>项</v>
      </c>
    </row>
    <row r="1212" s="113" customFormat="1" ht="36" customHeight="1" spans="1:7">
      <c r="A1212" s="212" t="s">
        <v>2246</v>
      </c>
      <c r="B1212" s="213" t="s">
        <v>2247</v>
      </c>
      <c r="C1212" s="343"/>
      <c r="D1212" s="343"/>
      <c r="E1212" s="347" t="str">
        <f t="shared" si="61"/>
        <v/>
      </c>
      <c r="F1212" s="345" t="str">
        <f t="shared" si="59"/>
        <v>否</v>
      </c>
      <c r="G1212" s="196" t="str">
        <f t="shared" si="60"/>
        <v>项</v>
      </c>
    </row>
    <row r="1213" s="113" customFormat="1" ht="36" customHeight="1" spans="1:7">
      <c r="A1213" s="212" t="s">
        <v>2248</v>
      </c>
      <c r="B1213" s="213" t="s">
        <v>2249</v>
      </c>
      <c r="C1213" s="343">
        <v>74</v>
      </c>
      <c r="D1213" s="343">
        <v>74</v>
      </c>
      <c r="E1213" s="347">
        <f t="shared" si="61"/>
        <v>0</v>
      </c>
      <c r="F1213" s="345" t="str">
        <f t="shared" si="59"/>
        <v>是</v>
      </c>
      <c r="G1213" s="196" t="str">
        <f t="shared" si="60"/>
        <v>项</v>
      </c>
    </row>
    <row r="1214" s="113" customFormat="1" ht="36" customHeight="1" spans="1:7">
      <c r="A1214" s="212" t="s">
        <v>2250</v>
      </c>
      <c r="B1214" s="213" t="s">
        <v>2251</v>
      </c>
      <c r="C1214" s="343"/>
      <c r="D1214" s="343"/>
      <c r="E1214" s="347" t="str">
        <f t="shared" si="61"/>
        <v/>
      </c>
      <c r="F1214" s="345" t="str">
        <f t="shared" si="59"/>
        <v>否</v>
      </c>
      <c r="G1214" s="196" t="str">
        <f t="shared" si="60"/>
        <v>项</v>
      </c>
    </row>
    <row r="1215" s="113" customFormat="1" ht="36" customHeight="1" spans="1:7">
      <c r="A1215" s="350">
        <v>2220119</v>
      </c>
      <c r="B1215" s="362" t="s">
        <v>2252</v>
      </c>
      <c r="C1215" s="343"/>
      <c r="D1215" s="343"/>
      <c r="E1215" s="347" t="str">
        <f t="shared" si="61"/>
        <v/>
      </c>
      <c r="F1215" s="345" t="str">
        <f t="shared" si="59"/>
        <v>否</v>
      </c>
      <c r="G1215" s="196" t="str">
        <f t="shared" si="60"/>
        <v>项</v>
      </c>
    </row>
    <row r="1216" s="113" customFormat="1" ht="36" customHeight="1" spans="1:7">
      <c r="A1216" s="350">
        <v>2220120</v>
      </c>
      <c r="B1216" s="362" t="s">
        <v>2253</v>
      </c>
      <c r="C1216" s="343"/>
      <c r="D1216" s="343"/>
      <c r="E1216" s="347" t="str">
        <f t="shared" si="61"/>
        <v/>
      </c>
      <c r="F1216" s="345" t="str">
        <f t="shared" si="59"/>
        <v>否</v>
      </c>
      <c r="G1216" s="196" t="str">
        <f t="shared" si="60"/>
        <v>项</v>
      </c>
    </row>
    <row r="1217" s="113" customFormat="1" ht="36" customHeight="1" spans="1:7">
      <c r="A1217" s="350">
        <v>2220121</v>
      </c>
      <c r="B1217" s="362" t="s">
        <v>2254</v>
      </c>
      <c r="C1217" s="343"/>
      <c r="D1217" s="343"/>
      <c r="E1217" s="347" t="str">
        <f t="shared" si="61"/>
        <v/>
      </c>
      <c r="F1217" s="345" t="str">
        <f t="shared" si="59"/>
        <v>否</v>
      </c>
      <c r="G1217" s="196" t="str">
        <f t="shared" si="60"/>
        <v>项</v>
      </c>
    </row>
    <row r="1218" s="113" customFormat="1" ht="36" customHeight="1" spans="1:7">
      <c r="A1218" s="212" t="s">
        <v>2255</v>
      </c>
      <c r="B1218" s="213" t="s">
        <v>204</v>
      </c>
      <c r="C1218" s="343"/>
      <c r="D1218" s="343"/>
      <c r="E1218" s="347" t="str">
        <f t="shared" si="61"/>
        <v/>
      </c>
      <c r="F1218" s="345" t="str">
        <f t="shared" si="59"/>
        <v>否</v>
      </c>
      <c r="G1218" s="196" t="str">
        <f t="shared" si="60"/>
        <v>项</v>
      </c>
    </row>
    <row r="1219" s="113" customFormat="1" ht="36" customHeight="1" spans="1:7">
      <c r="A1219" s="212" t="s">
        <v>2256</v>
      </c>
      <c r="B1219" s="213" t="s">
        <v>2257</v>
      </c>
      <c r="C1219" s="343"/>
      <c r="D1219" s="343"/>
      <c r="E1219" s="347" t="str">
        <f t="shared" si="61"/>
        <v/>
      </c>
      <c r="F1219" s="345" t="str">
        <f t="shared" si="59"/>
        <v>否</v>
      </c>
      <c r="G1219" s="196" t="str">
        <f t="shared" si="60"/>
        <v>项</v>
      </c>
    </row>
    <row r="1220" ht="36" customHeight="1" spans="1:7">
      <c r="A1220" s="212" t="s">
        <v>2258</v>
      </c>
      <c r="B1220" s="349" t="s">
        <v>2259</v>
      </c>
      <c r="C1220" s="343">
        <f>SUM(C1221:C1233)</f>
        <v>0</v>
      </c>
      <c r="D1220" s="343">
        <f>SUM(D1221:D1233)</f>
        <v>0</v>
      </c>
      <c r="E1220" s="347" t="str">
        <f t="shared" si="61"/>
        <v/>
      </c>
      <c r="F1220" s="345" t="str">
        <f t="shared" si="59"/>
        <v>否</v>
      </c>
      <c r="G1220" s="196" t="str">
        <f t="shared" si="60"/>
        <v>款</v>
      </c>
    </row>
    <row r="1221" s="113" customFormat="1" ht="36" customHeight="1" spans="1:7">
      <c r="A1221" s="212" t="s">
        <v>2260</v>
      </c>
      <c r="B1221" s="349" t="s">
        <v>348</v>
      </c>
      <c r="C1221" s="343"/>
      <c r="D1221" s="343"/>
      <c r="E1221" s="347" t="str">
        <f t="shared" si="61"/>
        <v/>
      </c>
      <c r="F1221" s="345" t="str">
        <f t="shared" ref="F1221:F1284" si="62">IF(LEN(A1221)=3,"是",IF(B1221&lt;&gt;"",IF(SUM(C1221:D1221)&lt;&gt;0,"是","否"),"是"))</f>
        <v>否</v>
      </c>
      <c r="G1221" s="196" t="str">
        <f t="shared" ref="G1221:G1284" si="63">IF(LEN(A1221)=3,"类",IF(LEN(A1221)=5,"款","项"))</f>
        <v>项</v>
      </c>
    </row>
    <row r="1222" s="113" customFormat="1" ht="36" customHeight="1" spans="1:7">
      <c r="A1222" s="212" t="s">
        <v>2261</v>
      </c>
      <c r="B1222" s="349" t="s">
        <v>349</v>
      </c>
      <c r="C1222" s="343"/>
      <c r="D1222" s="343"/>
      <c r="E1222" s="347" t="str">
        <f t="shared" si="61"/>
        <v/>
      </c>
      <c r="F1222" s="345" t="str">
        <f t="shared" si="62"/>
        <v>否</v>
      </c>
      <c r="G1222" s="196" t="str">
        <f t="shared" si="63"/>
        <v>项</v>
      </c>
    </row>
    <row r="1223" s="113" customFormat="1" ht="36" customHeight="1" spans="1:7">
      <c r="A1223" s="212" t="s">
        <v>2262</v>
      </c>
      <c r="B1223" s="349" t="s">
        <v>350</v>
      </c>
      <c r="C1223" s="343"/>
      <c r="D1223" s="343"/>
      <c r="E1223" s="347" t="str">
        <f t="shared" si="61"/>
        <v/>
      </c>
      <c r="F1223" s="345" t="str">
        <f t="shared" si="62"/>
        <v>否</v>
      </c>
      <c r="G1223" s="196" t="str">
        <f t="shared" si="63"/>
        <v>项</v>
      </c>
    </row>
    <row r="1224" s="113" customFormat="1" ht="36" customHeight="1" spans="1:7">
      <c r="A1224" s="212" t="s">
        <v>2263</v>
      </c>
      <c r="B1224" s="349" t="s">
        <v>2264</v>
      </c>
      <c r="C1224" s="343"/>
      <c r="D1224" s="343"/>
      <c r="E1224" s="347" t="str">
        <f t="shared" si="61"/>
        <v/>
      </c>
      <c r="F1224" s="345" t="str">
        <f t="shared" si="62"/>
        <v>否</v>
      </c>
      <c r="G1224" s="196" t="str">
        <f t="shared" si="63"/>
        <v>项</v>
      </c>
    </row>
    <row r="1225" s="113" customFormat="1" ht="36" customHeight="1" spans="1:7">
      <c r="A1225" s="212" t="s">
        <v>2265</v>
      </c>
      <c r="B1225" s="349" t="s">
        <v>2266</v>
      </c>
      <c r="C1225" s="343"/>
      <c r="D1225" s="343"/>
      <c r="E1225" s="347" t="str">
        <f t="shared" si="61"/>
        <v/>
      </c>
      <c r="F1225" s="345" t="str">
        <f t="shared" si="62"/>
        <v>否</v>
      </c>
      <c r="G1225" s="196" t="str">
        <f t="shared" si="63"/>
        <v>项</v>
      </c>
    </row>
    <row r="1226" s="113" customFormat="1" ht="36" customHeight="1" spans="1:7">
      <c r="A1226" s="212" t="s">
        <v>2267</v>
      </c>
      <c r="B1226" s="349" t="s">
        <v>2268</v>
      </c>
      <c r="C1226" s="343"/>
      <c r="D1226" s="343"/>
      <c r="E1226" s="347" t="str">
        <f t="shared" si="61"/>
        <v/>
      </c>
      <c r="F1226" s="345" t="str">
        <f t="shared" si="62"/>
        <v>否</v>
      </c>
      <c r="G1226" s="196" t="str">
        <f t="shared" si="63"/>
        <v>项</v>
      </c>
    </row>
    <row r="1227" s="113" customFormat="1" ht="36" customHeight="1" spans="1:7">
      <c r="A1227" s="212" t="s">
        <v>2269</v>
      </c>
      <c r="B1227" s="349" t="s">
        <v>2270</v>
      </c>
      <c r="C1227" s="343"/>
      <c r="D1227" s="343"/>
      <c r="E1227" s="347" t="str">
        <f t="shared" si="61"/>
        <v/>
      </c>
      <c r="F1227" s="345" t="str">
        <f t="shared" si="62"/>
        <v>否</v>
      </c>
      <c r="G1227" s="196" t="str">
        <f t="shared" si="63"/>
        <v>项</v>
      </c>
    </row>
    <row r="1228" s="113" customFormat="1" ht="36" customHeight="1" spans="1:7">
      <c r="A1228" s="212" t="s">
        <v>2271</v>
      </c>
      <c r="B1228" s="349" t="s">
        <v>2272</v>
      </c>
      <c r="C1228" s="343"/>
      <c r="D1228" s="343"/>
      <c r="E1228" s="347" t="str">
        <f t="shared" si="61"/>
        <v/>
      </c>
      <c r="F1228" s="345" t="str">
        <f t="shared" si="62"/>
        <v>否</v>
      </c>
      <c r="G1228" s="196" t="str">
        <f t="shared" si="63"/>
        <v>项</v>
      </c>
    </row>
    <row r="1229" s="113" customFormat="1" ht="36" customHeight="1" spans="1:7">
      <c r="A1229" s="212" t="s">
        <v>2273</v>
      </c>
      <c r="B1229" s="349" t="s">
        <v>2274</v>
      </c>
      <c r="C1229" s="343"/>
      <c r="D1229" s="343"/>
      <c r="E1229" s="347" t="str">
        <f t="shared" si="61"/>
        <v/>
      </c>
      <c r="F1229" s="345" t="str">
        <f t="shared" si="62"/>
        <v>否</v>
      </c>
      <c r="G1229" s="196" t="str">
        <f t="shared" si="63"/>
        <v>项</v>
      </c>
    </row>
    <row r="1230" s="113" customFormat="1" ht="36" customHeight="1" spans="1:7">
      <c r="A1230" s="212" t="s">
        <v>2275</v>
      </c>
      <c r="B1230" s="349" t="s">
        <v>2276</v>
      </c>
      <c r="C1230" s="343"/>
      <c r="D1230" s="343"/>
      <c r="E1230" s="347" t="str">
        <f t="shared" si="61"/>
        <v/>
      </c>
      <c r="F1230" s="345" t="str">
        <f t="shared" si="62"/>
        <v>否</v>
      </c>
      <c r="G1230" s="196" t="str">
        <f t="shared" si="63"/>
        <v>项</v>
      </c>
    </row>
    <row r="1231" s="113" customFormat="1" ht="36" customHeight="1" spans="1:7">
      <c r="A1231" s="212" t="s">
        <v>2277</v>
      </c>
      <c r="B1231" s="349" t="s">
        <v>2278</v>
      </c>
      <c r="C1231" s="343"/>
      <c r="D1231" s="343"/>
      <c r="E1231" s="347" t="str">
        <f t="shared" si="61"/>
        <v/>
      </c>
      <c r="F1231" s="345" t="str">
        <f t="shared" si="62"/>
        <v>否</v>
      </c>
      <c r="G1231" s="196" t="str">
        <f t="shared" si="63"/>
        <v>项</v>
      </c>
    </row>
    <row r="1232" s="113" customFormat="1" ht="36" customHeight="1" spans="1:7">
      <c r="A1232" s="212" t="s">
        <v>2279</v>
      </c>
      <c r="B1232" s="349" t="s">
        <v>355</v>
      </c>
      <c r="C1232" s="343"/>
      <c r="D1232" s="343"/>
      <c r="E1232" s="347" t="str">
        <f t="shared" si="61"/>
        <v/>
      </c>
      <c r="F1232" s="345" t="str">
        <f t="shared" si="62"/>
        <v>否</v>
      </c>
      <c r="G1232" s="196" t="str">
        <f t="shared" si="63"/>
        <v>项</v>
      </c>
    </row>
    <row r="1233" s="113" customFormat="1" ht="36" customHeight="1" spans="1:7">
      <c r="A1233" s="212" t="s">
        <v>2280</v>
      </c>
      <c r="B1233" s="349" t="s">
        <v>2281</v>
      </c>
      <c r="C1233" s="343"/>
      <c r="D1233" s="343"/>
      <c r="E1233" s="347" t="str">
        <f t="shared" si="61"/>
        <v/>
      </c>
      <c r="F1233" s="345" t="str">
        <f t="shared" si="62"/>
        <v>否</v>
      </c>
      <c r="G1233" s="196" t="str">
        <f t="shared" si="63"/>
        <v>项</v>
      </c>
    </row>
    <row r="1234" ht="36" customHeight="1" spans="1:7">
      <c r="A1234" s="212" t="s">
        <v>2282</v>
      </c>
      <c r="B1234" s="213" t="s">
        <v>2283</v>
      </c>
      <c r="C1234" s="343">
        <f>SUM(C1235:C1239)</f>
        <v>0</v>
      </c>
      <c r="D1234" s="343">
        <f>SUM(D1235:D1239)</f>
        <v>0</v>
      </c>
      <c r="E1234" s="347" t="str">
        <f t="shared" si="61"/>
        <v/>
      </c>
      <c r="F1234" s="345" t="str">
        <f t="shared" si="62"/>
        <v>否</v>
      </c>
      <c r="G1234" s="196" t="str">
        <f t="shared" si="63"/>
        <v>款</v>
      </c>
    </row>
    <row r="1235" s="113" customFormat="1" ht="36" customHeight="1" spans="1:7">
      <c r="A1235" s="212" t="s">
        <v>2284</v>
      </c>
      <c r="B1235" s="213" t="s">
        <v>2285</v>
      </c>
      <c r="C1235" s="343"/>
      <c r="D1235" s="343"/>
      <c r="E1235" s="347" t="str">
        <f t="shared" ref="E1235:E1298" si="64">IF(C1235&gt;0,D1235/C1235-1,IF(C1235&lt;0,-(D1235/C1235-1),""))</f>
        <v/>
      </c>
      <c r="F1235" s="345" t="str">
        <f t="shared" si="62"/>
        <v>否</v>
      </c>
      <c r="G1235" s="196" t="str">
        <f t="shared" si="63"/>
        <v>项</v>
      </c>
    </row>
    <row r="1236" s="113" customFormat="1" ht="36" customHeight="1" spans="1:7">
      <c r="A1236" s="212" t="s">
        <v>2286</v>
      </c>
      <c r="B1236" s="213" t="s">
        <v>2287</v>
      </c>
      <c r="C1236" s="343"/>
      <c r="D1236" s="343"/>
      <c r="E1236" s="347" t="str">
        <f t="shared" si="64"/>
        <v/>
      </c>
      <c r="F1236" s="345" t="str">
        <f t="shared" si="62"/>
        <v>否</v>
      </c>
      <c r="G1236" s="196" t="str">
        <f t="shared" si="63"/>
        <v>项</v>
      </c>
    </row>
    <row r="1237" s="113" customFormat="1" ht="36" customHeight="1" spans="1:7">
      <c r="A1237" s="212" t="s">
        <v>2288</v>
      </c>
      <c r="B1237" s="213" t="s">
        <v>2289</v>
      </c>
      <c r="C1237" s="343"/>
      <c r="D1237" s="343"/>
      <c r="E1237" s="347" t="str">
        <f t="shared" si="64"/>
        <v/>
      </c>
      <c r="F1237" s="345" t="str">
        <f t="shared" si="62"/>
        <v>否</v>
      </c>
      <c r="G1237" s="196" t="str">
        <f t="shared" si="63"/>
        <v>项</v>
      </c>
    </row>
    <row r="1238" s="113" customFormat="1" ht="36" customHeight="1" spans="1:7">
      <c r="A1238" s="350">
        <v>2220305</v>
      </c>
      <c r="B1238" s="362" t="s">
        <v>2290</v>
      </c>
      <c r="C1238" s="343"/>
      <c r="D1238" s="343"/>
      <c r="E1238" s="347" t="str">
        <f t="shared" si="64"/>
        <v/>
      </c>
      <c r="F1238" s="345" t="str">
        <f t="shared" si="62"/>
        <v>否</v>
      </c>
      <c r="G1238" s="196" t="str">
        <f t="shared" si="63"/>
        <v>项</v>
      </c>
    </row>
    <row r="1239" s="113" customFormat="1" ht="36" customHeight="1" spans="1:7">
      <c r="A1239" s="212" t="s">
        <v>2291</v>
      </c>
      <c r="B1239" s="213" t="s">
        <v>2292</v>
      </c>
      <c r="C1239" s="343"/>
      <c r="D1239" s="343"/>
      <c r="E1239" s="347" t="str">
        <f t="shared" si="64"/>
        <v/>
      </c>
      <c r="F1239" s="345" t="str">
        <f t="shared" si="62"/>
        <v>否</v>
      </c>
      <c r="G1239" s="196" t="str">
        <f t="shared" si="63"/>
        <v>项</v>
      </c>
    </row>
    <row r="1240" ht="36" customHeight="1" spans="1:7">
      <c r="A1240" s="212" t="s">
        <v>2293</v>
      </c>
      <c r="B1240" s="213" t="s">
        <v>2294</v>
      </c>
      <c r="C1240" s="343">
        <f>SUM(C1241:C1245)</f>
        <v>0</v>
      </c>
      <c r="D1240" s="343">
        <f>SUM(D1241:D1245)</f>
        <v>0</v>
      </c>
      <c r="E1240" s="347" t="str">
        <f t="shared" si="64"/>
        <v/>
      </c>
      <c r="F1240" s="345" t="str">
        <f t="shared" si="62"/>
        <v>否</v>
      </c>
      <c r="G1240" s="196" t="str">
        <f t="shared" si="63"/>
        <v>款</v>
      </c>
    </row>
    <row r="1241" s="113" customFormat="1" ht="36" customHeight="1" spans="1:7">
      <c r="A1241" s="212" t="s">
        <v>2295</v>
      </c>
      <c r="B1241" s="213" t="s">
        <v>2296</v>
      </c>
      <c r="C1241" s="343"/>
      <c r="D1241" s="343"/>
      <c r="E1241" s="347" t="str">
        <f t="shared" si="64"/>
        <v/>
      </c>
      <c r="F1241" s="345" t="str">
        <f t="shared" si="62"/>
        <v>否</v>
      </c>
      <c r="G1241" s="196" t="str">
        <f t="shared" si="63"/>
        <v>项</v>
      </c>
    </row>
    <row r="1242" s="113" customFormat="1" ht="36" customHeight="1" spans="1:7">
      <c r="A1242" s="212" t="s">
        <v>2297</v>
      </c>
      <c r="B1242" s="213" t="s">
        <v>2298</v>
      </c>
      <c r="C1242" s="343"/>
      <c r="D1242" s="343"/>
      <c r="E1242" s="347" t="str">
        <f t="shared" si="64"/>
        <v/>
      </c>
      <c r="F1242" s="345" t="str">
        <f t="shared" si="62"/>
        <v>否</v>
      </c>
      <c r="G1242" s="196" t="str">
        <f t="shared" si="63"/>
        <v>项</v>
      </c>
    </row>
    <row r="1243" s="113" customFormat="1" ht="36" customHeight="1" spans="1:7">
      <c r="A1243" s="212" t="s">
        <v>2299</v>
      </c>
      <c r="B1243" s="213" t="s">
        <v>2300</v>
      </c>
      <c r="C1243" s="343"/>
      <c r="D1243" s="343"/>
      <c r="E1243" s="347" t="str">
        <f t="shared" si="64"/>
        <v/>
      </c>
      <c r="F1243" s="345" t="str">
        <f t="shared" si="62"/>
        <v>否</v>
      </c>
      <c r="G1243" s="196" t="str">
        <f t="shared" si="63"/>
        <v>项</v>
      </c>
    </row>
    <row r="1244" s="113" customFormat="1" ht="36" customHeight="1" spans="1:7">
      <c r="A1244" s="212" t="s">
        <v>2301</v>
      </c>
      <c r="B1244" s="213" t="s">
        <v>2302</v>
      </c>
      <c r="C1244" s="343"/>
      <c r="D1244" s="343"/>
      <c r="E1244" s="347" t="str">
        <f t="shared" si="64"/>
        <v/>
      </c>
      <c r="F1244" s="345" t="str">
        <f t="shared" si="62"/>
        <v>否</v>
      </c>
      <c r="G1244" s="196" t="str">
        <f t="shared" si="63"/>
        <v>项</v>
      </c>
    </row>
    <row r="1245" s="113" customFormat="1" ht="36" customHeight="1" spans="1:7">
      <c r="A1245" s="212" t="s">
        <v>2303</v>
      </c>
      <c r="B1245" s="213" t="s">
        <v>2304</v>
      </c>
      <c r="C1245" s="343"/>
      <c r="D1245" s="343"/>
      <c r="E1245" s="347" t="str">
        <f t="shared" si="64"/>
        <v/>
      </c>
      <c r="F1245" s="345" t="str">
        <f t="shared" si="62"/>
        <v>否</v>
      </c>
      <c r="G1245" s="196" t="str">
        <f t="shared" si="63"/>
        <v>项</v>
      </c>
    </row>
    <row r="1246" ht="36" customHeight="1" spans="1:7">
      <c r="A1246" s="212" t="s">
        <v>2305</v>
      </c>
      <c r="B1246" s="213" t="s">
        <v>2306</v>
      </c>
      <c r="C1246" s="343">
        <f>SUM(C1247:C1258)</f>
        <v>0</v>
      </c>
      <c r="D1246" s="343">
        <f>SUM(D1247:D1258)</f>
        <v>0</v>
      </c>
      <c r="E1246" s="347" t="str">
        <f t="shared" si="64"/>
        <v/>
      </c>
      <c r="F1246" s="345" t="str">
        <f t="shared" si="62"/>
        <v>否</v>
      </c>
      <c r="G1246" s="196" t="str">
        <f t="shared" si="63"/>
        <v>款</v>
      </c>
    </row>
    <row r="1247" s="113" customFormat="1" ht="36" customHeight="1" spans="1:7">
      <c r="A1247" s="212" t="s">
        <v>2307</v>
      </c>
      <c r="B1247" s="213" t="s">
        <v>2308</v>
      </c>
      <c r="C1247" s="343"/>
      <c r="D1247" s="343"/>
      <c r="E1247" s="347" t="str">
        <f t="shared" si="64"/>
        <v/>
      </c>
      <c r="F1247" s="345" t="str">
        <f t="shared" si="62"/>
        <v>否</v>
      </c>
      <c r="G1247" s="196" t="str">
        <f t="shared" si="63"/>
        <v>项</v>
      </c>
    </row>
    <row r="1248" s="113" customFormat="1" ht="36" customHeight="1" spans="1:7">
      <c r="A1248" s="212" t="s">
        <v>2309</v>
      </c>
      <c r="B1248" s="213" t="s">
        <v>2310</v>
      </c>
      <c r="C1248" s="343"/>
      <c r="D1248" s="343"/>
      <c r="E1248" s="347" t="str">
        <f t="shared" si="64"/>
        <v/>
      </c>
      <c r="F1248" s="345" t="str">
        <f t="shared" si="62"/>
        <v>否</v>
      </c>
      <c r="G1248" s="196" t="str">
        <f t="shared" si="63"/>
        <v>项</v>
      </c>
    </row>
    <row r="1249" s="113" customFormat="1" ht="36" customHeight="1" spans="1:7">
      <c r="A1249" s="212" t="s">
        <v>2311</v>
      </c>
      <c r="B1249" s="213" t="s">
        <v>2312</v>
      </c>
      <c r="C1249" s="343"/>
      <c r="D1249" s="343"/>
      <c r="E1249" s="347" t="str">
        <f t="shared" si="64"/>
        <v/>
      </c>
      <c r="F1249" s="345" t="str">
        <f t="shared" si="62"/>
        <v>否</v>
      </c>
      <c r="G1249" s="196" t="str">
        <f t="shared" si="63"/>
        <v>项</v>
      </c>
    </row>
    <row r="1250" s="113" customFormat="1" ht="36" customHeight="1" spans="1:7">
      <c r="A1250" s="212" t="s">
        <v>2313</v>
      </c>
      <c r="B1250" s="213" t="s">
        <v>2314</v>
      </c>
      <c r="C1250" s="343"/>
      <c r="D1250" s="343"/>
      <c r="E1250" s="347" t="str">
        <f t="shared" si="64"/>
        <v/>
      </c>
      <c r="F1250" s="345" t="str">
        <f t="shared" si="62"/>
        <v>否</v>
      </c>
      <c r="G1250" s="196" t="str">
        <f t="shared" si="63"/>
        <v>项</v>
      </c>
    </row>
    <row r="1251" s="113" customFormat="1" ht="36" customHeight="1" spans="1:7">
      <c r="A1251" s="212" t="s">
        <v>2315</v>
      </c>
      <c r="B1251" s="213" t="s">
        <v>2316</v>
      </c>
      <c r="C1251" s="343"/>
      <c r="D1251" s="343"/>
      <c r="E1251" s="347" t="str">
        <f t="shared" si="64"/>
        <v/>
      </c>
      <c r="F1251" s="345" t="str">
        <f t="shared" si="62"/>
        <v>否</v>
      </c>
      <c r="G1251" s="196" t="str">
        <f t="shared" si="63"/>
        <v>项</v>
      </c>
    </row>
    <row r="1252" s="113" customFormat="1" ht="36" customHeight="1" spans="1:7">
      <c r="A1252" s="212" t="s">
        <v>2317</v>
      </c>
      <c r="B1252" s="213" t="s">
        <v>2318</v>
      </c>
      <c r="C1252" s="343"/>
      <c r="D1252" s="343"/>
      <c r="E1252" s="347" t="str">
        <f t="shared" si="64"/>
        <v/>
      </c>
      <c r="F1252" s="345" t="str">
        <f t="shared" si="62"/>
        <v>否</v>
      </c>
      <c r="G1252" s="196" t="str">
        <f t="shared" si="63"/>
        <v>项</v>
      </c>
    </row>
    <row r="1253" s="113" customFormat="1" ht="36" customHeight="1" spans="1:7">
      <c r="A1253" s="212" t="s">
        <v>2319</v>
      </c>
      <c r="B1253" s="213" t="s">
        <v>2320</v>
      </c>
      <c r="C1253" s="343"/>
      <c r="D1253" s="343"/>
      <c r="E1253" s="347" t="str">
        <f t="shared" si="64"/>
        <v/>
      </c>
      <c r="F1253" s="345" t="str">
        <f t="shared" si="62"/>
        <v>否</v>
      </c>
      <c r="G1253" s="196" t="str">
        <f t="shared" si="63"/>
        <v>项</v>
      </c>
    </row>
    <row r="1254" s="113" customFormat="1" ht="36" customHeight="1" spans="1:7">
      <c r="A1254" s="212" t="s">
        <v>2321</v>
      </c>
      <c r="B1254" s="213" t="s">
        <v>2322</v>
      </c>
      <c r="C1254" s="343"/>
      <c r="D1254" s="343"/>
      <c r="E1254" s="347" t="str">
        <f t="shared" si="64"/>
        <v/>
      </c>
      <c r="F1254" s="345" t="str">
        <f t="shared" si="62"/>
        <v>否</v>
      </c>
      <c r="G1254" s="196" t="str">
        <f t="shared" si="63"/>
        <v>项</v>
      </c>
    </row>
    <row r="1255" s="113" customFormat="1" ht="36" customHeight="1" spans="1:7">
      <c r="A1255" s="212" t="s">
        <v>2323</v>
      </c>
      <c r="B1255" s="213" t="s">
        <v>2324</v>
      </c>
      <c r="C1255" s="343"/>
      <c r="D1255" s="343"/>
      <c r="E1255" s="347" t="str">
        <f t="shared" si="64"/>
        <v/>
      </c>
      <c r="F1255" s="345" t="str">
        <f t="shared" si="62"/>
        <v>否</v>
      </c>
      <c r="G1255" s="196" t="str">
        <f t="shared" si="63"/>
        <v>项</v>
      </c>
    </row>
    <row r="1256" s="113" customFormat="1" ht="36" customHeight="1" spans="1:7">
      <c r="A1256" s="212" t="s">
        <v>2325</v>
      </c>
      <c r="B1256" s="213" t="s">
        <v>2326</v>
      </c>
      <c r="C1256" s="343"/>
      <c r="D1256" s="343"/>
      <c r="E1256" s="347" t="str">
        <f t="shared" si="64"/>
        <v/>
      </c>
      <c r="F1256" s="345" t="str">
        <f t="shared" si="62"/>
        <v>否</v>
      </c>
      <c r="G1256" s="196" t="str">
        <f t="shared" si="63"/>
        <v>项</v>
      </c>
    </row>
    <row r="1257" s="113" customFormat="1" ht="36" customHeight="1" spans="1:7">
      <c r="A1257" s="220">
        <v>2220511</v>
      </c>
      <c r="B1257" s="213" t="s">
        <v>2327</v>
      </c>
      <c r="C1257" s="343"/>
      <c r="D1257" s="343"/>
      <c r="E1257" s="347" t="str">
        <f t="shared" si="64"/>
        <v/>
      </c>
      <c r="F1257" s="345" t="str">
        <f t="shared" si="62"/>
        <v>否</v>
      </c>
      <c r="G1257" s="196" t="str">
        <f t="shared" si="63"/>
        <v>项</v>
      </c>
    </row>
    <row r="1258" s="113" customFormat="1" ht="36" customHeight="1" spans="1:7">
      <c r="A1258" s="212" t="s">
        <v>2328</v>
      </c>
      <c r="B1258" s="213" t="s">
        <v>2329</v>
      </c>
      <c r="C1258" s="343"/>
      <c r="D1258" s="343"/>
      <c r="E1258" s="347" t="str">
        <f t="shared" si="64"/>
        <v/>
      </c>
      <c r="F1258" s="345" t="str">
        <f t="shared" si="62"/>
        <v>否</v>
      </c>
      <c r="G1258" s="196" t="str">
        <f t="shared" si="63"/>
        <v>项</v>
      </c>
    </row>
    <row r="1259" ht="36" customHeight="1" spans="1:7">
      <c r="A1259" s="208" t="s">
        <v>150</v>
      </c>
      <c r="B1259" s="209" t="s">
        <v>151</v>
      </c>
      <c r="C1259" s="343">
        <f>SUM(C1260,C1272,C1278,C1284,C1292,C1305,C1309,C1315)</f>
        <v>2526</v>
      </c>
      <c r="D1259" s="343">
        <f>SUM(D1260,D1272,D1278,D1284,D1292,D1305,D1309,D1315)</f>
        <v>2186</v>
      </c>
      <c r="E1259" s="344">
        <f t="shared" si="64"/>
        <v>-0.135</v>
      </c>
      <c r="F1259" s="345" t="str">
        <f t="shared" si="62"/>
        <v>是</v>
      </c>
      <c r="G1259" s="196" t="str">
        <f t="shared" si="63"/>
        <v>类</v>
      </c>
    </row>
    <row r="1260" ht="36" customHeight="1" spans="1:7">
      <c r="A1260" s="212" t="s">
        <v>2330</v>
      </c>
      <c r="B1260" s="213" t="s">
        <v>2331</v>
      </c>
      <c r="C1260" s="343">
        <f>SUM(C1261:C1271)</f>
        <v>465</v>
      </c>
      <c r="D1260" s="343">
        <f>SUM(D1261:D1271)</f>
        <v>465</v>
      </c>
      <c r="E1260" s="347">
        <f t="shared" si="64"/>
        <v>0</v>
      </c>
      <c r="F1260" s="345" t="str">
        <f t="shared" si="62"/>
        <v>是</v>
      </c>
      <c r="G1260" s="196" t="str">
        <f t="shared" si="63"/>
        <v>款</v>
      </c>
    </row>
    <row r="1261" s="113" customFormat="1" ht="36" customHeight="1" spans="1:7">
      <c r="A1261" s="212" t="s">
        <v>2332</v>
      </c>
      <c r="B1261" s="213" t="s">
        <v>186</v>
      </c>
      <c r="C1261" s="343">
        <v>405</v>
      </c>
      <c r="D1261" s="343">
        <v>405</v>
      </c>
      <c r="E1261" s="347">
        <f t="shared" si="64"/>
        <v>0</v>
      </c>
      <c r="F1261" s="345" t="str">
        <f t="shared" si="62"/>
        <v>是</v>
      </c>
      <c r="G1261" s="196" t="str">
        <f t="shared" si="63"/>
        <v>项</v>
      </c>
    </row>
    <row r="1262" s="113" customFormat="1" ht="36" customHeight="1" spans="1:7">
      <c r="A1262" s="212" t="s">
        <v>2333</v>
      </c>
      <c r="B1262" s="213" t="s">
        <v>188</v>
      </c>
      <c r="C1262" s="343"/>
      <c r="D1262" s="343"/>
      <c r="E1262" s="347" t="str">
        <f t="shared" si="64"/>
        <v/>
      </c>
      <c r="F1262" s="345" t="str">
        <f t="shared" si="62"/>
        <v>否</v>
      </c>
      <c r="G1262" s="196" t="str">
        <f t="shared" si="63"/>
        <v>项</v>
      </c>
    </row>
    <row r="1263" s="113" customFormat="1" ht="36" customHeight="1" spans="1:7">
      <c r="A1263" s="212" t="s">
        <v>2334</v>
      </c>
      <c r="B1263" s="213" t="s">
        <v>190</v>
      </c>
      <c r="C1263" s="343"/>
      <c r="D1263" s="343"/>
      <c r="E1263" s="347" t="str">
        <f t="shared" si="64"/>
        <v/>
      </c>
      <c r="F1263" s="345" t="str">
        <f t="shared" si="62"/>
        <v>否</v>
      </c>
      <c r="G1263" s="196" t="str">
        <f t="shared" si="63"/>
        <v>项</v>
      </c>
    </row>
    <row r="1264" s="113" customFormat="1" ht="36" customHeight="1" spans="1:7">
      <c r="A1264" s="212" t="s">
        <v>2335</v>
      </c>
      <c r="B1264" s="213" t="s">
        <v>2336</v>
      </c>
      <c r="C1264" s="343"/>
      <c r="D1264" s="343"/>
      <c r="E1264" s="347" t="str">
        <f t="shared" si="64"/>
        <v/>
      </c>
      <c r="F1264" s="345" t="str">
        <f t="shared" si="62"/>
        <v>否</v>
      </c>
      <c r="G1264" s="196" t="str">
        <f t="shared" si="63"/>
        <v>项</v>
      </c>
    </row>
    <row r="1265" s="113" customFormat="1" ht="36" customHeight="1" spans="1:7">
      <c r="A1265" s="212" t="s">
        <v>2337</v>
      </c>
      <c r="B1265" s="213" t="s">
        <v>2338</v>
      </c>
      <c r="C1265" s="343"/>
      <c r="D1265" s="343"/>
      <c r="E1265" s="347" t="str">
        <f t="shared" si="64"/>
        <v/>
      </c>
      <c r="F1265" s="345" t="str">
        <f t="shared" si="62"/>
        <v>否</v>
      </c>
      <c r="G1265" s="196" t="str">
        <f t="shared" si="63"/>
        <v>项</v>
      </c>
    </row>
    <row r="1266" s="113" customFormat="1" ht="36" customHeight="1" spans="1:7">
      <c r="A1266" s="212" t="s">
        <v>2339</v>
      </c>
      <c r="B1266" s="213" t="s">
        <v>2340</v>
      </c>
      <c r="C1266" s="343">
        <v>40</v>
      </c>
      <c r="D1266" s="343">
        <v>40</v>
      </c>
      <c r="E1266" s="347">
        <f t="shared" si="64"/>
        <v>0</v>
      </c>
      <c r="F1266" s="345" t="str">
        <f t="shared" si="62"/>
        <v>是</v>
      </c>
      <c r="G1266" s="196" t="str">
        <f t="shared" si="63"/>
        <v>项</v>
      </c>
    </row>
    <row r="1267" s="113" customFormat="1" ht="36" customHeight="1" spans="1:7">
      <c r="A1267" s="212" t="s">
        <v>2341</v>
      </c>
      <c r="B1267" s="221" t="s">
        <v>2342</v>
      </c>
      <c r="C1267" s="343"/>
      <c r="D1267" s="343"/>
      <c r="E1267" s="347" t="str">
        <f t="shared" si="64"/>
        <v/>
      </c>
      <c r="F1267" s="345" t="str">
        <f t="shared" si="62"/>
        <v>否</v>
      </c>
      <c r="G1267" s="196" t="str">
        <f t="shared" si="63"/>
        <v>项</v>
      </c>
    </row>
    <row r="1268" s="113" customFormat="1" ht="36" customHeight="1" spans="1:7">
      <c r="A1268" s="212" t="s">
        <v>2343</v>
      </c>
      <c r="B1268" s="213" t="s">
        <v>2344</v>
      </c>
      <c r="C1268" s="343"/>
      <c r="D1268" s="343"/>
      <c r="E1268" s="347" t="str">
        <f t="shared" si="64"/>
        <v/>
      </c>
      <c r="F1268" s="345" t="str">
        <f t="shared" si="62"/>
        <v>否</v>
      </c>
      <c r="G1268" s="196" t="str">
        <f t="shared" si="63"/>
        <v>项</v>
      </c>
    </row>
    <row r="1269" s="113" customFormat="1" ht="36" customHeight="1" spans="1:7">
      <c r="A1269" s="212" t="s">
        <v>2345</v>
      </c>
      <c r="B1269" s="213" t="s">
        <v>2346</v>
      </c>
      <c r="C1269" s="343"/>
      <c r="D1269" s="343"/>
      <c r="E1269" s="347" t="str">
        <f t="shared" si="64"/>
        <v/>
      </c>
      <c r="F1269" s="345" t="str">
        <f t="shared" si="62"/>
        <v>否</v>
      </c>
      <c r="G1269" s="196" t="str">
        <f t="shared" si="63"/>
        <v>项</v>
      </c>
    </row>
    <row r="1270" s="113" customFormat="1" ht="36" customHeight="1" spans="1:7">
      <c r="A1270" s="212" t="s">
        <v>2347</v>
      </c>
      <c r="B1270" s="213" t="s">
        <v>204</v>
      </c>
      <c r="C1270" s="343"/>
      <c r="D1270" s="343"/>
      <c r="E1270" s="347" t="str">
        <f t="shared" si="64"/>
        <v/>
      </c>
      <c r="F1270" s="345" t="str">
        <f t="shared" si="62"/>
        <v>否</v>
      </c>
      <c r="G1270" s="196" t="str">
        <f t="shared" si="63"/>
        <v>项</v>
      </c>
    </row>
    <row r="1271" s="113" customFormat="1" ht="36" customHeight="1" spans="1:7">
      <c r="A1271" s="212" t="s">
        <v>2348</v>
      </c>
      <c r="B1271" s="213" t="s">
        <v>2349</v>
      </c>
      <c r="C1271" s="343">
        <v>20</v>
      </c>
      <c r="D1271" s="343">
        <v>20</v>
      </c>
      <c r="E1271" s="347">
        <f t="shared" si="64"/>
        <v>0</v>
      </c>
      <c r="F1271" s="345" t="str">
        <f t="shared" si="62"/>
        <v>是</v>
      </c>
      <c r="G1271" s="196" t="str">
        <f t="shared" si="63"/>
        <v>项</v>
      </c>
    </row>
    <row r="1272" ht="36" customHeight="1" spans="1:7">
      <c r="A1272" s="212" t="s">
        <v>2350</v>
      </c>
      <c r="B1272" s="219" t="s">
        <v>2351</v>
      </c>
      <c r="C1272" s="343">
        <f>SUM(C1273:C1277)</f>
        <v>458</v>
      </c>
      <c r="D1272" s="343">
        <f>SUM(D1273:D1277)</f>
        <v>1163</v>
      </c>
      <c r="E1272" s="347">
        <f t="shared" si="64"/>
        <v>1.539</v>
      </c>
      <c r="F1272" s="345" t="str">
        <f t="shared" si="62"/>
        <v>是</v>
      </c>
      <c r="G1272" s="196" t="str">
        <f t="shared" si="63"/>
        <v>款</v>
      </c>
    </row>
    <row r="1273" s="113" customFormat="1" ht="36" customHeight="1" spans="1:7">
      <c r="A1273" s="212" t="s">
        <v>2352</v>
      </c>
      <c r="B1273" s="213" t="s">
        <v>186</v>
      </c>
      <c r="C1273" s="343">
        <v>364</v>
      </c>
      <c r="D1273" s="343">
        <v>1069</v>
      </c>
      <c r="E1273" s="347">
        <f t="shared" si="64"/>
        <v>1.937</v>
      </c>
      <c r="F1273" s="345" t="str">
        <f t="shared" si="62"/>
        <v>是</v>
      </c>
      <c r="G1273" s="196" t="str">
        <f t="shared" si="63"/>
        <v>项</v>
      </c>
    </row>
    <row r="1274" s="113" customFormat="1" ht="36" customHeight="1" spans="1:7">
      <c r="A1274" s="212" t="s">
        <v>2353</v>
      </c>
      <c r="B1274" s="213" t="s">
        <v>188</v>
      </c>
      <c r="C1274" s="343">
        <v>94</v>
      </c>
      <c r="D1274" s="343">
        <v>94</v>
      </c>
      <c r="E1274" s="347">
        <f t="shared" si="64"/>
        <v>0</v>
      </c>
      <c r="F1274" s="345" t="str">
        <f t="shared" si="62"/>
        <v>是</v>
      </c>
      <c r="G1274" s="196" t="str">
        <f t="shared" si="63"/>
        <v>项</v>
      </c>
    </row>
    <row r="1275" s="113" customFormat="1" ht="36" customHeight="1" spans="1:7">
      <c r="A1275" s="212" t="s">
        <v>2354</v>
      </c>
      <c r="B1275" s="213" t="s">
        <v>190</v>
      </c>
      <c r="C1275" s="343"/>
      <c r="D1275" s="343"/>
      <c r="E1275" s="347" t="str">
        <f t="shared" si="64"/>
        <v/>
      </c>
      <c r="F1275" s="345" t="str">
        <f t="shared" si="62"/>
        <v>否</v>
      </c>
      <c r="G1275" s="196" t="str">
        <f t="shared" si="63"/>
        <v>项</v>
      </c>
    </row>
    <row r="1276" s="113" customFormat="1" ht="36" customHeight="1" spans="1:7">
      <c r="A1276" s="212" t="s">
        <v>2355</v>
      </c>
      <c r="B1276" s="213" t="s">
        <v>2356</v>
      </c>
      <c r="C1276" s="343"/>
      <c r="D1276" s="343"/>
      <c r="E1276" s="347" t="str">
        <f t="shared" si="64"/>
        <v/>
      </c>
      <c r="F1276" s="345" t="str">
        <f t="shared" si="62"/>
        <v>否</v>
      </c>
      <c r="G1276" s="196" t="str">
        <f t="shared" si="63"/>
        <v>项</v>
      </c>
    </row>
    <row r="1277" s="113" customFormat="1" ht="36" customHeight="1" spans="1:7">
      <c r="A1277" s="212" t="s">
        <v>2357</v>
      </c>
      <c r="B1277" s="219" t="s">
        <v>2358</v>
      </c>
      <c r="C1277" s="343"/>
      <c r="D1277" s="343"/>
      <c r="E1277" s="347" t="str">
        <f t="shared" si="64"/>
        <v/>
      </c>
      <c r="F1277" s="345" t="str">
        <f t="shared" si="62"/>
        <v>否</v>
      </c>
      <c r="G1277" s="196" t="str">
        <f t="shared" si="63"/>
        <v>项</v>
      </c>
    </row>
    <row r="1278" ht="36" customHeight="1" spans="1:7">
      <c r="A1278" s="212" t="s">
        <v>2359</v>
      </c>
      <c r="B1278" s="221" t="s">
        <v>2360</v>
      </c>
      <c r="C1278" s="343"/>
      <c r="D1278" s="343"/>
      <c r="E1278" s="347" t="str">
        <f t="shared" si="64"/>
        <v/>
      </c>
      <c r="F1278" s="345" t="str">
        <f t="shared" si="62"/>
        <v>否</v>
      </c>
      <c r="G1278" s="196" t="str">
        <f t="shared" si="63"/>
        <v>款</v>
      </c>
    </row>
    <row r="1279" s="113" customFormat="1" ht="36" customHeight="1" spans="1:7">
      <c r="A1279" s="212" t="s">
        <v>2361</v>
      </c>
      <c r="B1279" s="221" t="s">
        <v>2362</v>
      </c>
      <c r="C1279" s="343"/>
      <c r="D1279" s="343"/>
      <c r="E1279" s="347" t="str">
        <f t="shared" si="64"/>
        <v/>
      </c>
      <c r="F1279" s="345" t="str">
        <f t="shared" si="62"/>
        <v>否</v>
      </c>
      <c r="G1279" s="196" t="str">
        <f t="shared" si="63"/>
        <v>项</v>
      </c>
    </row>
    <row r="1280" s="113" customFormat="1" ht="36" customHeight="1" spans="1:7">
      <c r="A1280" s="212" t="s">
        <v>2363</v>
      </c>
      <c r="B1280" s="221" t="s">
        <v>2364</v>
      </c>
      <c r="C1280" s="343"/>
      <c r="D1280" s="343"/>
      <c r="E1280" s="347" t="str">
        <f t="shared" si="64"/>
        <v/>
      </c>
      <c r="F1280" s="345" t="str">
        <f t="shared" si="62"/>
        <v>否</v>
      </c>
      <c r="G1280" s="196" t="str">
        <f t="shared" si="63"/>
        <v>项</v>
      </c>
    </row>
    <row r="1281" s="113" customFormat="1" ht="36" customHeight="1" spans="1:7">
      <c r="A1281" s="212" t="s">
        <v>2365</v>
      </c>
      <c r="B1281" s="221" t="s">
        <v>2366</v>
      </c>
      <c r="C1281" s="343"/>
      <c r="D1281" s="343"/>
      <c r="E1281" s="347" t="str">
        <f t="shared" si="64"/>
        <v/>
      </c>
      <c r="F1281" s="345" t="str">
        <f t="shared" si="62"/>
        <v>否</v>
      </c>
      <c r="G1281" s="196" t="str">
        <f t="shared" si="63"/>
        <v>项</v>
      </c>
    </row>
    <row r="1282" s="113" customFormat="1" ht="36" customHeight="1" spans="1:7">
      <c r="A1282" s="212" t="s">
        <v>2367</v>
      </c>
      <c r="B1282" s="221" t="s">
        <v>2368</v>
      </c>
      <c r="C1282" s="343"/>
      <c r="D1282" s="343"/>
      <c r="E1282" s="347" t="str">
        <f t="shared" si="64"/>
        <v/>
      </c>
      <c r="F1282" s="345" t="str">
        <f t="shared" si="62"/>
        <v>否</v>
      </c>
      <c r="G1282" s="196" t="str">
        <f t="shared" si="63"/>
        <v>项</v>
      </c>
    </row>
    <row r="1283" s="113" customFormat="1" ht="36" customHeight="1" spans="1:7">
      <c r="A1283" s="212" t="s">
        <v>2369</v>
      </c>
      <c r="B1283" s="221" t="s">
        <v>2370</v>
      </c>
      <c r="C1283" s="343"/>
      <c r="D1283" s="343"/>
      <c r="E1283" s="347" t="str">
        <f t="shared" si="64"/>
        <v/>
      </c>
      <c r="F1283" s="345" t="str">
        <f t="shared" si="62"/>
        <v>否</v>
      </c>
      <c r="G1283" s="196" t="str">
        <f t="shared" si="63"/>
        <v>项</v>
      </c>
    </row>
    <row r="1284" ht="36" customHeight="1" spans="1:7">
      <c r="A1284" s="212" t="s">
        <v>2371</v>
      </c>
      <c r="B1284" s="213" t="s">
        <v>2372</v>
      </c>
      <c r="C1284" s="343">
        <f>SUM(C1285:C1291)</f>
        <v>0</v>
      </c>
      <c r="D1284" s="343">
        <f>SUM(D1285:D1291)</f>
        <v>0</v>
      </c>
      <c r="E1284" s="347" t="str">
        <f t="shared" si="64"/>
        <v/>
      </c>
      <c r="F1284" s="345" t="str">
        <f t="shared" si="62"/>
        <v>否</v>
      </c>
      <c r="G1284" s="196" t="str">
        <f t="shared" si="63"/>
        <v>款</v>
      </c>
    </row>
    <row r="1285" s="113" customFormat="1" ht="36" customHeight="1" spans="1:7">
      <c r="A1285" s="212" t="s">
        <v>2373</v>
      </c>
      <c r="B1285" s="213" t="s">
        <v>186</v>
      </c>
      <c r="C1285" s="343"/>
      <c r="D1285" s="343"/>
      <c r="E1285" s="347" t="str">
        <f t="shared" si="64"/>
        <v/>
      </c>
      <c r="F1285" s="345" t="str">
        <f t="shared" ref="F1285:F1330" si="65">IF(LEN(A1285)=3,"是",IF(B1285&lt;&gt;"",IF(SUM(C1285:D1285)&lt;&gt;0,"是","否"),"是"))</f>
        <v>否</v>
      </c>
      <c r="G1285" s="196" t="str">
        <f t="shared" ref="G1285:G1328" si="66">IF(LEN(A1285)=3,"类",IF(LEN(A1285)=5,"款","项"))</f>
        <v>项</v>
      </c>
    </row>
    <row r="1286" s="113" customFormat="1" ht="36" customHeight="1" spans="1:7">
      <c r="A1286" s="212" t="s">
        <v>2374</v>
      </c>
      <c r="B1286" s="213" t="s">
        <v>188</v>
      </c>
      <c r="C1286" s="343"/>
      <c r="D1286" s="343"/>
      <c r="E1286" s="347" t="str">
        <f t="shared" si="64"/>
        <v/>
      </c>
      <c r="F1286" s="345" t="str">
        <f t="shared" si="65"/>
        <v>否</v>
      </c>
      <c r="G1286" s="196" t="str">
        <f t="shared" si="66"/>
        <v>项</v>
      </c>
    </row>
    <row r="1287" s="113" customFormat="1" ht="36" customHeight="1" spans="1:7">
      <c r="A1287" s="212" t="s">
        <v>2375</v>
      </c>
      <c r="B1287" s="213" t="s">
        <v>190</v>
      </c>
      <c r="C1287" s="343"/>
      <c r="D1287" s="343"/>
      <c r="E1287" s="347" t="str">
        <f t="shared" si="64"/>
        <v/>
      </c>
      <c r="F1287" s="345" t="str">
        <f t="shared" si="65"/>
        <v>否</v>
      </c>
      <c r="G1287" s="196" t="str">
        <f t="shared" si="66"/>
        <v>项</v>
      </c>
    </row>
    <row r="1288" s="113" customFormat="1" ht="36" customHeight="1" spans="1:7">
      <c r="A1288" s="212" t="s">
        <v>2376</v>
      </c>
      <c r="B1288" s="219" t="s">
        <v>2377</v>
      </c>
      <c r="C1288" s="343"/>
      <c r="D1288" s="343"/>
      <c r="E1288" s="347" t="str">
        <f t="shared" si="64"/>
        <v/>
      </c>
      <c r="F1288" s="345" t="str">
        <f t="shared" si="65"/>
        <v>否</v>
      </c>
      <c r="G1288" s="196" t="str">
        <f t="shared" si="66"/>
        <v>项</v>
      </c>
    </row>
    <row r="1289" s="113" customFormat="1" ht="36" customHeight="1" spans="1:7">
      <c r="A1289" s="212" t="s">
        <v>2378</v>
      </c>
      <c r="B1289" s="219" t="s">
        <v>2379</v>
      </c>
      <c r="C1289" s="343"/>
      <c r="D1289" s="343"/>
      <c r="E1289" s="347" t="str">
        <f t="shared" si="64"/>
        <v/>
      </c>
      <c r="F1289" s="345" t="str">
        <f t="shared" si="65"/>
        <v>否</v>
      </c>
      <c r="G1289" s="196" t="str">
        <f t="shared" si="66"/>
        <v>项</v>
      </c>
    </row>
    <row r="1290" s="113" customFormat="1" ht="36" customHeight="1" spans="1:7">
      <c r="A1290" s="212" t="s">
        <v>2380</v>
      </c>
      <c r="B1290" s="213" t="s">
        <v>204</v>
      </c>
      <c r="C1290" s="343"/>
      <c r="D1290" s="343"/>
      <c r="E1290" s="347" t="str">
        <f t="shared" si="64"/>
        <v/>
      </c>
      <c r="F1290" s="345" t="str">
        <f t="shared" si="65"/>
        <v>否</v>
      </c>
      <c r="G1290" s="196" t="str">
        <f t="shared" si="66"/>
        <v>项</v>
      </c>
    </row>
    <row r="1291" s="113" customFormat="1" ht="36" customHeight="1" spans="1:7">
      <c r="A1291" s="212" t="s">
        <v>2381</v>
      </c>
      <c r="B1291" s="219" t="s">
        <v>2382</v>
      </c>
      <c r="C1291" s="343"/>
      <c r="D1291" s="343"/>
      <c r="E1291" s="347" t="str">
        <f t="shared" si="64"/>
        <v/>
      </c>
      <c r="F1291" s="345" t="str">
        <f t="shared" si="65"/>
        <v>否</v>
      </c>
      <c r="G1291" s="196" t="str">
        <f t="shared" si="66"/>
        <v>项</v>
      </c>
    </row>
    <row r="1292" ht="36" customHeight="1" spans="1:7">
      <c r="A1292" s="212" t="s">
        <v>2383</v>
      </c>
      <c r="B1292" s="213" t="s">
        <v>2384</v>
      </c>
      <c r="C1292" s="343">
        <f>SUM(C1293:C1304)</f>
        <v>84</v>
      </c>
      <c r="D1292" s="343">
        <f>SUM(D1293:D1304)</f>
        <v>87</v>
      </c>
      <c r="E1292" s="347">
        <f t="shared" si="64"/>
        <v>0.036</v>
      </c>
      <c r="F1292" s="345" t="str">
        <f t="shared" si="65"/>
        <v>是</v>
      </c>
      <c r="G1292" s="196" t="str">
        <f t="shared" si="66"/>
        <v>款</v>
      </c>
    </row>
    <row r="1293" s="113" customFormat="1" ht="36" customHeight="1" spans="1:7">
      <c r="A1293" s="212" t="s">
        <v>2385</v>
      </c>
      <c r="B1293" s="213" t="s">
        <v>186</v>
      </c>
      <c r="C1293" s="343">
        <v>1</v>
      </c>
      <c r="D1293" s="343">
        <v>2</v>
      </c>
      <c r="E1293" s="347">
        <f t="shared" si="64"/>
        <v>1</v>
      </c>
      <c r="F1293" s="345" t="str">
        <f t="shared" si="65"/>
        <v>是</v>
      </c>
      <c r="G1293" s="196" t="str">
        <f t="shared" si="66"/>
        <v>项</v>
      </c>
    </row>
    <row r="1294" s="113" customFormat="1" ht="36" customHeight="1" spans="1:7">
      <c r="A1294" s="212" t="s">
        <v>2386</v>
      </c>
      <c r="B1294" s="213" t="s">
        <v>188</v>
      </c>
      <c r="C1294" s="343"/>
      <c r="D1294" s="343"/>
      <c r="E1294" s="347" t="str">
        <f t="shared" si="64"/>
        <v/>
      </c>
      <c r="F1294" s="345" t="str">
        <f t="shared" si="65"/>
        <v>否</v>
      </c>
      <c r="G1294" s="196" t="str">
        <f t="shared" si="66"/>
        <v>项</v>
      </c>
    </row>
    <row r="1295" s="113" customFormat="1" ht="36" customHeight="1" spans="1:7">
      <c r="A1295" s="212" t="s">
        <v>2387</v>
      </c>
      <c r="B1295" s="213" t="s">
        <v>190</v>
      </c>
      <c r="C1295" s="343"/>
      <c r="D1295" s="343"/>
      <c r="E1295" s="347" t="str">
        <f t="shared" si="64"/>
        <v/>
      </c>
      <c r="F1295" s="345" t="str">
        <f t="shared" si="65"/>
        <v>否</v>
      </c>
      <c r="G1295" s="196" t="str">
        <f t="shared" si="66"/>
        <v>项</v>
      </c>
    </row>
    <row r="1296" s="113" customFormat="1" ht="36" customHeight="1" spans="1:7">
      <c r="A1296" s="212" t="s">
        <v>2388</v>
      </c>
      <c r="B1296" s="213" t="s">
        <v>2389</v>
      </c>
      <c r="C1296" s="343"/>
      <c r="D1296" s="343"/>
      <c r="E1296" s="347" t="str">
        <f t="shared" si="64"/>
        <v/>
      </c>
      <c r="F1296" s="345" t="str">
        <f t="shared" si="65"/>
        <v>否</v>
      </c>
      <c r="G1296" s="196" t="str">
        <f t="shared" si="66"/>
        <v>项</v>
      </c>
    </row>
    <row r="1297" s="113" customFormat="1" ht="36" customHeight="1" spans="1:7">
      <c r="A1297" s="212" t="s">
        <v>2390</v>
      </c>
      <c r="B1297" s="213" t="s">
        <v>2391</v>
      </c>
      <c r="C1297" s="343">
        <v>2</v>
      </c>
      <c r="D1297" s="343">
        <v>2</v>
      </c>
      <c r="E1297" s="347">
        <f t="shared" si="64"/>
        <v>0</v>
      </c>
      <c r="F1297" s="345" t="str">
        <f t="shared" si="65"/>
        <v>是</v>
      </c>
      <c r="G1297" s="196" t="str">
        <f t="shared" si="66"/>
        <v>项</v>
      </c>
    </row>
    <row r="1298" s="113" customFormat="1" ht="36" customHeight="1" spans="1:7">
      <c r="A1298" s="212" t="s">
        <v>2392</v>
      </c>
      <c r="B1298" s="213" t="s">
        <v>2393</v>
      </c>
      <c r="C1298" s="343">
        <v>3</v>
      </c>
      <c r="D1298" s="343">
        <v>3</v>
      </c>
      <c r="E1298" s="347">
        <f t="shared" si="64"/>
        <v>0</v>
      </c>
      <c r="F1298" s="345" t="str">
        <f t="shared" si="65"/>
        <v>是</v>
      </c>
      <c r="G1298" s="196" t="str">
        <f t="shared" si="66"/>
        <v>项</v>
      </c>
    </row>
    <row r="1299" s="113" customFormat="1" ht="36" customHeight="1" spans="1:7">
      <c r="A1299" s="212" t="s">
        <v>2394</v>
      </c>
      <c r="B1299" s="213" t="s">
        <v>2395</v>
      </c>
      <c r="C1299" s="343"/>
      <c r="D1299" s="343"/>
      <c r="E1299" s="347" t="str">
        <f t="shared" ref="E1299:E1330" si="67">IF(C1299&gt;0,D1299/C1299-1,IF(C1299&lt;0,-(D1299/C1299-1),""))</f>
        <v/>
      </c>
      <c r="F1299" s="345" t="str">
        <f t="shared" si="65"/>
        <v>否</v>
      </c>
      <c r="G1299" s="196" t="str">
        <f t="shared" si="66"/>
        <v>项</v>
      </c>
    </row>
    <row r="1300" s="113" customFormat="1" ht="36" customHeight="1" spans="1:7">
      <c r="A1300" s="212" t="s">
        <v>2396</v>
      </c>
      <c r="B1300" s="213" t="s">
        <v>2397</v>
      </c>
      <c r="C1300" s="343"/>
      <c r="D1300" s="343"/>
      <c r="E1300" s="347" t="str">
        <f t="shared" si="67"/>
        <v/>
      </c>
      <c r="F1300" s="345" t="str">
        <f t="shared" si="65"/>
        <v>否</v>
      </c>
      <c r="G1300" s="196" t="str">
        <f t="shared" si="66"/>
        <v>项</v>
      </c>
    </row>
    <row r="1301" s="113" customFormat="1" ht="36" customHeight="1" spans="1:7">
      <c r="A1301" s="212" t="s">
        <v>2398</v>
      </c>
      <c r="B1301" s="213" t="s">
        <v>2399</v>
      </c>
      <c r="C1301" s="343"/>
      <c r="D1301" s="343"/>
      <c r="E1301" s="347" t="str">
        <f t="shared" si="67"/>
        <v/>
      </c>
      <c r="F1301" s="345" t="str">
        <f t="shared" si="65"/>
        <v>否</v>
      </c>
      <c r="G1301" s="196" t="str">
        <f t="shared" si="66"/>
        <v>项</v>
      </c>
    </row>
    <row r="1302" s="113" customFormat="1" ht="36" customHeight="1" spans="1:7">
      <c r="A1302" s="212" t="s">
        <v>2400</v>
      </c>
      <c r="B1302" s="213" t="s">
        <v>2401</v>
      </c>
      <c r="C1302" s="343"/>
      <c r="D1302" s="343"/>
      <c r="E1302" s="347" t="str">
        <f t="shared" si="67"/>
        <v/>
      </c>
      <c r="F1302" s="345" t="str">
        <f t="shared" si="65"/>
        <v>否</v>
      </c>
      <c r="G1302" s="196" t="str">
        <f t="shared" si="66"/>
        <v>项</v>
      </c>
    </row>
    <row r="1303" s="113" customFormat="1" ht="36" customHeight="1" spans="1:7">
      <c r="A1303" s="212" t="s">
        <v>2402</v>
      </c>
      <c r="B1303" s="213" t="s">
        <v>2403</v>
      </c>
      <c r="C1303" s="343">
        <v>78</v>
      </c>
      <c r="D1303" s="343">
        <v>80</v>
      </c>
      <c r="E1303" s="347">
        <f t="shared" si="67"/>
        <v>0.026</v>
      </c>
      <c r="F1303" s="345" t="str">
        <f t="shared" si="65"/>
        <v>是</v>
      </c>
      <c r="G1303" s="196" t="str">
        <f t="shared" si="66"/>
        <v>项</v>
      </c>
    </row>
    <row r="1304" s="113" customFormat="1" ht="36" customHeight="1" spans="1:7">
      <c r="A1304" s="212" t="s">
        <v>2404</v>
      </c>
      <c r="B1304" s="213" t="s">
        <v>2405</v>
      </c>
      <c r="C1304" s="343"/>
      <c r="D1304" s="343"/>
      <c r="E1304" s="347" t="str">
        <f t="shared" si="67"/>
        <v/>
      </c>
      <c r="F1304" s="345" t="str">
        <f t="shared" si="65"/>
        <v>否</v>
      </c>
      <c r="G1304" s="196" t="str">
        <f t="shared" si="66"/>
        <v>项</v>
      </c>
    </row>
    <row r="1305" ht="36" customHeight="1" spans="1:7">
      <c r="A1305" s="212" t="s">
        <v>2406</v>
      </c>
      <c r="B1305" s="213" t="s">
        <v>2407</v>
      </c>
      <c r="C1305" s="343">
        <f>SUM(C1306:C1308)</f>
        <v>785</v>
      </c>
      <c r="D1305" s="343">
        <f>SUM(D1306:D1308)</f>
        <v>85</v>
      </c>
      <c r="E1305" s="347">
        <f t="shared" si="67"/>
        <v>-0.892</v>
      </c>
      <c r="F1305" s="345" t="str">
        <f t="shared" si="65"/>
        <v>是</v>
      </c>
      <c r="G1305" s="196" t="str">
        <f t="shared" si="66"/>
        <v>款</v>
      </c>
    </row>
    <row r="1306" s="113" customFormat="1" ht="36" customHeight="1" spans="1:7">
      <c r="A1306" s="212" t="s">
        <v>2408</v>
      </c>
      <c r="B1306" s="213" t="s">
        <v>2409</v>
      </c>
      <c r="C1306" s="343">
        <v>777</v>
      </c>
      <c r="D1306" s="343">
        <v>77</v>
      </c>
      <c r="E1306" s="347">
        <f t="shared" si="67"/>
        <v>-0.901</v>
      </c>
      <c r="F1306" s="345" t="str">
        <f t="shared" si="65"/>
        <v>是</v>
      </c>
      <c r="G1306" s="196" t="str">
        <f t="shared" si="66"/>
        <v>项</v>
      </c>
    </row>
    <row r="1307" s="113" customFormat="1" ht="36" customHeight="1" spans="1:7">
      <c r="A1307" s="212" t="s">
        <v>2410</v>
      </c>
      <c r="B1307" s="213" t="s">
        <v>2411</v>
      </c>
      <c r="C1307" s="343">
        <v>8</v>
      </c>
      <c r="D1307" s="343">
        <v>8</v>
      </c>
      <c r="E1307" s="347">
        <f t="shared" si="67"/>
        <v>0</v>
      </c>
      <c r="F1307" s="345" t="str">
        <f t="shared" si="65"/>
        <v>是</v>
      </c>
      <c r="G1307" s="196" t="str">
        <f t="shared" si="66"/>
        <v>项</v>
      </c>
    </row>
    <row r="1308" s="113" customFormat="1" ht="36" customHeight="1" spans="1:7">
      <c r="A1308" s="212" t="s">
        <v>2412</v>
      </c>
      <c r="B1308" s="213" t="s">
        <v>2413</v>
      </c>
      <c r="C1308" s="343"/>
      <c r="D1308" s="343"/>
      <c r="E1308" s="347" t="str">
        <f t="shared" si="67"/>
        <v/>
      </c>
      <c r="F1308" s="345" t="str">
        <f t="shared" si="65"/>
        <v>否</v>
      </c>
      <c r="G1308" s="196" t="str">
        <f t="shared" si="66"/>
        <v>项</v>
      </c>
    </row>
    <row r="1309" ht="36" customHeight="1" spans="1:7">
      <c r="A1309" s="212" t="s">
        <v>2414</v>
      </c>
      <c r="B1309" s="213" t="s">
        <v>2415</v>
      </c>
      <c r="C1309" s="343">
        <f>SUM(C1310:C1314)</f>
        <v>386</v>
      </c>
      <c r="D1309" s="343">
        <f>SUM(D1310:D1314)</f>
        <v>386</v>
      </c>
      <c r="E1309" s="347">
        <f t="shared" si="67"/>
        <v>0</v>
      </c>
      <c r="F1309" s="345" t="str">
        <f t="shared" si="65"/>
        <v>是</v>
      </c>
      <c r="G1309" s="196" t="str">
        <f t="shared" si="66"/>
        <v>款</v>
      </c>
    </row>
    <row r="1310" s="113" customFormat="1" ht="36" customHeight="1" spans="1:7">
      <c r="A1310" s="212" t="s">
        <v>2416</v>
      </c>
      <c r="B1310" s="349" t="s">
        <v>2417</v>
      </c>
      <c r="C1310" s="343"/>
      <c r="D1310" s="343"/>
      <c r="E1310" s="347" t="str">
        <f t="shared" si="67"/>
        <v/>
      </c>
      <c r="F1310" s="345" t="str">
        <f t="shared" si="65"/>
        <v>否</v>
      </c>
      <c r="G1310" s="196" t="str">
        <f t="shared" si="66"/>
        <v>项</v>
      </c>
    </row>
    <row r="1311" s="113" customFormat="1" ht="36" customHeight="1" spans="1:7">
      <c r="A1311" s="212" t="s">
        <v>2418</v>
      </c>
      <c r="B1311" s="349" t="s">
        <v>2419</v>
      </c>
      <c r="C1311" s="343"/>
      <c r="D1311" s="343"/>
      <c r="E1311" s="347" t="str">
        <f t="shared" si="67"/>
        <v/>
      </c>
      <c r="F1311" s="345" t="str">
        <f t="shared" si="65"/>
        <v>否</v>
      </c>
      <c r="G1311" s="196" t="str">
        <f t="shared" si="66"/>
        <v>项</v>
      </c>
    </row>
    <row r="1312" s="113" customFormat="1" ht="36" customHeight="1" spans="1:7">
      <c r="A1312" s="212" t="s">
        <v>2420</v>
      </c>
      <c r="B1312" s="213" t="s">
        <v>2421</v>
      </c>
      <c r="C1312" s="343">
        <v>386</v>
      </c>
      <c r="D1312" s="343">
        <v>386</v>
      </c>
      <c r="E1312" s="347">
        <f t="shared" si="67"/>
        <v>0</v>
      </c>
      <c r="F1312" s="345" t="str">
        <f t="shared" si="65"/>
        <v>是</v>
      </c>
      <c r="G1312" s="196" t="str">
        <f t="shared" si="66"/>
        <v>项</v>
      </c>
    </row>
    <row r="1313" s="113" customFormat="1" ht="36" customHeight="1" spans="1:7">
      <c r="A1313" s="212" t="s">
        <v>2422</v>
      </c>
      <c r="B1313" s="213" t="s">
        <v>2423</v>
      </c>
      <c r="C1313" s="343"/>
      <c r="D1313" s="343"/>
      <c r="E1313" s="347" t="str">
        <f t="shared" si="67"/>
        <v/>
      </c>
      <c r="F1313" s="345" t="str">
        <f t="shared" si="65"/>
        <v>否</v>
      </c>
      <c r="G1313" s="196" t="str">
        <f t="shared" si="66"/>
        <v>项</v>
      </c>
    </row>
    <row r="1314" s="113" customFormat="1" ht="36" customHeight="1" spans="1:7">
      <c r="A1314" s="212" t="s">
        <v>2424</v>
      </c>
      <c r="B1314" s="213" t="s">
        <v>2425</v>
      </c>
      <c r="C1314" s="343"/>
      <c r="D1314" s="343"/>
      <c r="E1314" s="347" t="str">
        <f t="shared" si="67"/>
        <v/>
      </c>
      <c r="F1314" s="345" t="str">
        <f t="shared" si="65"/>
        <v>否</v>
      </c>
      <c r="G1314" s="196" t="str">
        <f t="shared" si="66"/>
        <v>项</v>
      </c>
    </row>
    <row r="1315" ht="36" customHeight="1" spans="1:7">
      <c r="A1315" s="212" t="s">
        <v>2426</v>
      </c>
      <c r="B1315" s="213" t="s">
        <v>2427</v>
      </c>
      <c r="C1315" s="343">
        <f>C1316</f>
        <v>348</v>
      </c>
      <c r="D1315" s="343">
        <f>D1316</f>
        <v>0</v>
      </c>
      <c r="E1315" s="347">
        <f t="shared" si="67"/>
        <v>-1</v>
      </c>
      <c r="F1315" s="345" t="str">
        <f t="shared" si="65"/>
        <v>是</v>
      </c>
      <c r="G1315" s="196" t="str">
        <f t="shared" si="66"/>
        <v>款</v>
      </c>
    </row>
    <row r="1316" s="113" customFormat="1" ht="36" customHeight="1" spans="1:7">
      <c r="A1316" s="223" t="s">
        <v>2428</v>
      </c>
      <c r="B1316" s="213" t="s">
        <v>2429</v>
      </c>
      <c r="C1316" s="343">
        <v>348</v>
      </c>
      <c r="D1316" s="343"/>
      <c r="E1316" s="347">
        <f t="shared" si="67"/>
        <v>-1</v>
      </c>
      <c r="F1316" s="345" t="str">
        <f t="shared" si="65"/>
        <v>是</v>
      </c>
      <c r="G1316" s="196" t="str">
        <f t="shared" si="66"/>
        <v>项</v>
      </c>
    </row>
    <row r="1317" ht="36" customHeight="1" spans="1:7">
      <c r="A1317" s="208" t="s">
        <v>152</v>
      </c>
      <c r="B1317" s="209" t="s">
        <v>153</v>
      </c>
      <c r="C1317" s="343"/>
      <c r="D1317" s="343">
        <v>2400</v>
      </c>
      <c r="E1317" s="344" t="str">
        <f t="shared" si="67"/>
        <v/>
      </c>
      <c r="F1317" s="345" t="str">
        <f t="shared" si="65"/>
        <v>是</v>
      </c>
      <c r="G1317" s="196" t="str">
        <f t="shared" si="66"/>
        <v>类</v>
      </c>
    </row>
    <row r="1318" ht="36" customHeight="1" spans="1:7">
      <c r="A1318" s="208" t="s">
        <v>154</v>
      </c>
      <c r="B1318" s="209" t="s">
        <v>155</v>
      </c>
      <c r="C1318" s="343">
        <f>C1319</f>
        <v>4042</v>
      </c>
      <c r="D1318" s="343">
        <f>D1319</f>
        <v>6502</v>
      </c>
      <c r="E1318" s="344">
        <f t="shared" si="67"/>
        <v>0.609</v>
      </c>
      <c r="F1318" s="345" t="str">
        <f t="shared" si="65"/>
        <v>是</v>
      </c>
      <c r="G1318" s="196" t="str">
        <f t="shared" si="66"/>
        <v>类</v>
      </c>
    </row>
    <row r="1319" ht="36" customHeight="1" spans="1:7">
      <c r="A1319" s="212" t="s">
        <v>2430</v>
      </c>
      <c r="B1319" s="213" t="s">
        <v>2431</v>
      </c>
      <c r="C1319" s="343">
        <f>SUM(C1320:C1323)</f>
        <v>4042</v>
      </c>
      <c r="D1319" s="343">
        <f>SUM(D1320:D1323)</f>
        <v>6502</v>
      </c>
      <c r="E1319" s="347">
        <f t="shared" si="67"/>
        <v>0.609</v>
      </c>
      <c r="F1319" s="345" t="str">
        <f t="shared" si="65"/>
        <v>是</v>
      </c>
      <c r="G1319" s="196" t="str">
        <f t="shared" si="66"/>
        <v>款</v>
      </c>
    </row>
    <row r="1320" s="113" customFormat="1" ht="36" customHeight="1" spans="1:7">
      <c r="A1320" s="212" t="s">
        <v>2432</v>
      </c>
      <c r="B1320" s="213" t="s">
        <v>2433</v>
      </c>
      <c r="C1320" s="343">
        <v>4042</v>
      </c>
      <c r="D1320" s="343">
        <v>6502</v>
      </c>
      <c r="E1320" s="347">
        <f t="shared" si="67"/>
        <v>0.609</v>
      </c>
      <c r="F1320" s="345" t="str">
        <f t="shared" si="65"/>
        <v>是</v>
      </c>
      <c r="G1320" s="196" t="str">
        <f t="shared" si="66"/>
        <v>项</v>
      </c>
    </row>
    <row r="1321" s="113" customFormat="1" ht="36" customHeight="1" spans="1:7">
      <c r="A1321" s="212" t="s">
        <v>2434</v>
      </c>
      <c r="B1321" s="213" t="s">
        <v>2435</v>
      </c>
      <c r="C1321" s="343"/>
      <c r="D1321" s="343"/>
      <c r="E1321" s="347" t="str">
        <f t="shared" si="67"/>
        <v/>
      </c>
      <c r="F1321" s="345" t="str">
        <f t="shared" si="65"/>
        <v>否</v>
      </c>
      <c r="G1321" s="196" t="str">
        <f t="shared" si="66"/>
        <v>项</v>
      </c>
    </row>
    <row r="1322" s="113" customFormat="1" ht="36" customHeight="1" spans="1:7">
      <c r="A1322" s="212" t="s">
        <v>2436</v>
      </c>
      <c r="B1322" s="213" t="s">
        <v>2437</v>
      </c>
      <c r="C1322" s="343"/>
      <c r="D1322" s="343"/>
      <c r="E1322" s="347" t="str">
        <f t="shared" si="67"/>
        <v/>
      </c>
      <c r="F1322" s="345" t="str">
        <f t="shared" si="65"/>
        <v>否</v>
      </c>
      <c r="G1322" s="196" t="str">
        <f t="shared" si="66"/>
        <v>项</v>
      </c>
    </row>
    <row r="1323" s="113" customFormat="1" ht="36" customHeight="1" spans="1:7">
      <c r="A1323" s="218">
        <v>2320399</v>
      </c>
      <c r="B1323" s="213" t="s">
        <v>2438</v>
      </c>
      <c r="C1323" s="343"/>
      <c r="D1323" s="343"/>
      <c r="E1323" s="347" t="str">
        <f t="shared" si="67"/>
        <v/>
      </c>
      <c r="F1323" s="345" t="str">
        <f t="shared" si="65"/>
        <v>否</v>
      </c>
      <c r="G1323" s="196" t="str">
        <f t="shared" si="66"/>
        <v>项</v>
      </c>
    </row>
    <row r="1324" ht="36" customHeight="1" spans="1:7">
      <c r="A1324" s="208" t="s">
        <v>156</v>
      </c>
      <c r="B1324" s="209" t="s">
        <v>157</v>
      </c>
      <c r="C1324" s="343">
        <f>C1325</f>
        <v>20</v>
      </c>
      <c r="D1324" s="343">
        <f>D1325</f>
        <v>25</v>
      </c>
      <c r="E1324" s="344">
        <f t="shared" si="67"/>
        <v>0.25</v>
      </c>
      <c r="F1324" s="345" t="str">
        <f t="shared" si="65"/>
        <v>是</v>
      </c>
      <c r="G1324" s="196" t="str">
        <f t="shared" si="66"/>
        <v>类</v>
      </c>
    </row>
    <row r="1325" ht="36" customHeight="1" spans="1:7">
      <c r="A1325" s="212" t="s">
        <v>2439</v>
      </c>
      <c r="B1325" s="213" t="s">
        <v>2440</v>
      </c>
      <c r="C1325" s="343">
        <v>20</v>
      </c>
      <c r="D1325" s="343">
        <v>25</v>
      </c>
      <c r="E1325" s="347">
        <f t="shared" si="67"/>
        <v>0.25</v>
      </c>
      <c r="F1325" s="345" t="str">
        <f t="shared" si="65"/>
        <v>是</v>
      </c>
      <c r="G1325" s="196" t="str">
        <f t="shared" si="66"/>
        <v>款</v>
      </c>
    </row>
    <row r="1326" ht="36" customHeight="1" spans="1:7">
      <c r="A1326" s="208" t="s">
        <v>158</v>
      </c>
      <c r="B1326" s="209" t="s">
        <v>159</v>
      </c>
      <c r="C1326" s="343">
        <f>SUM(C1327:C1328)</f>
        <v>0</v>
      </c>
      <c r="D1326" s="343">
        <f>SUM(D1327:D1328)</f>
        <v>5970</v>
      </c>
      <c r="E1326" s="344" t="str">
        <f t="shared" si="67"/>
        <v/>
      </c>
      <c r="F1326" s="345" t="str">
        <f t="shared" si="65"/>
        <v>是</v>
      </c>
      <c r="G1326" s="196" t="str">
        <f t="shared" si="66"/>
        <v>类</v>
      </c>
    </row>
    <row r="1327" ht="36" customHeight="1" spans="1:7">
      <c r="A1327" s="212" t="s">
        <v>2441</v>
      </c>
      <c r="B1327" s="213" t="s">
        <v>2442</v>
      </c>
      <c r="C1327" s="343"/>
      <c r="D1327" s="343">
        <v>5970</v>
      </c>
      <c r="E1327" s="347" t="str">
        <f t="shared" si="67"/>
        <v/>
      </c>
      <c r="F1327" s="345" t="str">
        <f t="shared" si="65"/>
        <v>是</v>
      </c>
      <c r="G1327" s="196" t="str">
        <f t="shared" si="66"/>
        <v>款</v>
      </c>
    </row>
    <row r="1328" ht="36" customHeight="1" spans="1:7">
      <c r="A1328" s="212" t="s">
        <v>2443</v>
      </c>
      <c r="B1328" s="213" t="s">
        <v>2109</v>
      </c>
      <c r="C1328" s="343"/>
      <c r="D1328" s="343"/>
      <c r="E1328" s="347" t="str">
        <f t="shared" si="67"/>
        <v/>
      </c>
      <c r="F1328" s="345" t="str">
        <f t="shared" si="65"/>
        <v>否</v>
      </c>
      <c r="G1328" s="196" t="str">
        <f t="shared" si="66"/>
        <v>款</v>
      </c>
    </row>
    <row r="1329" ht="36" customHeight="1" spans="1:6">
      <c r="A1329" s="208"/>
      <c r="B1329" s="209"/>
      <c r="C1329" s="343"/>
      <c r="D1329" s="343"/>
      <c r="E1329" s="347" t="str">
        <f t="shared" si="67"/>
        <v/>
      </c>
      <c r="F1329" s="345" t="str">
        <f t="shared" si="65"/>
        <v>是</v>
      </c>
    </row>
    <row r="1330" ht="36" customHeight="1" spans="1:6">
      <c r="A1330" s="365"/>
      <c r="B1330" s="366" t="s">
        <v>2444</v>
      </c>
      <c r="C1330" s="343">
        <f>SUM(C1326,C1324,C1318,C1317,C1259,C1201,C1181,C1136,C1126,C1099,C1079,C1009,C945,C834,C811,C730,C657,C528,C471,C415,C363,C273,C252,C249,C4)</f>
        <v>168149</v>
      </c>
      <c r="D1330" s="343">
        <f>SUM(D1326,D1324,D1318,D1317,D1259,D1201,D1181,D1136,D1126,D1099,D1079,D1009,D945,D834,D811,D730,D657,D528,D471,D415,D363,D273,D252,D249,D4)</f>
        <v>177300</v>
      </c>
      <c r="E1330" s="347">
        <f t="shared" si="67"/>
        <v>0.054</v>
      </c>
      <c r="F1330" s="345" t="str">
        <f t="shared" si="65"/>
        <v>是</v>
      </c>
    </row>
    <row r="1331" ht="36" customHeight="1" spans="2:5">
      <c r="B1331" s="367" t="s">
        <v>2445</v>
      </c>
      <c r="C1331" s="368"/>
      <c r="D1331" s="367"/>
      <c r="E1331" s="367"/>
    </row>
    <row r="1333" spans="3:3">
      <c r="C1333" s="369"/>
    </row>
    <row r="1335" spans="3:3">
      <c r="C1335" s="369"/>
    </row>
    <row r="1336" spans="3:3">
      <c r="C1336" s="369"/>
    </row>
    <row r="1338" spans="3:3">
      <c r="C1338" s="369"/>
    </row>
    <row r="1339" spans="3:3">
      <c r="C1339" s="369"/>
    </row>
    <row r="1340" spans="3:3">
      <c r="C1340" s="369"/>
    </row>
    <row r="1341" spans="3:3">
      <c r="C1341" s="369"/>
    </row>
    <row r="1343" spans="3:3">
      <c r="C1343" s="369"/>
    </row>
  </sheetData>
  <mergeCells count="2">
    <mergeCell ref="B1:E1"/>
    <mergeCell ref="B1331:E1331"/>
  </mergeCells>
  <conditionalFormatting sqref="F4:F1330">
    <cfRule type="cellIs" dxfId="2" priority="1323" stopIfTrue="1" operator="lessThan">
      <formula>0</formula>
    </cfRule>
  </conditionalFormatting>
  <dataValidations count="4">
    <dataValidation type="custom" allowBlank="1" showInputMessage="1" showErrorMessage="1" sqref="D74 D75 D76 D77 D78 C74:C78">
      <formula1>"ISBLANK(C74)"</formula1>
    </dataValidation>
    <dataValidation type="custom" allowBlank="1" showInputMessage="1" showErrorMessage="1" sqref="D1278">
      <formula1>"ISBLANK(D1256)"</formula1>
    </dataValidation>
    <dataValidation type="custom" allowBlank="1" showInputMessage="1" showErrorMessage="1" sqref="C989 D989">
      <formula1>"ISBLANK(D978)"</formula1>
    </dataValidation>
    <dataValidation type="custom" allowBlank="1" showInputMessage="1" showErrorMessage="1" sqref="C1220 D1220">
      <formula1>"ISBLANK(D1209)"</formula1>
    </dataValidation>
  </dataValidation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86"/>
  <sheetViews>
    <sheetView showGridLines="0" showZeros="0" view="pageBreakPreview" zoomScale="85" zoomScaleNormal="100" workbookViewId="0">
      <selection activeCell="E68" sqref="E$1:E$1048576"/>
    </sheetView>
  </sheetViews>
  <sheetFormatPr defaultColWidth="9" defaultRowHeight="13.5" outlineLevelCol="4"/>
  <cols>
    <col min="1" max="1" width="15.25" customWidth="1"/>
    <col min="2" max="2" width="61.025" customWidth="1"/>
    <col min="3" max="3" width="21.125" customWidth="1"/>
    <col min="4" max="4" width="22.65" customWidth="1"/>
    <col min="5" max="5" width="9" hidden="1" customWidth="1"/>
  </cols>
  <sheetData>
    <row r="1" customFormat="1" ht="45" customHeight="1" spans="2:4">
      <c r="B1" s="310" t="s">
        <v>5</v>
      </c>
      <c r="C1" s="310"/>
      <c r="D1" s="310"/>
    </row>
    <row r="2" customFormat="1" ht="20.1" customHeight="1" spans="2:4">
      <c r="B2" s="311"/>
      <c r="C2" s="311"/>
      <c r="D2" s="312" t="s">
        <v>36</v>
      </c>
    </row>
    <row r="3" customFormat="1" ht="45" customHeight="1" spans="1:5">
      <c r="A3" s="313" t="s">
        <v>37</v>
      </c>
      <c r="B3" s="313" t="s">
        <v>2446</v>
      </c>
      <c r="C3" s="313" t="s">
        <v>40</v>
      </c>
      <c r="D3" s="75" t="s">
        <v>2447</v>
      </c>
      <c r="E3" s="314" t="s">
        <v>42</v>
      </c>
    </row>
    <row r="4" s="309" customFormat="1" ht="30" customHeight="1" spans="1:5">
      <c r="A4" s="315" t="s">
        <v>2448</v>
      </c>
      <c r="B4" s="315" t="s">
        <v>2449</v>
      </c>
      <c r="C4" s="316">
        <f>C5+C6+C7+C8</f>
        <v>31324</v>
      </c>
      <c r="D4" s="317">
        <f>SUM(D5:D8)</f>
        <v>31324</v>
      </c>
      <c r="E4" s="318" t="str">
        <f t="shared" ref="E4:E67" si="0">IF(B4&lt;&gt;"",IF(SUM(D4)&lt;&gt;0,"是","否"),"是")</f>
        <v>是</v>
      </c>
    </row>
    <row r="5" customFormat="1" ht="30" customHeight="1" spans="1:5">
      <c r="A5" s="319" t="s">
        <v>2450</v>
      </c>
      <c r="B5" s="319" t="s">
        <v>2451</v>
      </c>
      <c r="C5" s="320">
        <v>15274</v>
      </c>
      <c r="D5" s="320">
        <v>15274</v>
      </c>
      <c r="E5" s="191" t="str">
        <f t="shared" si="0"/>
        <v>是</v>
      </c>
    </row>
    <row r="6" customFormat="1" ht="30" customHeight="1" spans="1:5">
      <c r="A6" s="319" t="s">
        <v>2452</v>
      </c>
      <c r="B6" s="319" t="s">
        <v>2453</v>
      </c>
      <c r="C6" s="320">
        <v>8834</v>
      </c>
      <c r="D6" s="320">
        <v>8834</v>
      </c>
      <c r="E6" s="191" t="str">
        <f t="shared" si="0"/>
        <v>是</v>
      </c>
    </row>
    <row r="7" customFormat="1" ht="30" customHeight="1" spans="1:5">
      <c r="A7" s="319" t="s">
        <v>2454</v>
      </c>
      <c r="B7" s="319" t="s">
        <v>2455</v>
      </c>
      <c r="C7" s="320">
        <v>2513</v>
      </c>
      <c r="D7" s="320">
        <v>2513</v>
      </c>
      <c r="E7" s="191" t="str">
        <f t="shared" si="0"/>
        <v>是</v>
      </c>
    </row>
    <row r="8" customFormat="1" ht="30" customHeight="1" spans="1:5">
      <c r="A8" s="319" t="s">
        <v>2456</v>
      </c>
      <c r="B8" s="319" t="s">
        <v>2457</v>
      </c>
      <c r="C8" s="320">
        <v>4703</v>
      </c>
      <c r="D8" s="320">
        <v>4703</v>
      </c>
      <c r="E8" s="191" t="str">
        <f t="shared" si="0"/>
        <v>是</v>
      </c>
    </row>
    <row r="9" s="309" customFormat="1" ht="30" customHeight="1" spans="1:5">
      <c r="A9" s="315" t="s">
        <v>2458</v>
      </c>
      <c r="B9" s="315" t="s">
        <v>2459</v>
      </c>
      <c r="C9" s="316">
        <f>SUM(C10:C19)</f>
        <v>12924</v>
      </c>
      <c r="D9" s="317">
        <f>SUM(D10:D19)</f>
        <v>6412</v>
      </c>
      <c r="E9" s="318" t="str">
        <f t="shared" si="0"/>
        <v>是</v>
      </c>
    </row>
    <row r="10" customFormat="1" ht="30" customHeight="1" spans="1:5">
      <c r="A10" s="319" t="s">
        <v>2460</v>
      </c>
      <c r="B10" s="319" t="s">
        <v>2461</v>
      </c>
      <c r="C10" s="321">
        <v>4235</v>
      </c>
      <c r="D10" s="320">
        <v>3335</v>
      </c>
      <c r="E10" s="191" t="str">
        <f t="shared" si="0"/>
        <v>是</v>
      </c>
    </row>
    <row r="11" customFormat="1" ht="30" customHeight="1" spans="1:5">
      <c r="A11" s="319" t="s">
        <v>2462</v>
      </c>
      <c r="B11" s="319" t="s">
        <v>2463</v>
      </c>
      <c r="C11" s="321">
        <v>234</v>
      </c>
      <c r="D11" s="320">
        <v>234</v>
      </c>
      <c r="E11" s="191" t="str">
        <f t="shared" si="0"/>
        <v>是</v>
      </c>
    </row>
    <row r="12" customFormat="1" ht="30" customHeight="1" spans="1:5">
      <c r="A12" s="319" t="s">
        <v>2464</v>
      </c>
      <c r="B12" s="319" t="s">
        <v>2465</v>
      </c>
      <c r="C12" s="321">
        <v>258</v>
      </c>
      <c r="D12" s="320">
        <v>258</v>
      </c>
      <c r="E12" s="191" t="str">
        <f t="shared" si="0"/>
        <v>是</v>
      </c>
    </row>
    <row r="13" customFormat="1" ht="30" customHeight="1" spans="1:5">
      <c r="A13" s="319" t="s">
        <v>2466</v>
      </c>
      <c r="B13" s="319" t="s">
        <v>2467</v>
      </c>
      <c r="C13" s="321"/>
      <c r="D13" s="320"/>
      <c r="E13" s="191" t="str">
        <f t="shared" si="0"/>
        <v>否</v>
      </c>
    </row>
    <row r="14" customFormat="1" ht="30" customHeight="1" spans="1:5">
      <c r="A14" s="319" t="s">
        <v>2468</v>
      </c>
      <c r="B14" s="319" t="s">
        <v>2469</v>
      </c>
      <c r="C14" s="321">
        <v>7401</v>
      </c>
      <c r="D14" s="320">
        <v>2011</v>
      </c>
      <c r="E14" s="191" t="str">
        <f t="shared" si="0"/>
        <v>是</v>
      </c>
    </row>
    <row r="15" customFormat="1" ht="30" customHeight="1" spans="1:5">
      <c r="A15" s="319" t="s">
        <v>2470</v>
      </c>
      <c r="B15" s="319" t="s">
        <v>2471</v>
      </c>
      <c r="C15" s="321">
        <v>198</v>
      </c>
      <c r="D15" s="320">
        <v>118</v>
      </c>
      <c r="E15" s="191" t="str">
        <f t="shared" si="0"/>
        <v>是</v>
      </c>
    </row>
    <row r="16" customFormat="1" ht="30" customHeight="1" spans="1:5">
      <c r="A16" s="319" t="s">
        <v>2472</v>
      </c>
      <c r="B16" s="319" t="s">
        <v>2473</v>
      </c>
      <c r="C16" s="321"/>
      <c r="D16" s="320"/>
      <c r="E16" s="191" t="str">
        <f t="shared" si="0"/>
        <v>否</v>
      </c>
    </row>
    <row r="17" customFormat="1" ht="30" customHeight="1" spans="1:5">
      <c r="A17" s="319" t="s">
        <v>2474</v>
      </c>
      <c r="B17" s="319" t="s">
        <v>2475</v>
      </c>
      <c r="C17" s="321">
        <v>158</v>
      </c>
      <c r="D17" s="320">
        <v>136</v>
      </c>
      <c r="E17" s="191" t="str">
        <f t="shared" si="0"/>
        <v>是</v>
      </c>
    </row>
    <row r="18" customFormat="1" ht="30" customHeight="1" spans="1:5">
      <c r="A18" s="319" t="s">
        <v>2476</v>
      </c>
      <c r="B18" s="319" t="s">
        <v>2477</v>
      </c>
      <c r="C18" s="321">
        <v>120</v>
      </c>
      <c r="D18" s="320"/>
      <c r="E18" s="191" t="str">
        <f t="shared" si="0"/>
        <v>否</v>
      </c>
    </row>
    <row r="19" customFormat="1" ht="30" customHeight="1" spans="1:5">
      <c r="A19" s="319" t="s">
        <v>2478</v>
      </c>
      <c r="B19" s="319" t="s">
        <v>2479</v>
      </c>
      <c r="C19" s="321">
        <v>320</v>
      </c>
      <c r="D19" s="320">
        <v>320</v>
      </c>
      <c r="E19" s="191" t="str">
        <f t="shared" si="0"/>
        <v>是</v>
      </c>
    </row>
    <row r="20" s="309" customFormat="1" ht="30" customHeight="1" spans="1:5">
      <c r="A20" s="315" t="s">
        <v>2480</v>
      </c>
      <c r="B20" s="315" t="s">
        <v>2481</v>
      </c>
      <c r="C20" s="316">
        <f>SUM(C21:C27)</f>
        <v>14550</v>
      </c>
      <c r="D20" s="316">
        <f>SUM(D21:D27)</f>
        <v>0</v>
      </c>
      <c r="E20" s="318" t="str">
        <f t="shared" si="0"/>
        <v>否</v>
      </c>
    </row>
    <row r="21" customFormat="1" ht="30" customHeight="1" spans="1:5">
      <c r="A21" s="319" t="s">
        <v>2482</v>
      </c>
      <c r="B21" s="319" t="s">
        <v>2483</v>
      </c>
      <c r="C21" s="321">
        <v>0</v>
      </c>
      <c r="D21" s="291"/>
      <c r="E21" s="191" t="str">
        <f t="shared" si="0"/>
        <v>否</v>
      </c>
    </row>
    <row r="22" customFormat="1" ht="30" customHeight="1" spans="1:5">
      <c r="A22" s="319" t="s">
        <v>2484</v>
      </c>
      <c r="B22" s="319" t="s">
        <v>2485</v>
      </c>
      <c r="C22" s="321">
        <v>11050</v>
      </c>
      <c r="D22" s="291"/>
      <c r="E22" s="191" t="str">
        <f t="shared" si="0"/>
        <v>否</v>
      </c>
    </row>
    <row r="23" customFormat="1" ht="30" customHeight="1" spans="1:5">
      <c r="A23" s="319" t="s">
        <v>2486</v>
      </c>
      <c r="B23" s="319" t="s">
        <v>2487</v>
      </c>
      <c r="C23" s="322">
        <v>100</v>
      </c>
      <c r="D23" s="291"/>
      <c r="E23" s="191" t="str">
        <f t="shared" si="0"/>
        <v>否</v>
      </c>
    </row>
    <row r="24" customFormat="1" ht="30" customHeight="1" spans="1:5">
      <c r="A24" s="319" t="s">
        <v>2488</v>
      </c>
      <c r="B24" s="319" t="s">
        <v>2489</v>
      </c>
      <c r="C24" s="322"/>
      <c r="D24" s="291"/>
      <c r="E24" s="191" t="str">
        <f t="shared" si="0"/>
        <v>否</v>
      </c>
    </row>
    <row r="25" customFormat="1" ht="30" customHeight="1" spans="1:5">
      <c r="A25" s="319" t="s">
        <v>2490</v>
      </c>
      <c r="B25" s="319" t="s">
        <v>2491</v>
      </c>
      <c r="C25" s="322">
        <v>700</v>
      </c>
      <c r="D25" s="291"/>
      <c r="E25" s="191" t="str">
        <f t="shared" si="0"/>
        <v>否</v>
      </c>
    </row>
    <row r="26" customFormat="1" ht="30" customHeight="1" spans="1:5">
      <c r="A26" s="319" t="s">
        <v>2492</v>
      </c>
      <c r="B26" s="319" t="s">
        <v>2493</v>
      </c>
      <c r="C26" s="322">
        <v>1500</v>
      </c>
      <c r="D26" s="291"/>
      <c r="E26" s="191" t="str">
        <f t="shared" si="0"/>
        <v>否</v>
      </c>
    </row>
    <row r="27" customFormat="1" ht="30" customHeight="1" spans="1:5">
      <c r="A27" s="319" t="s">
        <v>2494</v>
      </c>
      <c r="B27" s="319" t="s">
        <v>2495</v>
      </c>
      <c r="C27" s="322">
        <v>1200</v>
      </c>
      <c r="D27" s="291"/>
      <c r="E27" s="191" t="str">
        <f t="shared" si="0"/>
        <v>否</v>
      </c>
    </row>
    <row r="28" s="309" customFormat="1" ht="30" customHeight="1" spans="1:5">
      <c r="A28" s="315" t="s">
        <v>2496</v>
      </c>
      <c r="B28" s="315" t="s">
        <v>2497</v>
      </c>
      <c r="C28" s="316">
        <f>C29+C30</f>
        <v>11476</v>
      </c>
      <c r="D28" s="323"/>
      <c r="E28" s="318" t="str">
        <f t="shared" si="0"/>
        <v>否</v>
      </c>
    </row>
    <row r="29" customFormat="1" ht="30" customHeight="1" spans="1:5">
      <c r="A29" s="319" t="s">
        <v>2498</v>
      </c>
      <c r="B29" s="319" t="s">
        <v>2483</v>
      </c>
      <c r="C29" s="322">
        <v>400</v>
      </c>
      <c r="D29" s="291"/>
      <c r="E29" s="191" t="str">
        <f t="shared" si="0"/>
        <v>否</v>
      </c>
    </row>
    <row r="30" customFormat="1" ht="30" customHeight="1" spans="1:5">
      <c r="A30" s="319" t="s">
        <v>2499</v>
      </c>
      <c r="B30" s="319" t="s">
        <v>2485</v>
      </c>
      <c r="C30" s="322">
        <v>11076</v>
      </c>
      <c r="D30" s="291"/>
      <c r="E30" s="191" t="str">
        <f t="shared" si="0"/>
        <v>否</v>
      </c>
    </row>
    <row r="31" customFormat="1" ht="30" customHeight="1" spans="1:5">
      <c r="A31" s="319" t="s">
        <v>2500</v>
      </c>
      <c r="B31" s="319" t="s">
        <v>2487</v>
      </c>
      <c r="C31" s="321">
        <v>0</v>
      </c>
      <c r="D31" s="291"/>
      <c r="E31" s="191" t="str">
        <f t="shared" si="0"/>
        <v>否</v>
      </c>
    </row>
    <row r="32" customFormat="1" ht="30" customHeight="1" spans="1:5">
      <c r="A32" s="319" t="s">
        <v>2501</v>
      </c>
      <c r="B32" s="319" t="s">
        <v>2491</v>
      </c>
      <c r="C32" s="321">
        <v>0</v>
      </c>
      <c r="D32" s="291"/>
      <c r="E32" s="191" t="str">
        <f t="shared" si="0"/>
        <v>否</v>
      </c>
    </row>
    <row r="33" customFormat="1" ht="30" customHeight="1" spans="1:5">
      <c r="A33" s="319" t="s">
        <v>2502</v>
      </c>
      <c r="B33" s="319" t="s">
        <v>2493</v>
      </c>
      <c r="C33" s="321">
        <v>0</v>
      </c>
      <c r="D33" s="291"/>
      <c r="E33" s="191" t="str">
        <f t="shared" si="0"/>
        <v>否</v>
      </c>
    </row>
    <row r="34" customFormat="1" ht="30" customHeight="1" spans="1:5">
      <c r="A34" s="319" t="s">
        <v>2503</v>
      </c>
      <c r="B34" s="319" t="s">
        <v>2495</v>
      </c>
      <c r="C34" s="321">
        <v>0</v>
      </c>
      <c r="D34" s="291"/>
      <c r="E34" s="191" t="str">
        <f t="shared" si="0"/>
        <v>否</v>
      </c>
    </row>
    <row r="35" s="309" customFormat="1" ht="30" customHeight="1" spans="1:5">
      <c r="A35" s="315" t="s">
        <v>2504</v>
      </c>
      <c r="B35" s="315" t="s">
        <v>2505</v>
      </c>
      <c r="C35" s="316">
        <f>C36+C37+C38</f>
        <v>63752</v>
      </c>
      <c r="D35" s="316">
        <f>D36+D37+D38</f>
        <v>61907</v>
      </c>
      <c r="E35" s="318" t="str">
        <f t="shared" si="0"/>
        <v>是</v>
      </c>
    </row>
    <row r="36" customFormat="1" ht="30" customHeight="1" spans="1:5">
      <c r="A36" s="319" t="s">
        <v>2506</v>
      </c>
      <c r="B36" s="319" t="s">
        <v>2507</v>
      </c>
      <c r="C36" s="321">
        <v>57452</v>
      </c>
      <c r="D36" s="291">
        <v>57452</v>
      </c>
      <c r="E36" s="191" t="str">
        <f t="shared" si="0"/>
        <v>是</v>
      </c>
    </row>
    <row r="37" customFormat="1" ht="30" customHeight="1" spans="1:5">
      <c r="A37" s="319" t="s">
        <v>2508</v>
      </c>
      <c r="B37" s="319" t="s">
        <v>2509</v>
      </c>
      <c r="C37" s="321">
        <v>6300</v>
      </c>
      <c r="D37" s="291">
        <v>4455</v>
      </c>
      <c r="E37" s="191" t="str">
        <f t="shared" si="0"/>
        <v>是</v>
      </c>
    </row>
    <row r="38" customFormat="1" ht="30" customHeight="1" spans="1:5">
      <c r="A38" s="319" t="s">
        <v>2510</v>
      </c>
      <c r="B38" s="319" t="s">
        <v>2511</v>
      </c>
      <c r="C38" s="321"/>
      <c r="D38" s="291"/>
      <c r="E38" s="191" t="str">
        <f t="shared" si="0"/>
        <v>否</v>
      </c>
    </row>
    <row r="39" s="309" customFormat="1" ht="30" customHeight="1" spans="1:5">
      <c r="A39" s="315" t="s">
        <v>2512</v>
      </c>
      <c r="B39" s="315" t="s">
        <v>2513</v>
      </c>
      <c r="C39" s="316">
        <f>C40+C41</f>
        <v>240</v>
      </c>
      <c r="D39" s="316">
        <f>D40+D41</f>
        <v>0</v>
      </c>
      <c r="E39" s="318" t="str">
        <f t="shared" si="0"/>
        <v>否</v>
      </c>
    </row>
    <row r="40" customFormat="1" ht="30" customHeight="1" spans="1:5">
      <c r="A40" s="319" t="s">
        <v>2514</v>
      </c>
      <c r="B40" s="319" t="s">
        <v>2515</v>
      </c>
      <c r="C40" s="324">
        <v>240</v>
      </c>
      <c r="D40" s="291"/>
      <c r="E40" s="191" t="str">
        <f t="shared" si="0"/>
        <v>否</v>
      </c>
    </row>
    <row r="41" customFormat="1" ht="30" customHeight="1" spans="1:5">
      <c r="A41" s="319" t="s">
        <v>2516</v>
      </c>
      <c r="B41" s="319" t="s">
        <v>2517</v>
      </c>
      <c r="C41" s="325"/>
      <c r="D41" s="291"/>
      <c r="E41" s="191" t="str">
        <f t="shared" si="0"/>
        <v>否</v>
      </c>
    </row>
    <row r="42" s="309" customFormat="1" ht="30" customHeight="1" spans="1:5">
      <c r="A42" s="315" t="s">
        <v>2518</v>
      </c>
      <c r="B42" s="315" t="s">
        <v>2519</v>
      </c>
      <c r="C42" s="316">
        <f>C43+C44</f>
        <v>2600</v>
      </c>
      <c r="D42" s="316">
        <f>D43+D44</f>
        <v>0</v>
      </c>
      <c r="E42" s="318" t="str">
        <f t="shared" si="0"/>
        <v>否</v>
      </c>
    </row>
    <row r="43" customFormat="1" ht="30" customHeight="1" spans="1:5">
      <c r="A43" s="319" t="s">
        <v>2520</v>
      </c>
      <c r="B43" s="319" t="s">
        <v>2521</v>
      </c>
      <c r="C43" s="321">
        <v>542</v>
      </c>
      <c r="D43" s="291"/>
      <c r="E43" s="191" t="str">
        <f t="shared" si="0"/>
        <v>否</v>
      </c>
    </row>
    <row r="44" customFormat="1" ht="30" customHeight="1" spans="1:5">
      <c r="A44" s="319" t="s">
        <v>2522</v>
      </c>
      <c r="B44" s="319" t="s">
        <v>2523</v>
      </c>
      <c r="C44" s="321">
        <v>2058</v>
      </c>
      <c r="D44" s="291"/>
      <c r="E44" s="191" t="str">
        <f t="shared" si="0"/>
        <v>否</v>
      </c>
    </row>
    <row r="45" customFormat="1" ht="30" customHeight="1" spans="1:5">
      <c r="A45" s="319" t="s">
        <v>2524</v>
      </c>
      <c r="B45" s="319" t="s">
        <v>2525</v>
      </c>
      <c r="C45" s="321"/>
      <c r="D45" s="291"/>
      <c r="E45" s="191" t="str">
        <f t="shared" si="0"/>
        <v>否</v>
      </c>
    </row>
    <row r="46" s="309" customFormat="1" ht="30" customHeight="1" spans="1:5">
      <c r="A46" s="315" t="s">
        <v>2526</v>
      </c>
      <c r="B46" s="315" t="s">
        <v>2527</v>
      </c>
      <c r="C46" s="316"/>
      <c r="D46" s="323"/>
      <c r="E46" s="318" t="str">
        <f t="shared" si="0"/>
        <v>否</v>
      </c>
    </row>
    <row r="47" customFormat="1" ht="30" customHeight="1" spans="1:5">
      <c r="A47" s="319" t="s">
        <v>2528</v>
      </c>
      <c r="B47" s="319" t="s">
        <v>2529</v>
      </c>
      <c r="C47" s="321"/>
      <c r="D47" s="291"/>
      <c r="E47" s="191" t="str">
        <f t="shared" si="0"/>
        <v>否</v>
      </c>
    </row>
    <row r="48" customFormat="1" ht="30" customHeight="1" spans="1:5">
      <c r="A48" s="319" t="s">
        <v>2530</v>
      </c>
      <c r="B48" s="319" t="s">
        <v>2531</v>
      </c>
      <c r="C48" s="321"/>
      <c r="D48" s="291"/>
      <c r="E48" s="191" t="str">
        <f t="shared" si="0"/>
        <v>否</v>
      </c>
    </row>
    <row r="49" s="309" customFormat="1" ht="30" customHeight="1" spans="1:5">
      <c r="A49" s="315" t="s">
        <v>2532</v>
      </c>
      <c r="B49" s="315" t="s">
        <v>2533</v>
      </c>
      <c r="C49" s="316">
        <f>C50+C51+C52+C53+C54</f>
        <v>29241</v>
      </c>
      <c r="D49" s="316">
        <f>D50+D51+D52+D53+D54</f>
        <v>15207</v>
      </c>
      <c r="E49" s="318" t="str">
        <f t="shared" si="0"/>
        <v>是</v>
      </c>
    </row>
    <row r="50" customFormat="1" ht="30" customHeight="1" spans="1:5">
      <c r="A50" s="319" t="s">
        <v>2534</v>
      </c>
      <c r="B50" s="319" t="s">
        <v>2535</v>
      </c>
      <c r="C50" s="321">
        <v>15571</v>
      </c>
      <c r="D50" s="291">
        <v>11571</v>
      </c>
      <c r="E50" s="191" t="str">
        <f t="shared" si="0"/>
        <v>是</v>
      </c>
    </row>
    <row r="51" customFormat="1" ht="30" customHeight="1" spans="1:5">
      <c r="A51" s="319" t="s">
        <v>2536</v>
      </c>
      <c r="B51" s="319" t="s">
        <v>2537</v>
      </c>
      <c r="C51" s="321">
        <v>1400</v>
      </c>
      <c r="D51" s="291">
        <v>13</v>
      </c>
      <c r="E51" s="191" t="str">
        <f t="shared" si="0"/>
        <v>是</v>
      </c>
    </row>
    <row r="52" customFormat="1" ht="30" customHeight="1" spans="1:5">
      <c r="A52" s="319" t="s">
        <v>2538</v>
      </c>
      <c r="B52" s="319" t="s">
        <v>2539</v>
      </c>
      <c r="C52" s="321">
        <v>2200</v>
      </c>
      <c r="D52" s="291">
        <v>0</v>
      </c>
      <c r="E52" s="191" t="str">
        <f t="shared" si="0"/>
        <v>否</v>
      </c>
    </row>
    <row r="53" customFormat="1" ht="30" customHeight="1" spans="1:5">
      <c r="A53" s="319" t="s">
        <v>2540</v>
      </c>
      <c r="B53" s="319" t="s">
        <v>2541</v>
      </c>
      <c r="C53" s="321">
        <v>4870</v>
      </c>
      <c r="D53" s="291">
        <v>3250</v>
      </c>
      <c r="E53" s="191" t="str">
        <f t="shared" si="0"/>
        <v>是</v>
      </c>
    </row>
    <row r="54" customFormat="1" ht="30" customHeight="1" spans="1:5">
      <c r="A54" s="319" t="s">
        <v>2542</v>
      </c>
      <c r="B54" s="319" t="s">
        <v>2543</v>
      </c>
      <c r="C54" s="321">
        <v>5200</v>
      </c>
      <c r="D54" s="291">
        <v>373</v>
      </c>
      <c r="E54" s="191" t="str">
        <f t="shared" si="0"/>
        <v>是</v>
      </c>
    </row>
    <row r="55" s="309" customFormat="1" ht="30" customHeight="1" spans="1:5">
      <c r="A55" s="315" t="s">
        <v>2544</v>
      </c>
      <c r="B55" s="315" t="s">
        <v>2545</v>
      </c>
      <c r="C55" s="316">
        <f>C56</f>
        <v>2270</v>
      </c>
      <c r="D55" s="316">
        <f>D56</f>
        <v>0</v>
      </c>
      <c r="E55" s="318" t="str">
        <f t="shared" si="0"/>
        <v>否</v>
      </c>
    </row>
    <row r="56" customFormat="1" ht="30" customHeight="1" spans="1:5">
      <c r="A56" s="319" t="s">
        <v>2546</v>
      </c>
      <c r="B56" s="319" t="s">
        <v>2547</v>
      </c>
      <c r="C56" s="321">
        <v>2270</v>
      </c>
      <c r="D56" s="291"/>
      <c r="E56" s="191" t="str">
        <f t="shared" si="0"/>
        <v>否</v>
      </c>
    </row>
    <row r="57" customFormat="1" ht="30" customHeight="1" spans="1:5">
      <c r="A57" s="319" t="s">
        <v>2548</v>
      </c>
      <c r="B57" s="319" t="s">
        <v>2549</v>
      </c>
      <c r="C57" s="321"/>
      <c r="D57" s="291"/>
      <c r="E57" s="191" t="str">
        <f t="shared" si="0"/>
        <v>否</v>
      </c>
    </row>
    <row r="58" customFormat="1" ht="30" customHeight="1" spans="1:5">
      <c r="A58" s="319" t="s">
        <v>2550</v>
      </c>
      <c r="B58" s="319" t="s">
        <v>2551</v>
      </c>
      <c r="C58" s="321"/>
      <c r="D58" s="291"/>
      <c r="E58" s="191" t="str">
        <f t="shared" si="0"/>
        <v>否</v>
      </c>
    </row>
    <row r="59" s="309" customFormat="1" ht="30" customHeight="1" spans="1:5">
      <c r="A59" s="315" t="s">
        <v>2552</v>
      </c>
      <c r="B59" s="315" t="s">
        <v>2553</v>
      </c>
      <c r="C59" s="316">
        <f>C60+C62</f>
        <v>6523</v>
      </c>
      <c r="D59" s="316">
        <f>D60+D62</f>
        <v>0</v>
      </c>
      <c r="E59" s="318" t="str">
        <f t="shared" si="0"/>
        <v>否</v>
      </c>
    </row>
    <row r="60" customFormat="1" ht="30" customHeight="1" spans="1:5">
      <c r="A60" s="319" t="s">
        <v>2554</v>
      </c>
      <c r="B60" s="319" t="s">
        <v>2555</v>
      </c>
      <c r="C60" s="321">
        <v>6498</v>
      </c>
      <c r="D60" s="291"/>
      <c r="E60" s="191" t="str">
        <f t="shared" si="0"/>
        <v>否</v>
      </c>
    </row>
    <row r="61" customFormat="1" ht="30" customHeight="1" spans="1:5">
      <c r="A61" s="319" t="s">
        <v>2556</v>
      </c>
      <c r="B61" s="319" t="s">
        <v>2557</v>
      </c>
      <c r="C61" s="321">
        <v>4</v>
      </c>
      <c r="D61" s="291"/>
      <c r="E61" s="191" t="str">
        <f t="shared" si="0"/>
        <v>否</v>
      </c>
    </row>
    <row r="62" customFormat="1" ht="30" customHeight="1" spans="1:5">
      <c r="A62" s="319" t="s">
        <v>2558</v>
      </c>
      <c r="B62" s="319" t="s">
        <v>2559</v>
      </c>
      <c r="C62" s="321">
        <v>25</v>
      </c>
      <c r="D62" s="317"/>
      <c r="E62" s="191" t="str">
        <f t="shared" si="0"/>
        <v>否</v>
      </c>
    </row>
    <row r="63" customFormat="1" ht="30" customHeight="1" spans="1:5">
      <c r="A63" s="319" t="s">
        <v>2560</v>
      </c>
      <c r="B63" s="319" t="s">
        <v>2561</v>
      </c>
      <c r="C63" s="321">
        <v>0</v>
      </c>
      <c r="D63" s="291"/>
      <c r="E63" s="191" t="str">
        <f t="shared" si="0"/>
        <v>否</v>
      </c>
    </row>
    <row r="64" s="309" customFormat="1" ht="30" customHeight="1" spans="1:5">
      <c r="A64" s="315" t="s">
        <v>2562</v>
      </c>
      <c r="B64" s="315" t="s">
        <v>2563</v>
      </c>
      <c r="C64" s="316">
        <f>C65</f>
        <v>0</v>
      </c>
      <c r="D64" s="323"/>
      <c r="E64" s="318" t="str">
        <f t="shared" si="0"/>
        <v>否</v>
      </c>
    </row>
    <row r="65" customFormat="1" ht="30" customHeight="1" spans="1:5">
      <c r="A65" s="319" t="s">
        <v>2564</v>
      </c>
      <c r="B65" s="319" t="s">
        <v>2565</v>
      </c>
      <c r="C65" s="321"/>
      <c r="D65" s="291"/>
      <c r="E65" s="191" t="str">
        <f t="shared" si="0"/>
        <v>否</v>
      </c>
    </row>
    <row r="66" customFormat="1" ht="30" customHeight="1" spans="1:5">
      <c r="A66" s="319" t="s">
        <v>2566</v>
      </c>
      <c r="B66" s="319" t="s">
        <v>2567</v>
      </c>
      <c r="C66" s="321"/>
      <c r="D66" s="291"/>
      <c r="E66" s="191" t="str">
        <f t="shared" si="0"/>
        <v>否</v>
      </c>
    </row>
    <row r="67" s="309" customFormat="1" ht="30" customHeight="1" spans="1:5">
      <c r="A67" s="315" t="s">
        <v>2568</v>
      </c>
      <c r="B67" s="315" t="s">
        <v>161</v>
      </c>
      <c r="C67" s="316"/>
      <c r="D67" s="323"/>
      <c r="E67" s="318" t="str">
        <f t="shared" si="0"/>
        <v>否</v>
      </c>
    </row>
    <row r="68" customFormat="1" ht="30" customHeight="1" spans="1:5">
      <c r="A68" s="319" t="s">
        <v>2569</v>
      </c>
      <c r="B68" s="319" t="s">
        <v>2570</v>
      </c>
      <c r="C68" s="321"/>
      <c r="D68" s="291"/>
      <c r="E68" s="191" t="str">
        <f t="shared" ref="E68:E82" si="1">IF(B68&lt;&gt;"",IF(SUM(D68)&lt;&gt;0,"是","否"),"是")</f>
        <v>否</v>
      </c>
    </row>
    <row r="69" customFormat="1" ht="30" customHeight="1" spans="1:5">
      <c r="A69" s="319" t="s">
        <v>2571</v>
      </c>
      <c r="B69" s="319" t="s">
        <v>174</v>
      </c>
      <c r="C69" s="321"/>
      <c r="D69" s="291"/>
      <c r="E69" s="191" t="str">
        <f t="shared" si="1"/>
        <v>否</v>
      </c>
    </row>
    <row r="70" customFormat="1" ht="30" customHeight="1" spans="1:5">
      <c r="A70" s="319" t="s">
        <v>2572</v>
      </c>
      <c r="B70" s="319" t="s">
        <v>2573</v>
      </c>
      <c r="C70" s="321"/>
      <c r="D70" s="291"/>
      <c r="E70" s="191" t="str">
        <f t="shared" si="1"/>
        <v>否</v>
      </c>
    </row>
    <row r="71" customFormat="1" ht="30" customHeight="1" spans="1:5">
      <c r="A71" s="319" t="s">
        <v>2574</v>
      </c>
      <c r="B71" s="319" t="s">
        <v>169</v>
      </c>
      <c r="C71" s="321"/>
      <c r="D71" s="291"/>
      <c r="E71" s="191" t="str">
        <f t="shared" si="1"/>
        <v>否</v>
      </c>
    </row>
    <row r="72" customFormat="1" ht="30" customHeight="1" spans="1:5">
      <c r="A72" s="319" t="s">
        <v>2575</v>
      </c>
      <c r="B72" s="319" t="s">
        <v>175</v>
      </c>
      <c r="C72" s="321"/>
      <c r="D72" s="291"/>
      <c r="E72" s="191" t="str">
        <f t="shared" si="1"/>
        <v>否</v>
      </c>
    </row>
    <row r="73" customFormat="1" ht="30" customHeight="1" spans="1:5">
      <c r="A73" s="319" t="s">
        <v>2576</v>
      </c>
      <c r="B73" s="319" t="s">
        <v>176</v>
      </c>
      <c r="C73" s="321"/>
      <c r="D73" s="291"/>
      <c r="E73" s="191" t="str">
        <f t="shared" si="1"/>
        <v>否</v>
      </c>
    </row>
    <row r="74" s="309" customFormat="1" ht="30" customHeight="1" spans="1:5">
      <c r="A74" s="315" t="s">
        <v>2577</v>
      </c>
      <c r="B74" s="315" t="s">
        <v>2578</v>
      </c>
      <c r="C74" s="316">
        <f>C75+C76</f>
        <v>2400</v>
      </c>
      <c r="D74" s="323"/>
      <c r="E74" s="318" t="str">
        <f t="shared" si="1"/>
        <v>否</v>
      </c>
    </row>
    <row r="75" customFormat="1" ht="30" customHeight="1" spans="1:5">
      <c r="A75" s="319" t="s">
        <v>2579</v>
      </c>
      <c r="B75" s="319" t="s">
        <v>2580</v>
      </c>
      <c r="C75" s="321">
        <v>2400</v>
      </c>
      <c r="D75" s="291"/>
      <c r="E75" s="191" t="str">
        <f t="shared" si="1"/>
        <v>否</v>
      </c>
    </row>
    <row r="76" customFormat="1" ht="30" customHeight="1" spans="1:5">
      <c r="A76" s="319" t="s">
        <v>2581</v>
      </c>
      <c r="B76" s="319" t="s">
        <v>2582</v>
      </c>
      <c r="C76" s="321"/>
      <c r="D76" s="291"/>
      <c r="E76" s="191" t="str">
        <f t="shared" si="1"/>
        <v>否</v>
      </c>
    </row>
    <row r="77" s="309" customFormat="1" ht="30" customHeight="1" spans="1:5">
      <c r="A77" s="315" t="s">
        <v>2583</v>
      </c>
      <c r="B77" s="315" t="s">
        <v>2584</v>
      </c>
      <c r="C77" s="316"/>
      <c r="D77" s="323"/>
      <c r="E77" s="318" t="str">
        <f t="shared" si="1"/>
        <v>否</v>
      </c>
    </row>
    <row r="78" customFormat="1" ht="30" customHeight="1" spans="1:5">
      <c r="A78" s="319" t="s">
        <v>2585</v>
      </c>
      <c r="B78" s="319" t="s">
        <v>2586</v>
      </c>
      <c r="C78" s="321"/>
      <c r="D78" s="291"/>
      <c r="E78" s="191" t="str">
        <f t="shared" si="1"/>
        <v>否</v>
      </c>
    </row>
    <row r="79" customFormat="1" ht="30" customHeight="1" spans="1:5">
      <c r="A79" s="319" t="s">
        <v>2587</v>
      </c>
      <c r="B79" s="319" t="s">
        <v>2588</v>
      </c>
      <c r="C79" s="321"/>
      <c r="D79" s="320"/>
      <c r="E79" s="191" t="str">
        <f t="shared" si="1"/>
        <v>否</v>
      </c>
    </row>
    <row r="80" customFormat="1" ht="30" customHeight="1" spans="1:5">
      <c r="A80" s="319" t="s">
        <v>2589</v>
      </c>
      <c r="B80" s="319" t="s">
        <v>2590</v>
      </c>
      <c r="C80" s="321"/>
      <c r="D80" s="291"/>
      <c r="E80" s="191" t="str">
        <f t="shared" si="1"/>
        <v>否</v>
      </c>
    </row>
    <row r="81" customFormat="1" ht="30" customHeight="1" spans="1:5">
      <c r="A81" s="319" t="s">
        <v>2591</v>
      </c>
      <c r="B81" s="319" t="s">
        <v>2584</v>
      </c>
      <c r="C81" s="316">
        <v>429</v>
      </c>
      <c r="D81" s="317"/>
      <c r="E81" s="191" t="str">
        <f t="shared" si="1"/>
        <v>否</v>
      </c>
    </row>
    <row r="82" customFormat="1" ht="30" customHeight="1" spans="1:5">
      <c r="A82" s="319"/>
      <c r="B82" s="326" t="s">
        <v>2592</v>
      </c>
      <c r="C82" s="316">
        <f>C77+C74+C64+C67+C59+C49+C55+C42+C35+C28+C20+C9+C4+C39</f>
        <v>177300</v>
      </c>
      <c r="D82" s="316">
        <f>D77+D74+D64+D67+D59+D49+D55+D42+D35+D28+D20+D9+D4+D39</f>
        <v>114850</v>
      </c>
      <c r="E82" s="191" t="str">
        <f t="shared" si="1"/>
        <v>是</v>
      </c>
    </row>
    <row r="83" customFormat="1" spans="4:4">
      <c r="D83" s="327"/>
    </row>
    <row r="84" customFormat="1" spans="4:4">
      <c r="D84" s="327"/>
    </row>
    <row r="85" customFormat="1" spans="4:4">
      <c r="D85" s="327"/>
    </row>
    <row r="86" customFormat="1" spans="4:4">
      <c r="D86" s="327"/>
    </row>
  </sheetData>
  <mergeCells count="1">
    <mergeCell ref="B1:D1"/>
  </mergeCells>
  <conditionalFormatting sqref="E4:E84">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154"/>
  <sheetViews>
    <sheetView showGridLines="0" showZeros="0" view="pageBreakPreview" zoomScale="85" zoomScaleNormal="100" workbookViewId="0">
      <selection activeCell="C15" sqref="C15"/>
    </sheetView>
  </sheetViews>
  <sheetFormatPr defaultColWidth="8.75" defaultRowHeight="13.5" outlineLevelCol="3"/>
  <cols>
    <col min="1" max="1" width="53.5" style="1" customWidth="1"/>
    <col min="2" max="3" width="14.75" style="1"/>
    <col min="4" max="4" width="26.5" style="1"/>
    <col min="5" max="16384" width="8.75" style="1"/>
  </cols>
  <sheetData>
    <row r="1" s="296" customFormat="1" ht="30" customHeight="1" spans="1:4">
      <c r="A1" s="299" t="s">
        <v>6</v>
      </c>
      <c r="B1" s="299"/>
      <c r="C1" s="299"/>
      <c r="D1" s="299"/>
    </row>
    <row r="2" s="1" customFormat="1" ht="18.75" spans="1:4">
      <c r="A2" s="300"/>
      <c r="B2" s="59"/>
      <c r="C2" s="59"/>
      <c r="D2" s="301" t="s">
        <v>36</v>
      </c>
    </row>
    <row r="3" s="297" customFormat="1" ht="20.1" customHeight="1" spans="1:4">
      <c r="A3" s="302" t="s">
        <v>38</v>
      </c>
      <c r="B3" s="302" t="s">
        <v>39</v>
      </c>
      <c r="C3" s="302" t="s">
        <v>40</v>
      </c>
      <c r="D3" s="302" t="s">
        <v>41</v>
      </c>
    </row>
    <row r="4" s="298" customFormat="1" ht="20.1" customHeight="1" spans="1:4">
      <c r="A4" s="303" t="s">
        <v>2593</v>
      </c>
      <c r="B4" s="304">
        <f>B5+B16</f>
        <v>90545</v>
      </c>
      <c r="C4" s="304">
        <f>C5+C16</f>
        <v>95000</v>
      </c>
      <c r="D4" s="305">
        <f t="shared" ref="D4:D8" si="0">C4/B4</f>
        <v>1.049</v>
      </c>
    </row>
    <row r="5" s="298" customFormat="1" ht="20.1" customHeight="1" spans="1:4">
      <c r="A5" s="303" t="s">
        <v>2594</v>
      </c>
      <c r="B5" s="304">
        <f>SUM(B6:B15)</f>
        <v>75268</v>
      </c>
      <c r="C5" s="304">
        <f>SUM(C6:C15)</f>
        <v>80000</v>
      </c>
      <c r="D5" s="305">
        <f t="shared" si="0"/>
        <v>1.063</v>
      </c>
    </row>
    <row r="6" s="298" customFormat="1" ht="20.1" customHeight="1" spans="1:4">
      <c r="A6" s="303" t="s">
        <v>2595</v>
      </c>
      <c r="B6" s="304">
        <v>8445</v>
      </c>
      <c r="C6" s="304">
        <v>8740</v>
      </c>
      <c r="D6" s="305">
        <f t="shared" si="0"/>
        <v>1.035</v>
      </c>
    </row>
    <row r="7" s="298" customFormat="1" ht="20.1" customHeight="1" spans="1:4">
      <c r="A7" s="303" t="s">
        <v>2596</v>
      </c>
      <c r="B7" s="304">
        <v>1570</v>
      </c>
      <c r="C7" s="304">
        <v>1636</v>
      </c>
      <c r="D7" s="305">
        <f t="shared" si="0"/>
        <v>1.042</v>
      </c>
    </row>
    <row r="8" s="298" customFormat="1" ht="20.1" customHeight="1" spans="1:4">
      <c r="A8" s="306" t="s">
        <v>2597</v>
      </c>
      <c r="B8" s="304">
        <v>17849</v>
      </c>
      <c r="C8" s="304">
        <v>19700</v>
      </c>
      <c r="D8" s="305">
        <f t="shared" si="0"/>
        <v>1.104</v>
      </c>
    </row>
    <row r="9" s="298" customFormat="1" ht="20.1" customHeight="1" spans="1:4">
      <c r="A9" s="306" t="s">
        <v>2598</v>
      </c>
      <c r="B9" s="304">
        <v>962</v>
      </c>
      <c r="C9" s="304">
        <v>962</v>
      </c>
      <c r="D9" s="305"/>
    </row>
    <row r="10" s="298" customFormat="1" ht="20.1" customHeight="1" spans="1:4">
      <c r="A10" s="306" t="s">
        <v>2599</v>
      </c>
      <c r="B10" s="304">
        <v>6793</v>
      </c>
      <c r="C10" s="304">
        <v>8141</v>
      </c>
      <c r="D10" s="305"/>
    </row>
    <row r="11" s="298" customFormat="1" ht="20.1" customHeight="1" spans="1:4">
      <c r="A11" s="307" t="s">
        <v>2600</v>
      </c>
      <c r="B11" s="304">
        <v>1495</v>
      </c>
      <c r="C11" s="304">
        <v>3000</v>
      </c>
      <c r="D11" s="305">
        <f>C11/B11</f>
        <v>2.007</v>
      </c>
    </row>
    <row r="12" s="298" customFormat="1" ht="20.1" customHeight="1" spans="1:4">
      <c r="A12" s="307" t="s">
        <v>2601</v>
      </c>
      <c r="B12" s="304">
        <v>114</v>
      </c>
      <c r="C12" s="304">
        <v>114</v>
      </c>
      <c r="D12" s="305"/>
    </row>
    <row r="13" s="298" customFormat="1" ht="20.1" customHeight="1" spans="1:4">
      <c r="A13" s="307" t="s">
        <v>2602</v>
      </c>
      <c r="B13" s="304">
        <v>3289</v>
      </c>
      <c r="C13" s="304">
        <v>2342</v>
      </c>
      <c r="D13" s="305">
        <f>C13/B13</f>
        <v>0.712</v>
      </c>
    </row>
    <row r="14" s="298" customFormat="1" ht="20.1" customHeight="1" spans="1:4">
      <c r="A14" s="307" t="s">
        <v>2603</v>
      </c>
      <c r="B14" s="304">
        <v>142</v>
      </c>
      <c r="C14" s="304"/>
      <c r="D14" s="305"/>
    </row>
    <row r="15" s="298" customFormat="1" ht="20.1" customHeight="1" spans="1:4">
      <c r="A15" s="307" t="s">
        <v>2604</v>
      </c>
      <c r="B15" s="304">
        <v>34609</v>
      </c>
      <c r="C15" s="304">
        <v>35365</v>
      </c>
      <c r="D15" s="305"/>
    </row>
    <row r="16" s="298" customFormat="1" ht="20.1" customHeight="1" spans="1:4">
      <c r="A16" s="303" t="s">
        <v>2605</v>
      </c>
      <c r="B16" s="304">
        <f>SUM(B17:B36)</f>
        <v>15277</v>
      </c>
      <c r="C16" s="304">
        <f>SUM(C17:C36)</f>
        <v>15000</v>
      </c>
      <c r="D16" s="305">
        <f t="shared" ref="D15:D30" si="1">C16/B16</f>
        <v>0.982</v>
      </c>
    </row>
    <row r="17" s="298" customFormat="1" ht="20.1" customHeight="1" spans="1:4">
      <c r="A17" s="303" t="s">
        <v>2606</v>
      </c>
      <c r="B17" s="304">
        <v>1921</v>
      </c>
      <c r="C17" s="304">
        <v>1764</v>
      </c>
      <c r="D17" s="305">
        <f t="shared" si="1"/>
        <v>0.918</v>
      </c>
    </row>
    <row r="18" s="298" customFormat="1" ht="20.1" customHeight="1" spans="1:4">
      <c r="A18" s="308" t="s">
        <v>2607</v>
      </c>
      <c r="B18" s="304">
        <v>44</v>
      </c>
      <c r="C18" s="304">
        <v>44</v>
      </c>
      <c r="D18" s="305">
        <f t="shared" si="1"/>
        <v>1</v>
      </c>
    </row>
    <row r="19" s="298" customFormat="1" ht="20.1" customHeight="1" spans="1:4">
      <c r="A19" s="303" t="s">
        <v>2608</v>
      </c>
      <c r="B19" s="304">
        <v>69</v>
      </c>
      <c r="C19" s="304">
        <v>150</v>
      </c>
      <c r="D19" s="305">
        <f t="shared" si="1"/>
        <v>2.174</v>
      </c>
    </row>
    <row r="20" s="298" customFormat="1" ht="20.1" customHeight="1" spans="1:4">
      <c r="A20" s="303" t="s">
        <v>2609</v>
      </c>
      <c r="B20" s="304">
        <v>569</v>
      </c>
      <c r="C20" s="304">
        <v>453</v>
      </c>
      <c r="D20" s="305">
        <f t="shared" si="1"/>
        <v>0.796</v>
      </c>
    </row>
    <row r="21" s="298" customFormat="1" ht="20.1" customHeight="1" spans="1:4">
      <c r="A21" s="303" t="s">
        <v>2610</v>
      </c>
      <c r="B21" s="304">
        <v>880</v>
      </c>
      <c r="C21" s="304">
        <v>859</v>
      </c>
      <c r="D21" s="305">
        <f t="shared" si="1"/>
        <v>0.976</v>
      </c>
    </row>
    <row r="22" s="298" customFormat="1" ht="20.1" customHeight="1" spans="1:4">
      <c r="A22" s="303" t="s">
        <v>2611</v>
      </c>
      <c r="B22" s="304">
        <v>197</v>
      </c>
      <c r="C22" s="304">
        <v>194</v>
      </c>
      <c r="D22" s="305">
        <f t="shared" si="1"/>
        <v>0.985</v>
      </c>
    </row>
    <row r="23" s="298" customFormat="1" ht="20.1" customHeight="1" spans="1:4">
      <c r="A23" s="303" t="s">
        <v>2612</v>
      </c>
      <c r="B23" s="304">
        <v>1369</v>
      </c>
      <c r="C23" s="304">
        <v>1240</v>
      </c>
      <c r="D23" s="305">
        <f t="shared" si="1"/>
        <v>0.906</v>
      </c>
    </row>
    <row r="24" s="298" customFormat="1" ht="20.1" customHeight="1" spans="1:4">
      <c r="A24" s="303" t="s">
        <v>2613</v>
      </c>
      <c r="B24" s="304">
        <v>543</v>
      </c>
      <c r="C24" s="304">
        <v>273</v>
      </c>
      <c r="D24" s="305">
        <f t="shared" si="1"/>
        <v>0.503</v>
      </c>
    </row>
    <row r="25" s="298" customFormat="1" ht="20.1" customHeight="1" spans="1:4">
      <c r="A25" s="303" t="s">
        <v>2614</v>
      </c>
      <c r="B25" s="304">
        <v>288</v>
      </c>
      <c r="C25" s="304"/>
      <c r="D25" s="305">
        <f t="shared" si="1"/>
        <v>0</v>
      </c>
    </row>
    <row r="26" s="298" customFormat="1" ht="20.1" customHeight="1" spans="1:4">
      <c r="A26" s="303" t="s">
        <v>2615</v>
      </c>
      <c r="B26" s="304">
        <v>25</v>
      </c>
      <c r="C26" s="304"/>
      <c r="D26" s="305">
        <f t="shared" si="1"/>
        <v>0</v>
      </c>
    </row>
    <row r="27" s="298" customFormat="1" ht="20.1" customHeight="1" spans="1:4">
      <c r="A27" s="303" t="s">
        <v>2616</v>
      </c>
      <c r="B27" s="304">
        <v>6675</v>
      </c>
      <c r="C27" s="304">
        <v>5705</v>
      </c>
      <c r="D27" s="305">
        <f t="shared" si="1"/>
        <v>0.855</v>
      </c>
    </row>
    <row r="28" s="298" customFormat="1" ht="20.1" customHeight="1" spans="1:4">
      <c r="A28" s="303" t="s">
        <v>2617</v>
      </c>
      <c r="B28" s="304">
        <v>1266</v>
      </c>
      <c r="C28" s="304">
        <v>762</v>
      </c>
      <c r="D28" s="305">
        <f t="shared" si="1"/>
        <v>0.602</v>
      </c>
    </row>
    <row r="29" s="298" customFormat="1" ht="20.1" customHeight="1" spans="1:4">
      <c r="A29" s="303" t="s">
        <v>2618</v>
      </c>
      <c r="B29" s="304"/>
      <c r="C29" s="304">
        <v>3474</v>
      </c>
      <c r="D29" s="305"/>
    </row>
    <row r="30" s="298" customFormat="1" ht="20.1" customHeight="1" spans="1:4">
      <c r="A30" s="303" t="s">
        <v>2619</v>
      </c>
      <c r="B30" s="304">
        <v>48</v>
      </c>
      <c r="C30" s="304">
        <v>8</v>
      </c>
      <c r="D30" s="305">
        <f t="shared" si="1"/>
        <v>0.167</v>
      </c>
    </row>
    <row r="31" s="298" customFormat="1" ht="20.1" customHeight="1" spans="1:4">
      <c r="A31" s="303" t="s">
        <v>2620</v>
      </c>
      <c r="B31" s="304">
        <v>1</v>
      </c>
      <c r="C31" s="304">
        <v>0</v>
      </c>
      <c r="D31" s="305"/>
    </row>
    <row r="32" s="298" customFormat="1" ht="20.1" customHeight="1" spans="1:4">
      <c r="A32" s="303" t="s">
        <v>2621</v>
      </c>
      <c r="B32" s="304">
        <v>47</v>
      </c>
      <c r="C32" s="304">
        <v>47</v>
      </c>
      <c r="D32" s="305">
        <f t="shared" ref="D32:D35" si="2">C32/B32</f>
        <v>1</v>
      </c>
    </row>
    <row r="33" s="298" customFormat="1" ht="20.1" customHeight="1" spans="1:4">
      <c r="A33" s="303" t="s">
        <v>2622</v>
      </c>
      <c r="B33" s="304">
        <v>1234</v>
      </c>
      <c r="C33" s="304"/>
      <c r="D33" s="305">
        <f t="shared" si="2"/>
        <v>0</v>
      </c>
    </row>
    <row r="34" s="298" customFormat="1" ht="20.1" customHeight="1" spans="1:4">
      <c r="A34" s="303" t="s">
        <v>2623</v>
      </c>
      <c r="B34" s="304"/>
      <c r="C34" s="304">
        <v>0</v>
      </c>
      <c r="D34" s="305"/>
    </row>
    <row r="35" s="298" customFormat="1" ht="20.1" customHeight="1" spans="1:4">
      <c r="A35" s="303" t="s">
        <v>2624</v>
      </c>
      <c r="B35" s="304">
        <v>101</v>
      </c>
      <c r="C35" s="304">
        <v>27</v>
      </c>
      <c r="D35" s="305">
        <f t="shared" si="2"/>
        <v>0.267</v>
      </c>
    </row>
    <row r="36" s="298" customFormat="1" ht="20.1" customHeight="1" spans="1:4">
      <c r="A36" s="303" t="s">
        <v>2625</v>
      </c>
      <c r="B36" s="304"/>
      <c r="C36" s="304"/>
      <c r="D36" s="305"/>
    </row>
    <row r="37" s="298" customFormat="1" ht="20.1" customHeight="1" spans="1:4">
      <c r="A37" s="303" t="s">
        <v>2626</v>
      </c>
      <c r="B37" s="304">
        <f>B38+B39+B40</f>
        <v>2341</v>
      </c>
      <c r="C37" s="304">
        <f>C38+C39+C40</f>
        <v>2341</v>
      </c>
      <c r="D37" s="305">
        <f t="shared" ref="D37:D40" si="3">C37/B37</f>
        <v>1</v>
      </c>
    </row>
    <row r="38" s="298" customFormat="1" ht="20.1" customHeight="1" spans="1:4">
      <c r="A38" s="306" t="s">
        <v>2627</v>
      </c>
      <c r="B38" s="304">
        <v>703</v>
      </c>
      <c r="C38" s="304">
        <v>703</v>
      </c>
      <c r="D38" s="305">
        <f t="shared" si="3"/>
        <v>1</v>
      </c>
    </row>
    <row r="39" s="298" customFormat="1" ht="20.1" customHeight="1" spans="1:4">
      <c r="A39" s="306" t="s">
        <v>2628</v>
      </c>
      <c r="B39" s="304">
        <v>1210</v>
      </c>
      <c r="C39" s="304">
        <v>1210</v>
      </c>
      <c r="D39" s="305"/>
    </row>
    <row r="40" s="298" customFormat="1" ht="20.1" customHeight="1" spans="1:4">
      <c r="A40" s="306" t="s">
        <v>2629</v>
      </c>
      <c r="B40" s="304">
        <v>428</v>
      </c>
      <c r="C40" s="304">
        <v>428</v>
      </c>
      <c r="D40" s="305">
        <f t="shared" si="3"/>
        <v>1</v>
      </c>
    </row>
    <row r="41" s="298" customFormat="1" ht="20.1" customHeight="1" spans="1:4">
      <c r="A41" s="306" t="s">
        <v>2630</v>
      </c>
      <c r="B41" s="304"/>
      <c r="C41" s="304"/>
      <c r="D41" s="305"/>
    </row>
    <row r="42" s="298" customFormat="1" ht="20.1" customHeight="1" spans="1:4">
      <c r="A42" s="306" t="s">
        <v>2631</v>
      </c>
      <c r="B42" s="304"/>
      <c r="C42" s="304"/>
      <c r="D42" s="305"/>
    </row>
    <row r="43" s="298" customFormat="1" ht="20.1" customHeight="1" spans="1:4">
      <c r="A43" s="303" t="s">
        <v>2632</v>
      </c>
      <c r="B43" s="304">
        <f>B37+B4</f>
        <v>92886</v>
      </c>
      <c r="C43" s="304">
        <f>C37+C4</f>
        <v>97341</v>
      </c>
      <c r="D43" s="305">
        <f>C43/B43</f>
        <v>1.048</v>
      </c>
    </row>
    <row r="44" s="298" customFormat="1" ht="20.1" customHeight="1"/>
    <row r="45" s="298" customFormat="1" ht="20.1" customHeight="1"/>
    <row r="46" s="298" customFormat="1" ht="20.1" customHeight="1"/>
    <row r="47" s="298" customFormat="1" ht="20.1" customHeight="1"/>
    <row r="48" s="298" customFormat="1" ht="20.1" customHeight="1"/>
    <row r="49" s="298" customFormat="1" ht="20.1" customHeight="1"/>
    <row r="50" s="298" customFormat="1" ht="20.1" customHeight="1"/>
    <row r="51" s="298" customFormat="1" ht="20.1" customHeight="1"/>
    <row r="52" s="298" customFormat="1" ht="20.1" customHeight="1"/>
    <row r="53" s="298" customFormat="1" ht="20.1" customHeight="1"/>
    <row r="54" s="298" customFormat="1" ht="20.1" customHeight="1"/>
    <row r="55" s="298" customFormat="1" ht="20.1" customHeight="1"/>
    <row r="56" s="298" customFormat="1" ht="20.1" customHeight="1"/>
    <row r="57" s="298" customFormat="1" ht="20.1" customHeight="1"/>
    <row r="58" s="298" customFormat="1" ht="20.1" customHeight="1"/>
    <row r="59" s="298" customFormat="1" ht="20.1" customHeight="1"/>
    <row r="60" s="298" customFormat="1" ht="20.1" customHeight="1"/>
    <row r="61" s="298" customFormat="1" ht="20.1" customHeight="1"/>
    <row r="62" s="298" customFormat="1" ht="20.1" customHeight="1"/>
    <row r="63" s="298" customFormat="1" ht="20.1" customHeight="1"/>
    <row r="64" s="298" customFormat="1" ht="20.1" customHeight="1"/>
    <row r="65" s="298" customFormat="1" ht="20.1" customHeight="1"/>
    <row r="66" s="298" customFormat="1" ht="20.1" customHeight="1"/>
    <row r="67" s="298" customFormat="1" ht="20.1" customHeight="1"/>
    <row r="68" s="298" customFormat="1" ht="20.1" customHeight="1"/>
    <row r="69" s="298" customFormat="1" ht="20.1" customHeight="1"/>
    <row r="70" s="298" customFormat="1" ht="20.1" customHeight="1"/>
    <row r="71" s="298" customFormat="1" ht="20.1" customHeight="1"/>
    <row r="72" s="298" customFormat="1" ht="20.1" customHeight="1"/>
    <row r="73" s="298" customFormat="1" ht="20.1" customHeight="1"/>
    <row r="74" s="298" customFormat="1" ht="20.1" customHeight="1"/>
    <row r="75" s="298" customFormat="1" ht="20.1" customHeight="1"/>
    <row r="76" s="298" customFormat="1" ht="20.1" customHeight="1"/>
    <row r="77" s="298" customFormat="1" ht="20.1" customHeight="1"/>
    <row r="78" s="298" customFormat="1" ht="20.1" customHeight="1"/>
    <row r="79" s="298" customFormat="1" ht="20.1" customHeight="1"/>
    <row r="80" s="298" customFormat="1" ht="20.1" customHeight="1"/>
    <row r="81" s="298" customFormat="1" ht="20.1" customHeight="1"/>
    <row r="82" s="298" customFormat="1" ht="20.1" customHeight="1"/>
    <row r="83" s="298" customFormat="1" ht="20.1" customHeight="1"/>
    <row r="84" s="298" customFormat="1" ht="20.1" customHeight="1"/>
    <row r="85" s="298" customFormat="1" ht="20.1" customHeight="1"/>
    <row r="86" s="298" customFormat="1" ht="20.1" customHeight="1"/>
    <row r="87" s="298" customFormat="1" ht="20.1" customHeight="1"/>
    <row r="88" s="298" customFormat="1" ht="20.1" customHeight="1"/>
    <row r="89" s="298" customFormat="1" ht="20.1" customHeight="1"/>
    <row r="90" s="298" customFormat="1" ht="20.1" customHeight="1"/>
    <row r="91" s="298" customFormat="1" ht="20.1" customHeight="1"/>
    <row r="92" s="298" customFormat="1" ht="20.1" customHeight="1"/>
    <row r="93" s="298" customFormat="1" ht="20.1" customHeight="1"/>
    <row r="94" s="298" customFormat="1" ht="20.1" customHeight="1"/>
    <row r="95" s="298" customFormat="1" ht="20.1" customHeight="1"/>
    <row r="96" s="298" customFormat="1" ht="20.1" customHeight="1"/>
    <row r="97" s="298" customFormat="1" ht="20.1" customHeight="1"/>
    <row r="98" s="298" customFormat="1" ht="20.1" customHeight="1"/>
    <row r="99" s="298" customFormat="1" ht="20.1" customHeight="1"/>
    <row r="100" s="298" customFormat="1" ht="20.1" customHeight="1"/>
    <row r="101" s="298" customFormat="1" ht="20.1" customHeight="1"/>
    <row r="102" s="298" customFormat="1" ht="20.1" customHeight="1"/>
    <row r="103" s="298" customFormat="1" ht="20.1" customHeight="1"/>
    <row r="104" s="298" customFormat="1" ht="20.1" customHeight="1"/>
    <row r="105" s="298" customFormat="1" ht="20.1" customHeight="1"/>
    <row r="106" s="298" customFormat="1" ht="20.1" customHeight="1"/>
    <row r="107" s="298" customFormat="1" ht="20.1" customHeight="1"/>
    <row r="108" s="298" customFormat="1" ht="20.1" customHeight="1"/>
    <row r="109" s="298" customFormat="1" ht="20.1" customHeight="1"/>
    <row r="110" s="298" customFormat="1" ht="20.1" customHeight="1"/>
    <row r="111" s="298" customFormat="1" ht="20.1" customHeight="1"/>
    <row r="112" s="298" customFormat="1" ht="20.1" customHeight="1"/>
    <row r="113" s="298" customFormat="1" ht="20.1" customHeight="1"/>
    <row r="114" s="298" customFormat="1" ht="20.1" customHeight="1"/>
    <row r="115" s="298" customFormat="1" ht="20.1" customHeight="1"/>
    <row r="116" s="298" customFormat="1" ht="20.1" customHeight="1"/>
    <row r="117" s="298" customFormat="1" ht="20.1" customHeight="1"/>
    <row r="118" s="298" customFormat="1" ht="20.1" customHeight="1"/>
    <row r="119" s="298" customFormat="1" ht="20.1" customHeight="1"/>
    <row r="120" s="298" customFormat="1" ht="20.1" customHeight="1"/>
    <row r="121" s="298" customFormat="1" ht="20.1" customHeight="1"/>
    <row r="122" s="298" customFormat="1" ht="20.1" customHeight="1"/>
    <row r="123" s="298" customFormat="1" ht="20.1" customHeight="1"/>
    <row r="124" s="298" customFormat="1" ht="20.1" customHeight="1"/>
    <row r="125" s="298" customFormat="1" ht="20.1" customHeight="1"/>
    <row r="126" s="298" customFormat="1" ht="20.1" customHeight="1"/>
    <row r="127" s="298" customFormat="1" ht="20.1" customHeight="1"/>
    <row r="128" s="298" customFormat="1" ht="20.1" customHeight="1"/>
    <row r="129" s="298" customFormat="1" ht="20.1" customHeight="1"/>
    <row r="130" s="298" customFormat="1" ht="20.1" customHeight="1"/>
    <row r="131" s="298" customFormat="1" ht="20.1" customHeight="1"/>
    <row r="132" s="298" customFormat="1" ht="20.1" customHeight="1"/>
    <row r="133" s="298" customFormat="1" ht="20.1" customHeight="1"/>
    <row r="134" s="298" customFormat="1" ht="20.1" customHeight="1"/>
    <row r="135" s="298" customFormat="1" ht="20.1" customHeight="1"/>
    <row r="136" s="298" customFormat="1" ht="20.1" customHeight="1"/>
    <row r="137" s="298" customFormat="1" ht="20.1" customHeight="1"/>
    <row r="138" s="298" customFormat="1" ht="20.1" customHeight="1"/>
    <row r="139" s="298" customFormat="1" ht="20.1" customHeight="1"/>
    <row r="140" s="298" customFormat="1" ht="20.1" customHeight="1"/>
    <row r="141" s="298" customFormat="1" ht="20.1" customHeight="1"/>
    <row r="142" s="298" customFormat="1" ht="20.1" customHeight="1"/>
    <row r="143" s="298" customFormat="1" ht="20.1" customHeight="1"/>
    <row r="144" s="298" customFormat="1" ht="20.1" customHeight="1"/>
    <row r="145" s="1" customFormat="1" ht="20.1" customHeight="1"/>
    <row r="146" s="1" customFormat="1" ht="20.1" customHeight="1"/>
    <row r="147" s="1" customFormat="1" ht="20.1" customHeight="1"/>
    <row r="148" s="1" customFormat="1" ht="20.1" customHeight="1"/>
    <row r="149" s="1" customFormat="1" ht="20.1" customHeight="1"/>
    <row r="150" s="1" customFormat="1" ht="20.1" customHeight="1"/>
    <row r="151" s="1" customFormat="1" ht="20.1" customHeight="1"/>
    <row r="152" s="1" customFormat="1" ht="20.1" customHeight="1"/>
    <row r="153" s="1" customFormat="1" ht="20.1" customHeight="1"/>
    <row r="154" s="1" customFormat="1" ht="20.1" customHeight="1"/>
  </sheetData>
  <mergeCells count="1">
    <mergeCell ref="A1:D1"/>
  </mergeCells>
  <conditionalFormatting sqref="D4:E43">
    <cfRule type="cellIs" dxfId="1" priority="1" stopIfTrue="1" operator="greaterThanOrEqual">
      <formula>10</formula>
    </cfRule>
    <cfRule type="cellIs" dxfId="1"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rowBreaks count="1" manualBreakCount="1">
    <brk id="167" max="2"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F14"/>
  <sheetViews>
    <sheetView view="pageBreakPreview" zoomScaleNormal="100" workbookViewId="0">
      <selection activeCell="B11" sqref="B11"/>
    </sheetView>
  </sheetViews>
  <sheetFormatPr defaultColWidth="9" defaultRowHeight="14.25" outlineLevelCol="5"/>
  <cols>
    <col min="1" max="1" width="43.6333333333333" style="113" customWidth="1"/>
    <col min="2" max="2" width="20.6333333333333" style="115" customWidth="1"/>
    <col min="3" max="3" width="20.6333333333333" style="113" customWidth="1"/>
    <col min="4" max="4" width="20" style="240" customWidth="1"/>
    <col min="5" max="5" width="12.6333333333333" style="113"/>
    <col min="6" max="16377" width="9" style="113"/>
    <col min="16378" max="16379" width="35.6333333333333" style="113"/>
    <col min="16380" max="16384" width="9" style="113"/>
  </cols>
  <sheetData>
    <row r="1" s="113" customFormat="1" ht="45" customHeight="1" spans="1:4">
      <c r="A1" s="118" t="s">
        <v>7</v>
      </c>
      <c r="B1" s="118"/>
      <c r="C1" s="118"/>
      <c r="D1" s="118"/>
    </row>
    <row r="2" s="113" customFormat="1" ht="20.1" customHeight="1" spans="1:4">
      <c r="A2" s="119"/>
      <c r="B2" s="119"/>
      <c r="C2" s="285"/>
      <c r="D2" s="286" t="s">
        <v>36</v>
      </c>
    </row>
    <row r="3" s="114" customFormat="1" ht="45" customHeight="1" spans="1:4">
      <c r="A3" s="121" t="s">
        <v>2633</v>
      </c>
      <c r="B3" s="121" t="s">
        <v>2634</v>
      </c>
      <c r="C3" s="287" t="s">
        <v>2635</v>
      </c>
      <c r="D3" s="287" t="s">
        <v>2636</v>
      </c>
    </row>
    <row r="4" s="113" customFormat="1" ht="36" customHeight="1" spans="1:4">
      <c r="A4" s="288" t="s">
        <v>2637</v>
      </c>
      <c r="B4" s="289"/>
      <c r="C4" s="289"/>
      <c r="D4" s="289"/>
    </row>
    <row r="5" s="113" customFormat="1" ht="36" customHeight="1" spans="1:6">
      <c r="A5" s="290" t="s">
        <v>2638</v>
      </c>
      <c r="B5" s="123"/>
      <c r="C5" s="123"/>
      <c r="D5" s="291"/>
      <c r="F5" s="113" t="s">
        <v>2639</v>
      </c>
    </row>
    <row r="6" s="113" customFormat="1" ht="36" customHeight="1" spans="1:4">
      <c r="A6" s="290" t="s">
        <v>2640</v>
      </c>
      <c r="B6" s="123"/>
      <c r="C6" s="123"/>
      <c r="D6" s="291"/>
    </row>
    <row r="7" s="113" customFormat="1" ht="36" customHeight="1" spans="1:4">
      <c r="A7" s="290" t="s">
        <v>2641</v>
      </c>
      <c r="B7" s="123"/>
      <c r="C7" s="123"/>
      <c r="D7" s="291"/>
    </row>
    <row r="8" s="113" customFormat="1" ht="36" customHeight="1" spans="1:4">
      <c r="A8" s="290" t="s">
        <v>2642</v>
      </c>
      <c r="B8" s="123"/>
      <c r="C8" s="123"/>
      <c r="D8" s="291"/>
    </row>
    <row r="9" s="113" customFormat="1" ht="36" customHeight="1" spans="1:4">
      <c r="A9" s="290" t="s">
        <v>2643</v>
      </c>
      <c r="B9" s="123"/>
      <c r="C9" s="123"/>
      <c r="D9" s="291"/>
    </row>
    <row r="10" s="113" customFormat="1" ht="36" customHeight="1" spans="1:4">
      <c r="A10" s="288" t="s">
        <v>2644</v>
      </c>
      <c r="B10" s="289"/>
      <c r="C10" s="289"/>
      <c r="D10" s="289"/>
    </row>
    <row r="11" s="113" customFormat="1" ht="18" customHeight="1" spans="1:4">
      <c r="A11" s="113" t="s">
        <v>2645</v>
      </c>
      <c r="B11" s="292"/>
      <c r="C11" s="293"/>
      <c r="D11" s="294"/>
    </row>
    <row r="12" s="113" customFormat="1" spans="2:4">
      <c r="B12" s="115"/>
      <c r="C12" s="295"/>
      <c r="D12" s="240"/>
    </row>
    <row r="13" s="113" customFormat="1" spans="2:4">
      <c r="B13" s="115"/>
      <c r="C13" s="295"/>
      <c r="D13" s="240"/>
    </row>
    <row r="14" s="113" customFormat="1" spans="2:4">
      <c r="B14" s="115"/>
      <c r="C14" s="295"/>
      <c r="D14" s="240"/>
    </row>
  </sheetData>
  <mergeCells count="1">
    <mergeCell ref="A1:D1"/>
  </mergeCells>
  <conditionalFormatting sqref="D1">
    <cfRule type="cellIs" dxfId="1" priority="4" stopIfTrue="1" operator="lessThanOrEqual">
      <formula>-1</formula>
    </cfRule>
    <cfRule type="cellIs" dxfId="1" priority="3" stopIfTrue="1" operator="greaterThanOrEqual">
      <formula>10</formula>
    </cfRule>
  </conditionalFormatting>
  <conditionalFormatting sqref="B3:C3">
    <cfRule type="cellIs" dxfId="1" priority="2" stopIfTrue="1" operator="lessThanOrEqual">
      <formula>-1</formula>
    </cfRule>
  </conditionalFormatting>
  <conditionalFormatting sqref="B4:C5 C9 C6:C7 B6">
    <cfRule type="cellIs" dxfId="1" priority="1" stopIfTrue="1" operator="lessThanOrEqual">
      <formula>-1</formula>
    </cfRule>
  </conditionalFormatting>
  <pageMargins left="0.75" right="0.75" top="1" bottom="1" header="0.5" footer="0.5"/>
  <pageSetup paperSize="9" scale="83"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pageSetUpPr fitToPage="1"/>
  </sheetPr>
  <dimension ref="A1:E11"/>
  <sheetViews>
    <sheetView workbookViewId="0">
      <selection activeCell="A1" sqref="A1:E1"/>
    </sheetView>
  </sheetViews>
  <sheetFormatPr defaultColWidth="9" defaultRowHeight="13.5" outlineLevelCol="4"/>
  <cols>
    <col min="1" max="1" width="37.75" style="272" customWidth="1"/>
    <col min="2" max="2" width="22" style="272" customWidth="1"/>
    <col min="3" max="4" width="23.8833333333333" style="272" customWidth="1"/>
    <col min="5" max="5" width="24.5" style="272" customWidth="1"/>
    <col min="6" max="248" width="9" style="272"/>
    <col min="249" max="16384" width="9" style="1"/>
  </cols>
  <sheetData>
    <row r="1" s="272" customFormat="1" ht="40.5" customHeight="1" spans="1:5">
      <c r="A1" s="273" t="s">
        <v>8</v>
      </c>
      <c r="B1" s="273"/>
      <c r="C1" s="273"/>
      <c r="D1" s="273"/>
      <c r="E1" s="273"/>
    </row>
    <row r="2" s="272" customFormat="1" ht="17" customHeight="1" spans="1:5">
      <c r="A2" s="274"/>
      <c r="B2" s="274"/>
      <c r="C2" s="274"/>
      <c r="D2" s="275"/>
      <c r="E2" s="276" t="s">
        <v>36</v>
      </c>
    </row>
    <row r="3" s="1" customFormat="1" ht="24.95" customHeight="1" spans="1:5">
      <c r="A3" s="277" t="s">
        <v>38</v>
      </c>
      <c r="B3" s="277" t="s">
        <v>2646</v>
      </c>
      <c r="C3" s="277" t="s">
        <v>40</v>
      </c>
      <c r="D3" s="278" t="s">
        <v>2647</v>
      </c>
      <c r="E3" s="279"/>
    </row>
    <row r="4" s="1" customFormat="1" ht="24.95" customHeight="1" spans="1:5">
      <c r="A4" s="280"/>
      <c r="B4" s="280"/>
      <c r="C4" s="280"/>
      <c r="D4" s="121" t="s">
        <v>2648</v>
      </c>
      <c r="E4" s="121" t="s">
        <v>2649</v>
      </c>
    </row>
    <row r="5" s="272" customFormat="1" ht="35" customHeight="1" spans="1:5">
      <c r="A5" s="281" t="s">
        <v>2634</v>
      </c>
      <c r="B5" s="282">
        <f>SUM(B6:B8)</f>
        <v>456</v>
      </c>
      <c r="C5" s="282">
        <f>SUM(C6:C8)</f>
        <v>456</v>
      </c>
      <c r="D5" s="282"/>
      <c r="E5" s="283">
        <f>D5/B5</f>
        <v>0</v>
      </c>
    </row>
    <row r="6" s="272" customFormat="1" ht="35" customHeight="1" spans="1:5">
      <c r="A6" s="99" t="s">
        <v>2650</v>
      </c>
      <c r="B6" s="282"/>
      <c r="C6" s="282"/>
      <c r="D6" s="282"/>
      <c r="E6" s="283"/>
    </row>
    <row r="7" s="272" customFormat="1" ht="35" customHeight="1" spans="1:5">
      <c r="A7" s="99" t="s">
        <v>2651</v>
      </c>
      <c r="B7" s="282">
        <v>206</v>
      </c>
      <c r="C7" s="282">
        <v>198</v>
      </c>
      <c r="D7" s="282">
        <f>C7-B7</f>
        <v>-8</v>
      </c>
      <c r="E7" s="283">
        <f>D7/B7</f>
        <v>-0.0388</v>
      </c>
    </row>
    <row r="8" s="272" customFormat="1" ht="35" customHeight="1" spans="1:5">
      <c r="A8" s="99" t="s">
        <v>2652</v>
      </c>
      <c r="B8" s="282">
        <f>SUM(B9:B10)</f>
        <v>250</v>
      </c>
      <c r="C8" s="282">
        <f>SUM(C9:C10)</f>
        <v>258</v>
      </c>
      <c r="D8" s="282">
        <f>C8-B8</f>
        <v>8</v>
      </c>
      <c r="E8" s="283">
        <f>D8/B8</f>
        <v>0.032</v>
      </c>
    </row>
    <row r="9" s="272" customFormat="1" ht="35" customHeight="1" spans="1:5">
      <c r="A9" s="103" t="s">
        <v>2653</v>
      </c>
      <c r="B9" s="282">
        <v>100</v>
      </c>
      <c r="C9" s="282">
        <v>100</v>
      </c>
      <c r="D9" s="282">
        <f>C9-B9</f>
        <v>0</v>
      </c>
      <c r="E9" s="283">
        <f>D9/B9</f>
        <v>0</v>
      </c>
    </row>
    <row r="10" s="272" customFormat="1" ht="35" customHeight="1" spans="1:5">
      <c r="A10" s="103" t="s">
        <v>2654</v>
      </c>
      <c r="B10" s="282">
        <v>150</v>
      </c>
      <c r="C10" s="282">
        <v>158</v>
      </c>
      <c r="D10" s="282">
        <f>C10-B10</f>
        <v>8</v>
      </c>
      <c r="E10" s="283">
        <f>D10/B10</f>
        <v>0.0533</v>
      </c>
    </row>
    <row r="11" s="272" customFormat="1" ht="130" customHeight="1" spans="1:5">
      <c r="A11" s="284" t="s">
        <v>2655</v>
      </c>
      <c r="B11" s="284"/>
      <c r="C11" s="284"/>
      <c r="D11" s="284"/>
      <c r="E11" s="284"/>
    </row>
  </sheetData>
  <mergeCells count="6">
    <mergeCell ref="A1:E1"/>
    <mergeCell ref="D3:E3"/>
    <mergeCell ref="A11:E11"/>
    <mergeCell ref="A3:A4"/>
    <mergeCell ref="B3:B4"/>
    <mergeCell ref="C3:C4"/>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36</vt:i4>
      </vt:variant>
    </vt:vector>
  </HeadingPairs>
  <TitlesOfParts>
    <vt:vector size="36" baseType="lpstr">
      <vt:lpstr>目录</vt:lpstr>
      <vt:lpstr>1-12022年华宁县一般公共预算收入情况表</vt:lpstr>
      <vt:lpstr>1-22022年华宁县一般公共预算支出情况表</vt:lpstr>
      <vt:lpstr>1-32022年县本级一般公共预算收入情况表 </vt:lpstr>
      <vt:lpstr>1-42022年县本级一般公共预算支出情况表（公开到项级）</vt:lpstr>
      <vt:lpstr>1-5县本级一般公共预算基本支出情况表（公开到款级）</vt:lpstr>
      <vt:lpstr>1-6县本级一般公共预算支出表（州、市对下转移支付项目）</vt:lpstr>
      <vt:lpstr>1-72022年华宁县分地区税收返还和转移支付预算表（空表）</vt:lpstr>
      <vt:lpstr>1-82022年华宁县“三公”经费预算财政拨款情况统计表</vt:lpstr>
      <vt:lpstr>2-12022年华宁县政府性基金预算收入情况表</vt:lpstr>
      <vt:lpstr>2-22022年华宁县政府性基金预算支出情况表</vt:lpstr>
      <vt:lpstr>2-32022年县本级政府性基金预算收入情况表</vt:lpstr>
      <vt:lpstr>2-42022年县本级政府性基金预算支出情况表（公开到项级）</vt:lpstr>
      <vt:lpstr>2-5县本级政府性基金支出表（州、市对下转移支付）</vt:lpstr>
      <vt:lpstr>3-1 2022年华宁县国有资本经营收入预算情况表</vt:lpstr>
      <vt:lpstr>3-2 2022年华宁县国有资本经营支出预算情况表</vt:lpstr>
      <vt:lpstr>3-3 2022年华宁县县本级国有资本经营收入预算情况表 </vt:lpstr>
      <vt:lpstr>3-4 县本级国有资本经营支出预算情况表（公开到项级）</vt:lpstr>
      <vt:lpstr>3-5 2022年华宁县国有资本经营预算支出表（分地区）</vt:lpstr>
      <vt:lpstr>3-6 2022年华宁县国有资本经营预算转移支付表（分项目）</vt:lpstr>
      <vt:lpstr>4-1 2022年华宁县社会保险基金收入预算情况表</vt:lpstr>
      <vt:lpstr>4-2 2022年华宁县社会保险基金支出预算情况表</vt:lpstr>
      <vt:lpstr>4-3 2022年县本级社会保险基金收入预算情况表 </vt:lpstr>
      <vt:lpstr>4-4 2022年县本级社会保险基金支出预算情况表</vt:lpstr>
      <vt:lpstr>5-1 华宁县2021年地方政府债务限额及余额预算情况表</vt:lpstr>
      <vt:lpstr>5-2 华宁县2021年地方政府一般债务余额情况表</vt:lpstr>
      <vt:lpstr>5-3 县本级2021年地方政府一般债务余额情况表</vt:lpstr>
      <vt:lpstr>5-4 华宁县2021年地方政府专项债务余额情况表</vt:lpstr>
      <vt:lpstr>5-5县本级2021年地方政府专项债务余额情况表（本级）</vt:lpstr>
      <vt:lpstr>5-6华宁县地方政府债券发行及还本付息情况表</vt:lpstr>
      <vt:lpstr>5-72022年本级政府专项债务限额和余额情况表</vt:lpstr>
      <vt:lpstr>5-8 华宁县2022年年初新增地方政府债券资金安排表</vt:lpstr>
      <vt:lpstr>5-92022年县本级地方政府债务限额提前下达情况表</vt:lpstr>
      <vt:lpstr>5-102021年县本级政府专项债务限额和余额情况表 </vt:lpstr>
      <vt:lpstr>6-1  重大政策和重点项目绩效目标表</vt:lpstr>
      <vt:lpstr>6-2  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Administrator</cp:lastModifiedBy>
  <dcterms:created xsi:type="dcterms:W3CDTF">2006-09-16T00:00:00Z</dcterms:created>
  <cp:lastPrinted>2021-01-14T07:41:00Z</cp:lastPrinted>
  <dcterms:modified xsi:type="dcterms:W3CDTF">2022-09-01T08:11:24Z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eadingLayout">
    <vt:bool>false</vt:bool>
  </property>
  <property fmtid="{D5CDD505-2E9C-101B-9397-08002B2CF9AE}" pid="4" name="ICV">
    <vt:lpwstr>CA15D6EEB61642F98D4B630AAAA53D86</vt:lpwstr>
  </property>
</Properties>
</file>