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tabRatio="882" activeTab="6"/>
  </bookViews>
  <sheets>
    <sheet name="收支简表" sheetId="92" r:id="rId1"/>
    <sheet name="表2" sheetId="29" r:id="rId2"/>
    <sheet name="表3" sheetId="30" r:id="rId3"/>
    <sheet name="表4" sheetId="85" r:id="rId4"/>
    <sheet name="表5" sheetId="93" r:id="rId5"/>
    <sheet name="表6" sheetId="94" r:id="rId6"/>
    <sheet name="表7" sheetId="61" r:id="rId7"/>
    <sheet name="表8" sheetId="86" r:id="rId8"/>
    <sheet name="表9" sheetId="67" r:id="rId9"/>
    <sheet name="表10" sheetId="68" r:id="rId10"/>
    <sheet name="表11" sheetId="73" r:id="rId11"/>
    <sheet name="表12" sheetId="74" r:id="rId12"/>
    <sheet name="表13" sheetId="75" r:id="rId13"/>
    <sheet name="Sheet1" sheetId="95"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s>
  <definedNames>
    <definedName name="_xlnm._FilterDatabase" localSheetId="1" hidden="1">表2!$A$4:$P$55</definedName>
    <definedName name="_xlnm._FilterDatabase" localSheetId="2" hidden="1">表3!$A$4:$H$52</definedName>
    <definedName name="_xlnm._FilterDatabase" localSheetId="3" hidden="1">表4!$A$4:$K$1295</definedName>
    <definedName name="_xlnm._FilterDatabase" localSheetId="6" hidden="1">表7!$A$4:$T$51</definedName>
    <definedName name="_xlnm._FilterDatabase" localSheetId="7" hidden="1">表8!$A$4:$P$289</definedName>
    <definedName name="_xlnm._FilterDatabase" localSheetId="8" hidden="1">表9!$A$4:$G$43</definedName>
    <definedName name="_xlnm._FilterDatabase" localSheetId="9" hidden="1">表10!$A$4:$Q$29</definedName>
    <definedName name="_xlnm._FilterDatabase" localSheetId="10" hidden="1">表11!$A$4:$H$38</definedName>
    <definedName name="_xlnm._FilterDatabase" localSheetId="11" hidden="1">表12!$A$4:$H$22</definedName>
    <definedName name="_xlnm._FilterDatabase" localSheetId="12" hidden="1">表13!$A$4:$H$20</definedName>
    <definedName name="_lst_r_地方财政预算表2015年全省汇总_10_科目编码名称">[2]_ESList!$A$1:$A$27</definedName>
    <definedName name="_xlnm.Print_Area" localSheetId="1">表2!$B$1:$G$55</definedName>
    <definedName name="_xlnm.Print_Area" localSheetId="2">表3!$B$1:$G$52</definedName>
    <definedName name="_xlnm.Print_Titles" localSheetId="1">表2!$1:$3</definedName>
    <definedName name="_xlnm.Print_Titles" localSheetId="2">表3!$1:$3</definedName>
    <definedName name="专项收入年初预算数" localSheetId="2">#REF!</definedName>
    <definedName name="专项收入年初预算数">#REF!</definedName>
    <definedName name="专项收入全年预计数" localSheetId="2">#REF!</definedName>
    <definedName name="专项收入全年预计数">#REF!</definedName>
    <definedName name="_xlnm.Print_Area" localSheetId="6">表7!$B$1:$G$51</definedName>
    <definedName name="_xlnm.Print_Titles" localSheetId="6">表7!$1:$3</definedName>
    <definedName name="_lst_r_地方财政预算表2015年全省汇总_10_科目编码名称" localSheetId="8">[3]_ESList!$A$1:$A$27</definedName>
    <definedName name="_xlnm.Print_Area" localSheetId="8">表9!$A$1:$F$43</definedName>
    <definedName name="_xlnm.Print_Titles" localSheetId="8">表9!$1:$3</definedName>
    <definedName name="专项收入年初预算数" localSheetId="8">#REF!</definedName>
    <definedName name="专项收入全年预计数" localSheetId="8">#REF!</definedName>
    <definedName name="_lst_r_地方财政预算表2015年全省汇总_10_科目编码名称" localSheetId="9">[3]_ESList!$A$1:$A$27</definedName>
    <definedName name="_xlnm.Print_Area" localSheetId="9">表10!$A$1:$F$29</definedName>
    <definedName name="_xlnm.Print_Titles" localSheetId="9">表10!$1:$3</definedName>
    <definedName name="专项收入年初预算数" localSheetId="9">#REF!</definedName>
    <definedName name="专项收入全年预计数" localSheetId="9">#REF!</definedName>
    <definedName name="s">#REF!</definedName>
    <definedName name="A">#REF!</definedName>
    <definedName name="——">#REF!</definedName>
    <definedName name="\d">[4]地方!$Q$4:$Q$5</definedName>
    <definedName name="\q">[5]国家!#REF!</definedName>
    <definedName name="\z">[6]中央!#REF!</definedName>
    <definedName name="_________t4">#REF!</definedName>
    <definedName name="_________t7">#REF!</definedName>
    <definedName name="______t4">#REF!</definedName>
    <definedName name="______t7">#REF!</definedName>
    <definedName name="_____t4">#REF!</definedName>
    <definedName name="_____t7">#REF!</definedName>
    <definedName name="____t4">#REF!</definedName>
    <definedName name="____t7">#REF!</definedName>
    <definedName name="___PA7">'[7]SW-TEO'!#REF!</definedName>
    <definedName name="___PA8">'[7]SW-TEO'!#REF!</definedName>
    <definedName name="___PD1">'[7]SW-TEO'!#REF!</definedName>
    <definedName name="___PE12">'[7]SW-TEO'!#REF!</definedName>
    <definedName name="___PE13">'[7]SW-TEO'!#REF!</definedName>
    <definedName name="___PE6">'[7]SW-TEO'!#REF!</definedName>
    <definedName name="___PE7">'[7]SW-TEO'!#REF!</definedName>
    <definedName name="___PE8">'[7]SW-TEO'!#REF!</definedName>
    <definedName name="___PE9">'[7]SW-TEO'!#REF!</definedName>
    <definedName name="___PH1">'[7]SW-TEO'!#REF!</definedName>
    <definedName name="___PI1">'[7]SW-TEO'!#REF!</definedName>
    <definedName name="___PK1">'[7]SW-TEO'!#REF!</definedName>
    <definedName name="___PK3">'[7]SW-TEO'!#REF!</definedName>
    <definedName name="___t4">#REF!</definedName>
    <definedName name="___t7">#REF!</definedName>
    <definedName name="__PA7">'[7]SW-TEO'!#REF!</definedName>
    <definedName name="__PA8">'[7]SW-TEO'!#REF!</definedName>
    <definedName name="__PD1">'[7]SW-TEO'!#REF!</definedName>
    <definedName name="__PE12">'[7]SW-TEO'!#REF!</definedName>
    <definedName name="__PE13">'[7]SW-TEO'!#REF!</definedName>
    <definedName name="__PE6">'[7]SW-TEO'!#REF!</definedName>
    <definedName name="__PE7">'[7]SW-TEO'!#REF!</definedName>
    <definedName name="__PE8">'[7]SW-TEO'!#REF!</definedName>
    <definedName name="__PE9">'[7]SW-TEO'!#REF!</definedName>
    <definedName name="__PH1">'[7]SW-TEO'!#REF!</definedName>
    <definedName name="__PI1">'[7]SW-TEO'!#REF!</definedName>
    <definedName name="__PK1">'[7]SW-TEO'!#REF!</definedName>
    <definedName name="__PK3">'[7]SW-TEO'!#REF!</definedName>
    <definedName name="__t4">#REF!</definedName>
    <definedName name="__t7">#REF!</definedName>
    <definedName name="_1t4_">#REF!</definedName>
    <definedName name="_2t7_">#REF!</definedName>
    <definedName name="_Fill" hidden="1">[8]eqpmad2!#REF!</definedName>
    <definedName name="_lst_r_财政收支分月完成数_支出分析_资金性质及预算科目代码名称">[9]_ESList!$A$1:$A$2458</definedName>
    <definedName name="_lst_r_财政收支分月完成数_支出县分析_县市区代码名称">[9]_ESList!$B$1:$B$153</definedName>
    <definedName name="_lst_r_财政预算编制质量评估分析表_基金收入_科目编码名称">[10]_ESList!$C$1:$C$77</definedName>
    <definedName name="_lst_r_财政预算编制质量评估分析表_基金支出_科目编码名称">[10]_ESList!$D$1:$D$320</definedName>
    <definedName name="_lst_r_财政预算编制质量评估分析表_一般收入_科目编码名称">[11]_ESList!$A$1:$A$113</definedName>
    <definedName name="_lst_r_财政预算编制质量评估分析表_一般支出_科目编码名称">[10]_ESList!$B$1:$B$1612</definedName>
    <definedName name="_lst_r_地方财政总收入查看表_科目_科目编码名称">[12]_ESList!$A$1:$A$38</definedName>
    <definedName name="_lst_r_税收收入分行业分税种表查看_分县_税种编码名称">[13]_ESList!$A$1:$A$21</definedName>
    <definedName name="_Order1" hidden="1">255</definedName>
    <definedName name="_Order2" hidden="1">255</definedName>
    <definedName name="_PA7">'[7]SW-TEO'!#REF!</definedName>
    <definedName name="_PA8">'[7]SW-TEO'!#REF!</definedName>
    <definedName name="_PD1">'[7]SW-TEO'!#REF!</definedName>
    <definedName name="_PE12">'[7]SW-TEO'!#REF!</definedName>
    <definedName name="_PE13">'[7]SW-TEO'!#REF!</definedName>
    <definedName name="_PE6">'[7]SW-TEO'!#REF!</definedName>
    <definedName name="_PE7">'[7]SW-TEO'!#REF!</definedName>
    <definedName name="_PE8">'[7]SW-TEO'!#REF!</definedName>
    <definedName name="_PE9">'[7]SW-TEO'!#REF!</definedName>
    <definedName name="_PH1">'[7]SW-TEO'!#REF!</definedName>
    <definedName name="_PI1">'[7]SW-TEO'!#REF!</definedName>
    <definedName name="_PK1">'[7]SW-TEO'!#REF!</definedName>
    <definedName name="_PK3">'[7]SW-TEO'!#REF!</definedName>
    <definedName name="_t4">#REF!</definedName>
    <definedName name="_t7">#REF!</definedName>
    <definedName name="aa">#REF!</definedName>
    <definedName name="aaa">[6]中央!#REF!</definedName>
    <definedName name="aaaagfdsafsd">#N/A</definedName>
    <definedName name="aas">#N/A</definedName>
    <definedName name="ABC">#REF!</definedName>
    <definedName name="ABD">#REF!</definedName>
    <definedName name="AccessDatabase" hidden="1">"D:\文_件\省长专项\2000省长专项审批.mdb"</definedName>
    <definedName name="ad">#REF!</definedName>
    <definedName name="adasfw">#N/A</definedName>
    <definedName name="addsdsads">#N/A</definedName>
    <definedName name="adsafs">#N/A</definedName>
    <definedName name="adsdsaas">#N/A</definedName>
    <definedName name="adsfafas">#N/A</definedName>
    <definedName name="adsgf">#N/A</definedName>
    <definedName name="agasdgaksdk">#N/A</definedName>
    <definedName name="agsdsawae">#N/A</definedName>
    <definedName name="aiu_bottom">'[14]Financ. Overview'!#REF!</definedName>
    <definedName name="ajgfdajfajd">#N/A</definedName>
    <definedName name="as">#N/A</definedName>
    <definedName name="asda">#N/A</definedName>
    <definedName name="asdfas">#N/A</definedName>
    <definedName name="asdfasd">#N/A</definedName>
    <definedName name="asdfasf">#N/A</definedName>
    <definedName name="asdfkaskfda">#N/A</definedName>
    <definedName name="asdg\">#N/A</definedName>
    <definedName name="asdga">#N/A</definedName>
    <definedName name="asdgads">#N/A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#N/A</definedName>
    <definedName name="CL10_一般公共预算收入">'[15]C01县级测算'!$AC$9:$AC$2853</definedName>
    <definedName name="CL110_上级补助收入">'[15]C01县级测算'!$AE$9:$AE$2853</definedName>
    <definedName name="CL11002_一般性转移支付收入">'[15]C01县级测算'!$AF$9:$AF$2853</definedName>
    <definedName name="CL11003_专项转移支付收入">'[15]C01县级测算'!$AG$9:$AG$2853</definedName>
    <definedName name="CL2_一般公共预算支出">'[15]C01县级测算'!$AH$9:$AH$2853</definedName>
    <definedName name="CL23006_上解上级支出">'[15]C01县级测算'!$AI$9:$AI$2853</definedName>
    <definedName name="CL省份">'[15]C01县级测算'!$A$9:$A$2853</definedName>
    <definedName name="CL县级财力">'[15]C01县级测算'!$E$9:$E$2853</definedName>
    <definedName name="CL县级依赖度">'[15]C01县级测算'!$F$9:$F$2853</definedName>
    <definedName name="CL政策性减税">'[15]C01县级测算'!$G$9:$G$2853</definedName>
    <definedName name="county">#REF!</definedName>
    <definedName name="d">#N/A</definedName>
    <definedName name="da">#N/A</definedName>
    <definedName name="dadaf">#N/A</definedName>
    <definedName name="dads">#N/A</definedName>
    <definedName name="daggaga">#N/A</definedName>
    <definedName name="dasadfw">#N/A</definedName>
    <definedName name="dasdfasd">#N/A</definedName>
    <definedName name="dasfaxc">#N/A</definedName>
    <definedName name="dasfqw">#N/A</definedName>
    <definedName name="data">#REF!</definedName>
    <definedName name="Database">#REF!</definedName>
    <definedName name="database10">#REF!</definedName>
    <definedName name="database2">#REF!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dydhg">#N/A</definedName>
    <definedName name="df">#REF!</definedName>
    <definedName name="dfadfsfds">#N/A</definedName>
    <definedName name="dfadsaf">#N/A</definedName>
    <definedName name="dfadsas">#N/A</definedName>
    <definedName name="dfasfw">#N/A</definedName>
    <definedName name="dfasggasf">#N/A</definedName>
    <definedName name="dfaxc">#N/A</definedName>
    <definedName name="dfgh">#N/A</definedName>
    <definedName name="dfghdhj">#N/A</definedName>
    <definedName name="dfgsdf">#N/A</definedName>
    <definedName name="dfh">#N/A</definedName>
    <definedName name="dfhgkj">#N/A</definedName>
    <definedName name="dfj">#N/A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#N/A</definedName>
    <definedName name="dghadfha">#N/A</definedName>
    <definedName name="dghadhf">#N/A</definedName>
    <definedName name="dgkgfkdsafka">#N/A</definedName>
    <definedName name="dh">#N/A</definedName>
    <definedName name="dj">#N/A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#REF!</definedName>
    <definedName name="dsaasagf">#N/A</definedName>
    <definedName name="dsadsadsa">#N/A</definedName>
    <definedName name="dsadsafag">#N/A</definedName>
    <definedName name="dsadshf">#N/A</definedName>
    <definedName name="dsafads">#N/A</definedName>
    <definedName name="dsafdfdgas">#N/A</definedName>
    <definedName name="dsafdfdsfds">#N/A</definedName>
    <definedName name="dsafdsafdsa">#N/A</definedName>
    <definedName name="dsaffdsa">#N/A</definedName>
    <definedName name="dsagads">#N/A</definedName>
    <definedName name="dsagagw">#N/A</definedName>
    <definedName name="dsagas">#N/A</definedName>
    <definedName name="dsagasfwq">#N/A</definedName>
    <definedName name="dsagfw">#N/A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gh">#N/A</definedName>
    <definedName name="dsfgs">#N/A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gh">#N/A</definedName>
    <definedName name="dsjgakdsf">#N/A</definedName>
    <definedName name="dssasaww">#N/A</definedName>
    <definedName name="dw">#REF!</definedName>
    <definedName name="e">#N/A</definedName>
    <definedName name="E206.">#REF!</definedName>
    <definedName name="ee">#REF!</definedName>
    <definedName name="eee">#REF!</definedName>
    <definedName name="ef" hidden="1">#REF!</definedName>
    <definedName name="f">#N/A</definedName>
    <definedName name="fd">#REF!</definedName>
    <definedName name="fdsafdsafdsa">#N/A</definedName>
    <definedName name="fdsafdsafdsfdsa">#N/A</definedName>
    <definedName name="fdsafdsfdsafdsa">#N/A</definedName>
    <definedName name="fdsfdsafdcdx">#N/A</definedName>
    <definedName name="fdsfdsafdfdsa">#N/A</definedName>
    <definedName name="ff">#REF!</definedName>
    <definedName name="ffdfdsaafds">#N/A</definedName>
    <definedName name="fff">#REF!</definedName>
    <definedName name="fg">#N/A</definedName>
    <definedName name="fgdh">#N/A</definedName>
    <definedName name="fgh">#REF!</definedName>
    <definedName name="fgj">#N/A</definedName>
    <definedName name="fgjd">#N/A</definedName>
    <definedName name="fgjk">#N/A</definedName>
    <definedName name="fhdjk">#N/A</definedName>
    <definedName name="fjafjs">#N/A</definedName>
    <definedName name="fjajsfdja">#N/A</definedName>
    <definedName name="fjdajsdjfa">#N/A</definedName>
    <definedName name="fjjafsjaj">#N/A</definedName>
    <definedName name="fjk">#N/A</definedName>
    <definedName name="fliter1" hidden="1">#REF!</definedName>
    <definedName name="FRC">[16]Main!$C$9</definedName>
    <definedName name="fsa">#N/A</definedName>
    <definedName name="fsafffdsfdsa">#N/A</definedName>
    <definedName name="fsafsdfdsa">#N/A</definedName>
    <definedName name="fw_0">#REF!</definedName>
    <definedName name="g">#N/A</definedName>
    <definedName name="gadsfawe">#N/A</definedName>
    <definedName name="gafsafas">#N/A</definedName>
    <definedName name="gagssd">#N/A</definedName>
    <definedName name="gasdgfasgas">#N/A</definedName>
    <definedName name="GB16_59岁人数占比">[15]J03标准!$A$65</definedName>
    <definedName name="GB60岁及以上人数占比">[15]J03标准!$A$66</definedName>
    <definedName name="GB差额人员职业年金">[15]J03标准!$B$27</definedName>
    <definedName name="GB城市低保标准">[15]J03标准!$B$62</definedName>
    <definedName name="GB城乡医疗补助标准">[15]J03标准!$B$69</definedName>
    <definedName name="GB初中教育经费标准">[15]J03标准!$B$42:$B$45</definedName>
    <definedName name="GB村级补助标准">[15]J03标准!$B$75</definedName>
    <definedName name="GB扶贫标准">[15]J03标准!$B$32</definedName>
    <definedName name="GB公检法在职国标工资">[15]J03标准!$B$7</definedName>
    <definedName name="GB孤儿救助标准">[15]J03标准!$B$67</definedName>
    <definedName name="GB行政、公检法在职年终奖">[15]J03标准!$B$10</definedName>
    <definedName name="GB行政在职国标工资">[15]J03标准!$B$6</definedName>
    <definedName name="GB基础养老金">[15]J03标准!$B$66</definedName>
    <definedName name="GB基卫补助标准">[15]J03标准!$B$70</definedName>
    <definedName name="GB计生补助标准">[15]J03标准!$B$71</definedName>
    <definedName name="GB艰苦边远地区津贴标准">[15]J03标准!$B$17:$B$23</definedName>
    <definedName name="GB离休人员经费">[15]J03标准!$B$12</definedName>
    <definedName name="GB农村低保标准">[15]J03标准!$B$63</definedName>
    <definedName name="GB农村文化补助">[15]J03标准!$B$60</definedName>
    <definedName name="GB贫困初中生补助">[15]J03标准!$B$49</definedName>
    <definedName name="GB贫困小学生补助">[15]J03标准!$B$48</definedName>
    <definedName name="GB普高免学费标准">[15]J03标准!$B$55:$B$58</definedName>
    <definedName name="GB普高助学金标准">[15]J03标准!$B$50</definedName>
    <definedName name="GB其他基本民生标准">[15]J03标准!$B$77</definedName>
    <definedName name="GB其他在职国标工资">[15]J03标准!$B$8</definedName>
    <definedName name="GB深度贫困县补助">[15]J03标准!$B$81:$B$87</definedName>
    <definedName name="GB事业单位绩效工资">[15]J03标准!$B$16</definedName>
    <definedName name="GB特殊教育标准">[15]J03标准!$B$46</definedName>
    <definedName name="GB退休人员经费">[15]J03标准!$B$13</definedName>
    <definedName name="GB完善人民警察工资待遇标准">[15]J03标准!$B$28</definedName>
    <definedName name="GB乡镇岗位补贴">[15]J03标准!$B$26</definedName>
    <definedName name="GB小学教育经费标准">[15]J03标准!$B$37:$B$40</definedName>
    <definedName name="GB学前教育资助标准">[15]J03标准!$B$34</definedName>
    <definedName name="GB学生营养改善标准">[15]J03标准!$B$51</definedName>
    <definedName name="GB养老保险缴费比例">0.28</definedName>
    <definedName name="GB养老保险缴费补助">[15]J03标准!$B$65</definedName>
    <definedName name="GB在职附加支出">[15]J03标准!$B$24</definedName>
    <definedName name="GB在职职级并行">[15]J03标准!$B$25</definedName>
    <definedName name="GB中职免学费标准">[15]J03标准!$B$53</definedName>
    <definedName name="GB中职助学金标准">[15]J03标准!$B$52</definedName>
    <definedName name="gf">#REF!</definedName>
    <definedName name="gfagajfas">#N/A</definedName>
    <definedName name="gfh">#N/A</definedName>
    <definedName name="ggasfdasf">#N/A</definedName>
    <definedName name="gggg">#N/A</definedName>
    <definedName name="ggggggggg">#N/A</definedName>
    <definedName name="gh">#N/A</definedName>
    <definedName name="ghjk">#N/A</definedName>
    <definedName name="ghk">#N/A</definedName>
    <definedName name="gj">#N/A</definedName>
    <definedName name="gjhk">#N/A</definedName>
    <definedName name="gjk">#N/A</definedName>
    <definedName name="gjklh">#N/A</definedName>
    <definedName name="gxxe2003">'[17]P1012001'!$A$6:$E$117</definedName>
    <definedName name="gxxe20032">'[17]P1012001'!$A$6:$E$117</definedName>
    <definedName name="gxxx2004">'[18]P1012001'!$A$6:$E$117</definedName>
    <definedName name="h">#N/A</definedName>
    <definedName name="hdfgh">#N/A</definedName>
    <definedName name="hg">#N/A</definedName>
    <definedName name="hgfh">#N/A</definedName>
    <definedName name="hgj">#N/A</definedName>
    <definedName name="hhfk">#N/A</definedName>
    <definedName name="hhhh">#REF!</definedName>
    <definedName name="hj">#N/A</definedName>
    <definedName name="hjhgj">#N/A</definedName>
    <definedName name="hjk">#N/A</definedName>
    <definedName name="hjkjhl">#N/A</definedName>
    <definedName name="hjkl">#N/A</definedName>
    <definedName name="hkjfgkjhkhj">#N/A</definedName>
    <definedName name="hostfee">'[14]Financ. Overview'!$H$12</definedName>
    <definedName name="hraiu_bottom">'[14]Financ. Overview'!#REF!</definedName>
    <definedName name="hvac">'[14]Financ. Overview'!#REF!</definedName>
    <definedName name="HWSheet">1</definedName>
    <definedName name="i">#N/A</definedName>
    <definedName name="j">#N/A</definedName>
    <definedName name="JB艰边津贴标准">'[15]J04-2分县基础数据'!$J$9:$J$2853</definedName>
    <definedName name="JB离休人员津补贴标准">'[15]J04-2分县基础数据'!$L$9:$L$2853</definedName>
    <definedName name="JB退休人员津补贴标准">'[15]J04-2分县基础数据'!$M$9:$M$2853</definedName>
    <definedName name="JB在职人员津补贴标准">'[15]J04-2分县基础数据'!$K$9:$K$2853</definedName>
    <definedName name="JC成本差异系数">'[15]J04-2分县基础数据'!$I$9:$I$2853</definedName>
    <definedName name="JC户籍人口">'[15]J04-2分县基础数据'!$N$9:$N$2853</definedName>
    <definedName name="JC艰边类型">'[15]J04-2分县基础数据'!$G$9:$G$2853</definedName>
    <definedName name="JC津补贴标准全国平均数">'[15]J04-2分县基础数据'!$K$5</definedName>
    <definedName name="JC其他深度贫困地区标识">'[15]J04-2分县基础数据'!$H$9:$H$2853</definedName>
    <definedName name="JC区划名称">'[15]J04-2分县基础数据'!$B$9:$B$2853</definedName>
    <definedName name="JC区域代码">'[15]J04-2分县基础数据'!$F$9:$F$2853</definedName>
    <definedName name="JC省份">'[15]J04-2分县基础数据'!$A$9:$A$2853</definedName>
    <definedName name="JC县区类别">'[15]J04-2分县基础数据'!$D$9:$D$2853</definedName>
    <definedName name="jdfajsfdj">#N/A</definedName>
    <definedName name="jdjfadsjf">#N/A</definedName>
    <definedName name="jgh">#N/A</definedName>
    <definedName name="jhgj">#N/A</definedName>
    <definedName name="jhkf">#N/A</definedName>
    <definedName name="jhkljl">#N/A</definedName>
    <definedName name="JH均衡度奖励">[15]F05改善均衡度奖励!$B$13:$B$53</definedName>
    <definedName name="jjgajsdfjasd">#N/A</definedName>
    <definedName name="jjjjj">#N/A</definedName>
    <definedName name="jk">#N/A</definedName>
    <definedName name="JK中央承担支出责任">'[15]J04-2分县基础数据'!$BU$9:$BU$2853</definedName>
    <definedName name="jl">#N/A</definedName>
    <definedName name="jmjkhjkl">#N/A</definedName>
    <definedName name="JM城镇低保人数">'[15]J04-2分县基础数据'!$R$9:$R$2853</definedName>
    <definedName name="JM村委会">'[15]J04-2分县基础数据'!$P$9:$P$2853</definedName>
    <definedName name="JM孤儿人数">'[15]J04-2分县基础数据'!$T$9:$T$2853</definedName>
    <definedName name="JM农村低保人数">'[15]J04-2分县基础数据'!$S$9:$S$2853</definedName>
    <definedName name="JP建档立卡贫困人口">'[15]J04-2分县基础数据'!$V$9:$V$2853</definedName>
    <definedName name="JR公检法在职人数">'[15]J04-2分县基础数据'!$BL$9:$BL$2853</definedName>
    <definedName name="JR行政在职人数">'[15]J04-2分县基础数据'!$BK$9:$BK$2853</definedName>
    <definedName name="JR教育在职人数">'[15]J04-2分县基础数据'!$BM$9:$BM$2853</definedName>
    <definedName name="JR离休人数">'[15]J04-2分县基础数据'!$BR$9:$BR$2853</definedName>
    <definedName name="JR其他在职人数">'[15]J04-2分县基础数据'!$BQ$9:$BQ$2853</definedName>
    <definedName name="JR其他在职人数60﹪">'[15]J04-2分县基础数据'!$BP$9:$BP$2853</definedName>
    <definedName name="JR退休人数">'[15]J04-2分县基础数据'!$BS$9:$BS$2853</definedName>
    <definedName name="JR卫生在职人数60﹪">'[15]J04-2分县基础数据'!$BO$9:$BO$2853</definedName>
    <definedName name="JR在职人数小计">'[15]J04-2分县基础数据'!$BJ$9:$BJ$2853</definedName>
    <definedName name="JS11002一般性转移支付收入">'[15]J04-1分省基础数据'!$Q$13:$Q$53</definedName>
    <definedName name="JS11003专项转移支付收入">'[15]J04-1分省基础数据'!$R$13:$R$53</definedName>
    <definedName name="JS2一般公共预算支出">'[15]J04-1分省基础数据'!$S$13:$S$53</definedName>
    <definedName name="JS补助范围标识">'[15]J04-1分省基础数据'!$J$13:$J$53</definedName>
    <definedName name="JS公用经费标准">'[15]J04-1分省基础数据'!$I$13:$I$53</definedName>
    <definedName name="JS减税规模">'[15]J04-1分省基础数据'!$M$13:$M$53</definedName>
    <definedName name="JS困难系数">'[15]J04-1分省基础数据'!$F$13:$F$53</definedName>
    <definedName name="JS区域">'[15]J04-1分省基础数据'!$C$13:$C$53</definedName>
    <definedName name="JS省份">'[15]J04-1分省基础数据'!$D$13:$D$53</definedName>
    <definedName name="JS省份编码">'[15]J04-1分省基础数据'!$B$13:$B$53</definedName>
    <definedName name="JS省行">INDEX(JS省份,ROW()-12,0)</definedName>
    <definedName name="JS省级努力系数">'[15]C02省级努力程度系数'!$E$13:$E$53</definedName>
    <definedName name="JS增值税">'[15]J04-1分省基础数据'!$N$13:$N$53</definedName>
    <definedName name="JX城镇初中生">'[15]J04-2分县基础数据'!$AK$9:$AK$2853</definedName>
    <definedName name="JX城镇小学生">'[15]J04-2分县基础数据'!$AS$9:$AS$2853</definedName>
    <definedName name="JX农村初中生">'[15]J04-2分县基础数据'!$AN$9:$AN$2853</definedName>
    <definedName name="JX农村小学生">'[15]J04-2分县基础数据'!$AW$9:$AW$2853</definedName>
    <definedName name="JX农村学生营养改善试点">'[15]J04-2分县基础数据'!$X$9:$X$2853</definedName>
    <definedName name="JX普高学生">'[15]J04-2分县基础数据'!$AA$9:$AA$2853</definedName>
    <definedName name="JX特校学生">'[15]J04-2分县基础数据'!$AX$9:$AX$2853</definedName>
    <definedName name="JX幼儿园学生">'[15]J04-2分县基础数据'!$BB$9:$BB$2853</definedName>
    <definedName name="JX中职学生">'[15]J04-2分县基础数据'!$AE$9:$AE$2853</definedName>
    <definedName name="JZ应付利息">'[15]J04-2分县基础数据'!$BG$9:$BG$2853</definedName>
    <definedName name="J分配资金_付息">[15]J02分配因素!$G$5</definedName>
    <definedName name="J分配资金_工资">[15]J02分配因素!$D$5</definedName>
    <definedName name="J分配资金_绩效">[15]J02分配因素!$L$5</definedName>
    <definedName name="J分配资金_减税">[15]J02分配因素!$H$5</definedName>
    <definedName name="J分配资金_均衡">[15]J02分配因素!$I$5</definedName>
    <definedName name="J分配资金_均衡横向">[15]J02分配因素!$J$5</definedName>
    <definedName name="J分配资金_均衡纵向">[15]J02分配因素!$K$5</definedName>
    <definedName name="J分配资金_民生">[15]J02分配因素!$F$5</definedName>
    <definedName name="J分配资金_深度贫困">[15]J02分配因素!$M$5</definedName>
    <definedName name="J分配资金_特殊">[15]J02分配因素!$N$5</definedName>
    <definedName name="J分配资金_运转">[15]J02分配因素!$E$5</definedName>
    <definedName name="J分配资金_总额">[15]J02分配因素!$B$5</definedName>
    <definedName name="J基础编码">'[15]J04-2分县基础数据'!$C$9:$C$2853</definedName>
    <definedName name="J基础数据">'[15]J04-2分县基础数据'!$B$9:$BE$2853</definedName>
    <definedName name="J区划编码_2019">[15]J01编码表!$A$4:$A$3246</definedName>
    <definedName name="k">#N/A</definedName>
    <definedName name="kdfkasj">#N/A</definedName>
    <definedName name="kg">#N/A</definedName>
    <definedName name="kgak">#N/A</definedName>
    <definedName name="kjhljk">#N/A</definedName>
    <definedName name="kjhluyi">#N/A</definedName>
    <definedName name="kjlhj">#N/A</definedName>
    <definedName name="kkkk">#REF!</definedName>
    <definedName name="l">#N/A</definedName>
    <definedName name="lkghjk">#N/A</definedName>
    <definedName name="lkjhh">#N/A</definedName>
    <definedName name="luil">#N/A</definedName>
    <definedName name="mj">#REF!</definedName>
    <definedName name="Module.Prix_SMC">#N/A</definedName>
    <definedName name="MS城市低保人数">[19]财政部保基本民生!#REF!</definedName>
    <definedName name="MS城乡居民基本医疗保险">[19]财政部保基本民生!#REF!</definedName>
    <definedName name="MS城乡居民社会养老保险">[19]财政部保基本民生!#REF!</definedName>
    <definedName name="MS城镇初中生">[19]财政部保基本民生!#REF!</definedName>
    <definedName name="MS城镇小学生">[19]财政部保基本民生!#REF!</definedName>
    <definedName name="MS初中公用经费补助">[19]财政部保基本民生!#REF!</definedName>
    <definedName name="MS村委会">[19]财政部保基本民生!#REF!</definedName>
    <definedName name="MS孤儿人口数">[19]财政部保基本民生!#REF!</definedName>
    <definedName name="MS基本公共卫生服务">[19]财政部保基本民生!#REF!</definedName>
    <definedName name="MS计划生育">[19]财政部保基本民生!#REF!</definedName>
    <definedName name="MS老龄人口">[19]财政部保基本民生!#REF!</definedName>
    <definedName name="MS免除普通高中建档立卡等家庭经济困难学生学杂费">[19]财政部保基本民生!#REF!</definedName>
    <definedName name="MS农村初中学生">[19]财政部保基本民生!#REF!</definedName>
    <definedName name="MS农村低保人数">[19]财政部保基本民生!#REF!</definedName>
    <definedName name="MS农村小学生">[19]财政部保基本民生!#REF!</definedName>
    <definedName name="MS农村学生营养改善试点县">[19]财政部保基本民生!#REF!</definedName>
    <definedName name="MS农村义务教育学生营养改善计划">[19]财政部保基本民生!#REF!</definedName>
    <definedName name="MS贫困寄宿生生活补助">[19]财政部保基本民生!#REF!</definedName>
    <definedName name="MS贫困人数">[19]财政部保基本民生!#REF!</definedName>
    <definedName name="MS普高学生">[19]财政部保基本民生!#REF!</definedName>
    <definedName name="MS普通高中学生助学金">[19]财政部保基本民生!#REF!</definedName>
    <definedName name="MS特校生">[19]财政部保基本民生!#REF!</definedName>
    <definedName name="MS小学公用经费补助">[19]财政部保基本民生!#REF!</definedName>
    <definedName name="MS养老缴费人数">[19]财政部保基本民生!#REF!</definedName>
    <definedName name="MS幼儿学生">[19]财政部保基本民生!#REF!</definedName>
    <definedName name="MS中职困难学生补助">[19]财政部保基本民生!#REF!</definedName>
    <definedName name="MS中职学生">[19]财政部保基本民生!#REF!</definedName>
    <definedName name="MS总人口">[19]财政部保基本民生!#REF!</definedName>
    <definedName name="OS">[20]Open!#REF!</definedName>
    <definedName name="pr_toolbox">[14]Toolbox!$A$3:$I$80</definedName>
    <definedName name="Print_Area_1">#N/A</definedName>
    <definedName name="Print_Area_MI">#REF!</definedName>
    <definedName name="Print_Titles_1">#N/A</definedName>
    <definedName name="Prix_SMC">#N/A</definedName>
    <definedName name="q">#REF!</definedName>
    <definedName name="rf">#REF!</definedName>
    <definedName name="rrrr">#REF!</definedName>
    <definedName name="rt">#REF!</definedName>
    <definedName name="rwerwe">#REF!</definedName>
    <definedName name="s_c_list">[21]Toolbox!$A$7:$H$969</definedName>
    <definedName name="saagasf">#N/A</definedName>
    <definedName name="sadfaffdas">#N/A</definedName>
    <definedName name="sadfas">#N/A</definedName>
    <definedName name="sadfasdf">#N/A</definedName>
    <definedName name="sadfasfw">#N/A</definedName>
    <definedName name="sadffdag">#N/A</definedName>
    <definedName name="sadfx">#N/A</definedName>
    <definedName name="sadgafasdd">#N/A</definedName>
    <definedName name="sadgafasfd">#N/A</definedName>
    <definedName name="sadgafsdwa">#N/A</definedName>
    <definedName name="sadgasdf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CG">'[22]G.1R-Shou COP Gf'!#REF!</definedName>
    <definedName name="sd" hidden="1">#REF!</definedName>
    <definedName name="sdafg">#N/A</definedName>
    <definedName name="sdasqw">#N/A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g">#N/A</definedName>
    <definedName name="sdfgs">#N/A</definedName>
    <definedName name="sdfkasfka">#N/A</definedName>
    <definedName name="sdfsdafaw">#N/A</definedName>
    <definedName name="sdfw">#N/A</definedName>
    <definedName name="sdfwsa">#N/A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df">#N/A</definedName>
    <definedName name="sdgfw">#N/A</definedName>
    <definedName name="sdlfee">'[14]Financ. Overview'!$H$13</definedName>
    <definedName name="sdsaaa">#N/A</definedName>
    <definedName name="sdsfccxxx">#N/A</definedName>
    <definedName name="sfdg">#N/A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gdfg">#N/A</definedName>
    <definedName name="sgdh">#N/A</definedName>
    <definedName name="shgd">#N/A</definedName>
    <definedName name="solar_ratio">'[23]POWER ASSUMPTIONS'!$H$7</definedName>
    <definedName name="ss">#REF!</definedName>
    <definedName name="ss7fee">'[14]Financ. Overview'!$H$18</definedName>
    <definedName name="ssfafag">#N/A</definedName>
    <definedName name="subsfee">'[14]Financ. Overview'!$H$14</definedName>
    <definedName name="TableName">"Dummy"</definedName>
    <definedName name="toolbox">[24]Toolbox!$C$5:$T$1578</definedName>
    <definedName name="tr">#REF!</definedName>
    <definedName name="try">#N/A</definedName>
    <definedName name="tt">#REF!</definedName>
    <definedName name="ttt">#REF!</definedName>
    <definedName name="tttt">#REF!</definedName>
    <definedName name="uu">#REF!</definedName>
    <definedName name="uyi">#N/A</definedName>
    <definedName name="V5.1Fee">'[14]Financ. Overview'!$H$15</definedName>
    <definedName name="w">#REF!</definedName>
    <definedName name="we">#REF!</definedName>
    <definedName name="ws">#REF!</definedName>
    <definedName name="ww" hidden="1">#REF!</definedName>
    <definedName name="www">#REF!</definedName>
    <definedName name="XC标准偏差倍数">'[15]C01县级测算'!$C$3</definedName>
    <definedName name="XC系数上限">'[15]C01县级测算'!$B$3</definedName>
    <definedName name="XC系数下限">'[15]C01县级测算'!$A$3</definedName>
    <definedName name="XQJ保工资需求基数">[15]G01三保和付息需求基数!$F$9:$F$2853</definedName>
    <definedName name="XQJ保民生需求基数">[15]G01三保和付息需求基数!$L$9:$L$2853</definedName>
    <definedName name="XQJ保运转需求基数">[15]G01三保和付息需求基数!$I$9:$I$2853</definedName>
    <definedName name="XQJ付息需求基数">[15]G01三保和付息需求基数!$O$9:$O$2853</definedName>
    <definedName name="XQ保工资需求">[25]保工资运转!#REF!</definedName>
    <definedName name="XQ保民生需求">[19]财政部保基本民生!#REF!</definedName>
    <definedName name="XQ保运转需求">[25]保工资运转!#REF!</definedName>
    <definedName name="XQ津补贴需求">[25]保工资运转!#REF!</definedName>
    <definedName name="XQ调整后的保工资需求">'[15]C01县级测算'!$I$9:$I$2853</definedName>
    <definedName name="XS补助对象系数">'[15]C01县级测算'!$D$9:$D$2853</definedName>
    <definedName name="XS付息分档系数">'[15]C01县级测算'!$AB$9:$AB$2853</definedName>
    <definedName name="XS工资分档系数">'[15]C01县级测算'!$L$9:$L$2853</definedName>
    <definedName name="XS津补贴分档系数">'[15]C01县级测算'!$P$9:$P$2853</definedName>
    <definedName name="XS民生分档系数">'[15]C01县级测算'!$X$9:$X$2853</definedName>
    <definedName name="XS运转分档系数">'[15]C01县级测算'!$T$9:$T$2853</definedName>
    <definedName name="y">#REF!</definedName>
    <definedName name="yyyy">#REF!</definedName>
    <definedName name="YZ公用经费标准_公检法">[25]保工资运转!#REF!</definedName>
    <definedName name="YZ公用经费标准_行政">[25]保工资运转!#REF!</definedName>
    <definedName name="YZ公用经费标准_其他">[25]保工资运转!#REF!</definedName>
    <definedName name="YZ津补贴标准_离休">[25]保工资运转!#REF!</definedName>
    <definedName name="YZ津补贴标准_退休">[25]保工资运转!#REF!</definedName>
    <definedName name="YZ津补贴标准_在职">[25]保工资运转!#REF!</definedName>
    <definedName name="Z32_Cost_red">'[14]Financ. Overview'!#REF!</definedName>
    <definedName name="保险">'[7]SW-TEO'!#REF!</definedName>
    <definedName name="本级标准收入2004年">[26]本年收入合计!$E$4:$E$184</definedName>
    <definedName name="拨款汇总_合计">SUM([27]汇总!XFB1:XFD1)</definedName>
    <definedName name="部">#REF!</definedName>
    <definedName name="财政供养">#REF!</definedName>
    <definedName name="财政供养人员增幅2004年">[28]财政供养人员增幅!$E$6</definedName>
    <definedName name="财政供养人员增幅2004年分县">[28]财政供养人员增幅!$E$4:$E$184</definedName>
    <definedName name="赤字县图">#REF!</definedName>
    <definedName name="处室">#REF!</definedName>
    <definedName name="村级标准支出">[29]村级支出!$E$4:$E$184</definedName>
    <definedName name="大多数">[30]XL4Poppy!$A$15</definedName>
    <definedName name="大幅度">#REF!</definedName>
    <definedName name="地区名称">[31]封面!#REF!</definedName>
    <definedName name="地税" hidden="1">#REF!</definedName>
    <definedName name="第二产业分县2003年">[32]GDP!$G$4:$G$184</definedName>
    <definedName name="第二产业合计2003年">[32]GDP!$G$4</definedName>
    <definedName name="第三产业分县2003年">[32]GDP!$H$4:$H$184</definedName>
    <definedName name="第三产业合计2003年">[32]GDP!$H$4</definedName>
    <definedName name="饿">#REF!</definedName>
    <definedName name="凤飞飞" hidden="1">#REF!</definedName>
    <definedName name="耕地占用税分县2003年">[33]一般预算收入!$U$4:$U$184</definedName>
    <definedName name="耕地占用税合计2003年">[33]一般预算收入!$U$4</definedName>
    <definedName name="工商税收2004年">[34]工商税收!$S$4:$S$184</definedName>
    <definedName name="工商税收合计2004年">[34]工商税收!$S$4</definedName>
    <definedName name="公检法司部门编制数">[35]公检法司编制!$E$4:$E$184</definedName>
    <definedName name="公用标准支出">[36]合计!$E$4:$E$184</definedName>
    <definedName name="还有">#REF!</definedName>
    <definedName name="行政管理部门编制数">[35]行政编制!$E$4:$E$184</definedName>
    <definedName name="汇率">#REF!</definedName>
    <definedName name="机场">'[7]SW-TEO'!#REF!</definedName>
    <definedName name="基金处室">#REF!</definedName>
    <definedName name="基金金额">#REF!</definedName>
    <definedName name="基金科目">#REF!</definedName>
    <definedName name="基金类型">#REF!</definedName>
    <definedName name="交集补助比例">1/2</definedName>
    <definedName name="金额">#REF!</definedName>
    <definedName name="科目">#REF!</definedName>
    <definedName name="可比增幅上限">[15]J02分配因素!$B$10</definedName>
    <definedName name="可比增幅下限">[15]J02分配因素!$B$11</definedName>
    <definedName name="昆明">'[7]SW-TEO'!#REF!</definedName>
    <definedName name="类型">#REF!</definedName>
    <definedName name="农林水气">[37]D011H403!$A$5:$C$60</definedName>
    <definedName name="农业人口2003年">[38]农业人口!$E$4:$E$184</definedName>
    <definedName name="农业税分县2003年">[33]一般预算收入!$S$4:$S$184</definedName>
    <definedName name="农业税合计2003年">[33]一般预算收入!$S$4</definedName>
    <definedName name="农业特产税分县2003年">[33]一般预算收入!$T$4:$T$184</definedName>
    <definedName name="农业特产税合计2003年">[33]一般预算收入!$T$4</definedName>
    <definedName name="农业用地面积">[39]农业用地!$E$4:$E$184</definedName>
    <definedName name="平台">'[7]SW-TEO'!#REF!</definedName>
    <definedName name="其他补助比例">40%</definedName>
    <definedName name="其他限制开发区资金规模">10</definedName>
    <definedName name="契税分县2003年">[33]一般预算收入!$V$4:$V$184</definedName>
    <definedName name="契税合计2003年">[33]一般预算收入!$V$4</definedName>
    <definedName name="全额差额比例">'[40]C01-1'!#REF!</definedName>
    <definedName name="人员标准支出">[41]人员支出!$E$4:$E$184</definedName>
    <definedName name="日">#REF!</definedName>
    <definedName name="山东各县">#REF!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生态区层次明细" hidden="1">#REF!</definedName>
    <definedName name="省区">[42]均衡!$B$4:$B$44</definedName>
    <definedName name="是">#REF!</definedName>
    <definedName name="所得税">'[7]SW-TEO'!#REF!</definedName>
    <definedName name="新表">#REF!</definedName>
    <definedName name="新分享">'[7]SW-TEO'!#REF!</definedName>
    <definedName name="新昆明">'[7]SW-TEO'!#REF!</definedName>
    <definedName name="一般预算收入2003年">[33]一般预算收入!$AD$4:$AD$184</definedName>
    <definedName name="一般预算收入合计2003年">[33]一般预算收入!$AC$4</definedName>
    <definedName name="增支比例">0.8</definedName>
    <definedName name="支出">'[18]P1012001'!$A$6:$E$117</definedName>
    <definedName name="最终下达表">#REF!</definedName>
    <definedName name="전">#REF!</definedName>
    <definedName name="주택사업본부">#REF!</definedName>
    <definedName name="철구사업본부">#REF!</definedName>
    <definedName name="_lst_r_地方财政预算表2015年全省汇总_10_科目编码名称" localSheetId="10">[1]_ESList!$A$1:$A$27</definedName>
    <definedName name="专项收入年初预算数" localSheetId="10">#REF!</definedName>
    <definedName name="专项收入全年预计数" localSheetId="10">#REF!</definedName>
    <definedName name="_xlnm.Print_Area" localSheetId="10">表11!$A$1:$F$38</definedName>
    <definedName name="_xlnm.Print_Titles" localSheetId="10">表11!$1:$3</definedName>
    <definedName name="_lst_r_地方财政预算表2015年全省汇总_10_科目编码名称" localSheetId="11">[1]_ESList!$A$1:$A$27</definedName>
    <definedName name="专项收入年初预算数" localSheetId="11">#REF!</definedName>
    <definedName name="专项收入全年预计数" localSheetId="11">#REF!</definedName>
    <definedName name="_xlnm.Print_Area" localSheetId="11">表12!$A$1:$F$22</definedName>
    <definedName name="_lst_r_地方财政预算表2015年全省汇总_10_科目编码名称" localSheetId="12">[1]_ESList!$A$1:$A$27</definedName>
    <definedName name="专项收入年初预算数" localSheetId="12">#REF!</definedName>
    <definedName name="专项收入全年预计数" localSheetId="12">#REF!</definedName>
    <definedName name="_xlnm.Print_Area" localSheetId="12">表13!$A$1:$F$20</definedName>
    <definedName name="_xlnm._FilterDatabase" hidden="1">#REF!</definedName>
    <definedName name="_xlnm.Print_Area">#N/A</definedName>
    <definedName name="_xlnm.Print_Titles">#N/A</definedName>
    <definedName name="事业发展支出">[44]事业发展!$E$4:$E$184</definedName>
    <definedName name="四季度">'[43]C01-1'!#REF!</definedName>
    <definedName name="位次d">[45]四月份月报!#REF!</definedName>
    <definedName name="乡镇个数">[46]行政区划!$D$6:$D$184</definedName>
    <definedName name="性别">[47]基础编码!$H$2:$H$3</definedName>
    <definedName name="学历">[47]基础编码!$S$2:$S$9</definedName>
    <definedName name="一般预算收入2002年">'[48]2002年一般预算收入'!$AC$4:$AC$184</definedName>
    <definedName name="中小学生人数2003年">[49]中小学生!$E$4:$E$184</definedName>
    <definedName name="总人口2003年">[50]总人口!$E$4:$E$184</definedName>
    <definedName name="建设情况">[51]指标项!$D$2:$D$3</definedName>
    <definedName name="连通方式">[51]指标项!$F$2:$F$6</definedName>
    <definedName name="连通性质">[51]指标项!$E$2:$E$5</definedName>
    <definedName name="设计阶段">[51]指标项!$G$2:$G$5</definedName>
    <definedName name="是否">[51]指标项!$A$2:$A$3</definedName>
    <definedName name="_xlnm.Print_Area" localSheetId="3">表4!$B$1:$G$1295</definedName>
    <definedName name="_xlnm.Print_Titles" localSheetId="3">表4!$1:$4</definedName>
    <definedName name="专项收入年初预算数" localSheetId="3">#REF!</definedName>
    <definedName name="专项收入全年预计数" localSheetId="3">#REF!</definedName>
    <definedName name="s" localSheetId="3">#REF!</definedName>
    <definedName name="A" localSheetId="3">#REF!</definedName>
    <definedName name="——" localSheetId="3">#REF!</definedName>
    <definedName name="_________t4" localSheetId="3">#REF!</definedName>
    <definedName name="_________t7" localSheetId="3">#REF!</definedName>
    <definedName name="______t4" localSheetId="3">#REF!</definedName>
    <definedName name="______t7" localSheetId="3">#REF!</definedName>
    <definedName name="_____t4" localSheetId="3">#REF!</definedName>
    <definedName name="_____t7" localSheetId="3">#REF!</definedName>
    <definedName name="____t4" localSheetId="3">#REF!</definedName>
    <definedName name="____t7" localSheetId="3">#REF!</definedName>
    <definedName name="___t4" localSheetId="3">#REF!</definedName>
    <definedName name="___t7" localSheetId="3">#REF!</definedName>
    <definedName name="__t4" localSheetId="3">#REF!</definedName>
    <definedName name="__t7" localSheetId="3">#REF!</definedName>
    <definedName name="_1t4_" localSheetId="3">#REF!</definedName>
    <definedName name="_2t7_" localSheetId="3">#REF!</definedName>
    <definedName name="_t4" localSheetId="3">#REF!</definedName>
    <definedName name="_t7" localSheetId="3">#REF!</definedName>
    <definedName name="aa" localSheetId="3">#REF!</definedName>
    <definedName name="ABC" localSheetId="3">#REF!</definedName>
    <definedName name="ABD" localSheetId="3">#REF!</definedName>
    <definedName name="ad" localSheetId="3">#REF!</definedName>
    <definedName name="county" localSheetId="3">#REF!</definedName>
    <definedName name="data" localSheetId="3">#REF!</definedName>
    <definedName name="Database" localSheetId="3">#REF!</definedName>
    <definedName name="database10" localSheetId="3">#REF!</definedName>
    <definedName name="database2" localSheetId="3">#REF!</definedName>
    <definedName name="database3" localSheetId="3">#REF!</definedName>
    <definedName name="df" localSheetId="3">#REF!</definedName>
    <definedName name="dsaa" localSheetId="3">#REF!</definedName>
    <definedName name="dw" localSheetId="3">#REF!</definedName>
    <definedName name="E206." localSheetId="3">#REF!</definedName>
    <definedName name="ee" localSheetId="3">#REF!</definedName>
    <definedName name="eee" localSheetId="3">#REF!</definedName>
    <definedName name="ef" localSheetId="3" hidden="1">#REF!</definedName>
    <definedName name="fd" localSheetId="3">#REF!</definedName>
    <definedName name="ff" localSheetId="3">#REF!</definedName>
    <definedName name="fff" localSheetId="3">#REF!</definedName>
    <definedName name="fgh" localSheetId="3">#REF!</definedName>
    <definedName name="fliter1" localSheetId="3" hidden="1">#REF!</definedName>
    <definedName name="fw_0" localSheetId="3">#REF!</definedName>
    <definedName name="gf" localSheetId="3">#REF!</definedName>
    <definedName name="hhhh" localSheetId="3">#REF!</definedName>
    <definedName name="kkkk" localSheetId="3">#REF!</definedName>
    <definedName name="mj" localSheetId="3">#REF!</definedName>
    <definedName name="Print_Area_MI" localSheetId="3">#REF!</definedName>
    <definedName name="q" localSheetId="3">#REF!</definedName>
    <definedName name="rf" localSheetId="3">#REF!</definedName>
    <definedName name="rrrr" localSheetId="3">#REF!</definedName>
    <definedName name="rt" localSheetId="3">#REF!</definedName>
    <definedName name="rwerwe" localSheetId="3">#REF!</definedName>
    <definedName name="sd" localSheetId="3" hidden="1">#REF!</definedName>
    <definedName name="ss" localSheetId="3">#REF!</definedName>
    <definedName name="tr" localSheetId="3">#REF!</definedName>
    <definedName name="tt" localSheetId="3">#REF!</definedName>
    <definedName name="ttt" localSheetId="3">#REF!</definedName>
    <definedName name="tttt" localSheetId="3">#REF!</definedName>
    <definedName name="uu" localSheetId="3">#REF!</definedName>
    <definedName name="w" localSheetId="3">#REF!</definedName>
    <definedName name="we" localSheetId="3">#REF!</definedName>
    <definedName name="ws" localSheetId="3">#REF!</definedName>
    <definedName name="ww" localSheetId="3" hidden="1">#REF!</definedName>
    <definedName name="www" localSheetId="3">#REF!</definedName>
    <definedName name="y" localSheetId="3">#REF!</definedName>
    <definedName name="yyyy" localSheetId="3">#REF!</definedName>
    <definedName name="部" localSheetId="3">#REF!</definedName>
    <definedName name="财政供养" localSheetId="3">#REF!</definedName>
    <definedName name="赤字县图" localSheetId="3">#REF!</definedName>
    <definedName name="处室" localSheetId="3">#REF!</definedName>
    <definedName name="大幅度" localSheetId="3">#REF!</definedName>
    <definedName name="地税" localSheetId="3" hidden="1">#REF!</definedName>
    <definedName name="饿" localSheetId="3">#REF!</definedName>
    <definedName name="凤飞飞" localSheetId="3" hidden="1">#REF!</definedName>
    <definedName name="还有" localSheetId="3">#REF!</definedName>
    <definedName name="汇率" localSheetId="3">#REF!</definedName>
    <definedName name="基金处室" localSheetId="3">#REF!</definedName>
    <definedName name="基金金额" localSheetId="3">#REF!</definedName>
    <definedName name="基金科目" localSheetId="3">#REF!</definedName>
    <definedName name="基金类型" localSheetId="3">#REF!</definedName>
    <definedName name="金额" localSheetId="3">#REF!</definedName>
    <definedName name="科目" localSheetId="3">#REF!</definedName>
    <definedName name="类型" localSheetId="3">#REF!</definedName>
    <definedName name="日" localSheetId="3">#REF!</definedName>
    <definedName name="山东各县" localSheetId="3">#REF!</definedName>
    <definedName name="生产列1" localSheetId="3">#REF!</definedName>
    <definedName name="生产列11" localSheetId="3">#REF!</definedName>
    <definedName name="生产列15" localSheetId="3">#REF!</definedName>
    <definedName name="生产列16" localSheetId="3">#REF!</definedName>
    <definedName name="生产列17" localSheetId="3">#REF!</definedName>
    <definedName name="生产列19" localSheetId="3">#REF!</definedName>
    <definedName name="生产列2" localSheetId="3">#REF!</definedName>
    <definedName name="生产列20" localSheetId="3">#REF!</definedName>
    <definedName name="生产列3" localSheetId="3">#REF!</definedName>
    <definedName name="生产列4" localSheetId="3">#REF!</definedName>
    <definedName name="生产列5" localSheetId="3">#REF!</definedName>
    <definedName name="生产列6" localSheetId="3">#REF!</definedName>
    <definedName name="生产列7" localSheetId="3">#REF!</definedName>
    <definedName name="生产列8" localSheetId="3">#REF!</definedName>
    <definedName name="生产列9" localSheetId="3">#REF!</definedName>
    <definedName name="生产期" localSheetId="3">#REF!</definedName>
    <definedName name="生产期1" localSheetId="3">#REF!</definedName>
    <definedName name="生产期11" localSheetId="3">#REF!</definedName>
    <definedName name="生产期123" localSheetId="3">#REF!</definedName>
    <definedName name="生产期15" localSheetId="3">#REF!</definedName>
    <definedName name="生产期16" localSheetId="3">#REF!</definedName>
    <definedName name="生产期17" localSheetId="3">#REF!</definedName>
    <definedName name="生产期19" localSheetId="3">#REF!</definedName>
    <definedName name="生产期2" localSheetId="3">#REF!</definedName>
    <definedName name="生产期20" localSheetId="3">#REF!</definedName>
    <definedName name="生产期3" localSheetId="3">#REF!</definedName>
    <definedName name="生产期4" localSheetId="3">#REF!</definedName>
    <definedName name="生产期5" localSheetId="3">#REF!</definedName>
    <definedName name="生产期6" localSheetId="3">#REF!</definedName>
    <definedName name="生产期7" localSheetId="3">#REF!</definedName>
    <definedName name="生产期8" localSheetId="3">#REF!</definedName>
    <definedName name="生产期9" localSheetId="3">#REF!</definedName>
    <definedName name="生态区层次明细" localSheetId="3" hidden="1">#REF!</definedName>
    <definedName name="是" localSheetId="3">#REF!</definedName>
    <definedName name="新表" localSheetId="3">#REF!</definedName>
    <definedName name="最终下达表" localSheetId="3">#REF!</definedName>
    <definedName name="전" localSheetId="3">#REF!</definedName>
    <definedName name="주택사업본부" localSheetId="3">#REF!</definedName>
    <definedName name="철구사업본부" localSheetId="3">#REF!</definedName>
    <definedName name="_xlnm.Print_Area" localSheetId="7">表8!$B$1:$G$289</definedName>
    <definedName name="_xlnm.Print_Titles" localSheetId="7">表8!$1:$3</definedName>
    <definedName name="专项收入年初预算数" localSheetId="7">#REF!</definedName>
    <definedName name="专项收入全年预计数" localSheetId="7">#REF!</definedName>
    <definedName name="s" localSheetId="7">#REF!</definedName>
    <definedName name="A" localSheetId="7">#REF!</definedName>
    <definedName name="——" localSheetId="7">#REF!</definedName>
    <definedName name="\d" localSheetId="7">[52]地方!$Q$4:$Q$5</definedName>
    <definedName name="_________t4" localSheetId="7">#REF!</definedName>
    <definedName name="_________t7" localSheetId="7">#REF!</definedName>
    <definedName name="______t4" localSheetId="7">#REF!</definedName>
    <definedName name="______t7" localSheetId="7">#REF!</definedName>
    <definedName name="_____t4" localSheetId="7">#REF!</definedName>
    <definedName name="_____t7" localSheetId="7">#REF!</definedName>
    <definedName name="____t4" localSheetId="7">#REF!</definedName>
    <definedName name="____t7" localSheetId="7">#REF!</definedName>
    <definedName name="___PA7" localSheetId="7">'[53]SW-TEO'!#REF!</definedName>
    <definedName name="___PA8" localSheetId="7">'[53]SW-TEO'!#REF!</definedName>
    <definedName name="___PD1" localSheetId="7">'[53]SW-TEO'!#REF!</definedName>
    <definedName name="___PE12" localSheetId="7">'[53]SW-TEO'!#REF!</definedName>
    <definedName name="___PE13" localSheetId="7">'[53]SW-TEO'!#REF!</definedName>
    <definedName name="___PE6" localSheetId="7">'[53]SW-TEO'!#REF!</definedName>
    <definedName name="___PE7" localSheetId="7">'[53]SW-TEO'!#REF!</definedName>
    <definedName name="___PE8" localSheetId="7">'[53]SW-TEO'!#REF!</definedName>
    <definedName name="___PE9" localSheetId="7">'[53]SW-TEO'!#REF!</definedName>
    <definedName name="___PH1" localSheetId="7">'[53]SW-TEO'!#REF!</definedName>
    <definedName name="___PI1" localSheetId="7">'[53]SW-TEO'!#REF!</definedName>
    <definedName name="___PK1" localSheetId="7">'[53]SW-TEO'!#REF!</definedName>
    <definedName name="___PK3" localSheetId="7">'[53]SW-TEO'!#REF!</definedName>
    <definedName name="___t4" localSheetId="7">#REF!</definedName>
    <definedName name="___t7" localSheetId="7">#REF!</definedName>
    <definedName name="__PA7" localSheetId="7">'[53]SW-TEO'!#REF!</definedName>
    <definedName name="__PA8" localSheetId="7">'[53]SW-TEO'!#REF!</definedName>
    <definedName name="__PD1" localSheetId="7">'[53]SW-TEO'!#REF!</definedName>
    <definedName name="__PE12" localSheetId="7">'[53]SW-TEO'!#REF!</definedName>
    <definedName name="__PE13" localSheetId="7">'[53]SW-TEO'!#REF!</definedName>
    <definedName name="__PE6" localSheetId="7">'[53]SW-TEO'!#REF!</definedName>
    <definedName name="__PE7" localSheetId="7">'[53]SW-TEO'!#REF!</definedName>
    <definedName name="__PE8" localSheetId="7">'[53]SW-TEO'!#REF!</definedName>
    <definedName name="__PE9" localSheetId="7">'[53]SW-TEO'!#REF!</definedName>
    <definedName name="__PH1" localSheetId="7">'[53]SW-TEO'!#REF!</definedName>
    <definedName name="__PI1" localSheetId="7">'[53]SW-TEO'!#REF!</definedName>
    <definedName name="__PK1" localSheetId="7">'[53]SW-TEO'!#REF!</definedName>
    <definedName name="__PK3" localSheetId="7">'[53]SW-TEO'!#REF!</definedName>
    <definedName name="__t4" localSheetId="7">#REF!</definedName>
    <definedName name="__t7" localSheetId="7">#REF!</definedName>
    <definedName name="_1t4_" localSheetId="7">#REF!</definedName>
    <definedName name="_2t7_" localSheetId="7">#REF!</definedName>
    <definedName name="_Fill" localSheetId="7" hidden="1">[54]eqpmad2!#REF!</definedName>
    <definedName name="_lst_r_财政收支分月完成数_支出分析_资金性质及预算科目代码名称" localSheetId="7">[55]_ESList!$A$1:$A$2458</definedName>
    <definedName name="_lst_r_财政收支分月完成数_支出县分析_县市区代码名称" localSheetId="7">[55]_ESList!$B$1:$B$153</definedName>
    <definedName name="_lst_r_财政预算编制质量评估分析表_一般收入_科目编码名称" localSheetId="7">[56]_ESList!$A$1:$A$113</definedName>
    <definedName name="_lst_r_地方财政总收入查看表_科目_科目编码名称" localSheetId="7">[57]_ESList!$A$1:$A$38</definedName>
    <definedName name="_lst_r_税收收入分行业分税种表查看_分县_税种编码名称" localSheetId="7">[58]_ESList!$A$1:$A$21</definedName>
    <definedName name="_PA7" localSheetId="7">'[53]SW-TEO'!#REF!</definedName>
    <definedName name="_PA8" localSheetId="7">'[53]SW-TEO'!#REF!</definedName>
    <definedName name="_PD1" localSheetId="7">'[53]SW-TEO'!#REF!</definedName>
    <definedName name="_PE12" localSheetId="7">'[53]SW-TEO'!#REF!</definedName>
    <definedName name="_PE13" localSheetId="7">'[53]SW-TEO'!#REF!</definedName>
    <definedName name="_PE6" localSheetId="7">'[53]SW-TEO'!#REF!</definedName>
    <definedName name="_PE7" localSheetId="7">'[53]SW-TEO'!#REF!</definedName>
    <definedName name="_PE8" localSheetId="7">'[53]SW-TEO'!#REF!</definedName>
    <definedName name="_PE9" localSheetId="7">'[53]SW-TEO'!#REF!</definedName>
    <definedName name="_PH1" localSheetId="7">'[53]SW-TEO'!#REF!</definedName>
    <definedName name="_PI1" localSheetId="7">'[53]SW-TEO'!#REF!</definedName>
    <definedName name="_PK1" localSheetId="7">'[53]SW-TEO'!#REF!</definedName>
    <definedName name="_PK3" localSheetId="7">'[53]SW-TEO'!#REF!</definedName>
    <definedName name="_t4" localSheetId="7">#REF!</definedName>
    <definedName name="_t7" localSheetId="7">#REF!</definedName>
    <definedName name="aa" localSheetId="7">#REF!</definedName>
    <definedName name="ABC" localSheetId="7">#REF!</definedName>
    <definedName name="ABD" localSheetId="7">#REF!</definedName>
    <definedName name="ad" localSheetId="7">#REF!</definedName>
    <definedName name="CL10_一般公共预算收入" localSheetId="7">'[59]C01县级测算'!$AC$9:$AC$2853</definedName>
    <definedName name="CL110_上级补助收入" localSheetId="7">'[59]C01县级测算'!$AE$9:$AE$2853</definedName>
    <definedName name="CL11002_一般性转移支付收入" localSheetId="7">'[59]C01县级测算'!$AF$9:$AF$2853</definedName>
    <definedName name="CL11003_专项转移支付收入" localSheetId="7">'[59]C01县级测算'!$AG$9:$AG$2853</definedName>
    <definedName name="CL2_一般公共预算支出" localSheetId="7">'[59]C01县级测算'!$AH$9:$AH$2853</definedName>
    <definedName name="CL23006_上解上级支出" localSheetId="7">'[59]C01县级测算'!$AI$9:$AI$2853</definedName>
    <definedName name="CL省份" localSheetId="7">'[59]C01县级测算'!$A$9:$A$2853</definedName>
    <definedName name="CL县级财力" localSheetId="7">'[59]C01县级测算'!$E$9:$E$2853</definedName>
    <definedName name="CL县级依赖度" localSheetId="7">'[59]C01县级测算'!$F$9:$F$2853</definedName>
    <definedName name="CL政策性减税" localSheetId="7">'[59]C01县级测算'!$G$9:$G$2853</definedName>
    <definedName name="county" localSheetId="7">#REF!</definedName>
    <definedName name="data" localSheetId="7">#REF!</definedName>
    <definedName name="Database" localSheetId="7">#REF!</definedName>
    <definedName name="database10" localSheetId="7">#REF!</definedName>
    <definedName name="database2" localSheetId="7">#REF!</definedName>
    <definedName name="database3" localSheetId="7">#REF!</definedName>
    <definedName name="df" localSheetId="7">#REF!</definedName>
    <definedName name="dsaa" localSheetId="7">#REF!</definedName>
    <definedName name="dw" localSheetId="7">#REF!</definedName>
    <definedName name="E206." localSheetId="7">#REF!</definedName>
    <definedName name="ee" localSheetId="7">#REF!</definedName>
    <definedName name="eee" localSheetId="7">#REF!</definedName>
    <definedName name="ef" localSheetId="7" hidden="1">#REF!</definedName>
    <definedName name="fd" localSheetId="7">#REF!</definedName>
    <definedName name="ff" localSheetId="7">#REF!</definedName>
    <definedName name="fff" localSheetId="7">#REF!</definedName>
    <definedName name="fgh" localSheetId="7">#REF!</definedName>
    <definedName name="fliter1" localSheetId="7" hidden="1">#REF!</definedName>
    <definedName name="FRC" localSheetId="7">[60]Main!$C$9</definedName>
    <definedName name="fw_0" localSheetId="7">#REF!</definedName>
    <definedName name="GB16_59岁人数占比" localSheetId="7">[59]J03标准!$A$65</definedName>
    <definedName name="GB60岁及以上人数占比" localSheetId="7">[59]J03标准!$A$66</definedName>
    <definedName name="GB差额人员职业年金" localSheetId="7">[59]J03标准!$B$27</definedName>
    <definedName name="GB城市低保标准" localSheetId="7">[59]J03标准!$B$62</definedName>
    <definedName name="GB城乡医疗补助标准" localSheetId="7">[59]J03标准!$B$69</definedName>
    <definedName name="GB初中教育经费标准" localSheetId="7">[59]J03标准!$B$42:$B$45</definedName>
    <definedName name="GB村级补助标准" localSheetId="7">[59]J03标准!$B$75</definedName>
    <definedName name="GB扶贫标准" localSheetId="7">[59]J03标准!$B$32</definedName>
    <definedName name="GB公检法在职国标工资" localSheetId="7">[59]J03标准!$B$7</definedName>
    <definedName name="GB孤儿救助标准" localSheetId="7">[59]J03标准!$B$67</definedName>
    <definedName name="GB行政、公检法在职年终奖" localSheetId="7">[59]J03标准!$B$10</definedName>
    <definedName name="GB行政在职国标工资" localSheetId="7">[59]J03标准!$B$6</definedName>
    <definedName name="GB基础养老金" localSheetId="7">[59]J03标准!$B$66</definedName>
    <definedName name="GB基卫补助标准" localSheetId="7">[59]J03标准!$B$70</definedName>
    <definedName name="GB计生补助标准" localSheetId="7">[59]J03标准!$B$71</definedName>
    <definedName name="GB艰苦边远地区津贴标准" localSheetId="7">[59]J03标准!$B$17:$B$23</definedName>
    <definedName name="GB离休人员经费" localSheetId="7">[59]J03标准!$B$12</definedName>
    <definedName name="GB农村低保标准" localSheetId="7">[59]J03标准!$B$63</definedName>
    <definedName name="GB农村文化补助" localSheetId="7">[59]J03标准!$B$60</definedName>
    <definedName name="GB贫困初中生补助" localSheetId="7">[59]J03标准!$B$49</definedName>
    <definedName name="GB贫困小学生补助" localSheetId="7">[59]J03标准!$B$48</definedName>
    <definedName name="GB普高免学费标准" localSheetId="7">[59]J03标准!$B$55:$B$58</definedName>
    <definedName name="GB普高助学金标准" localSheetId="7">[59]J03标准!$B$50</definedName>
    <definedName name="GB其他基本民生标准" localSheetId="7">[59]J03标准!$B$77</definedName>
    <definedName name="GB其他在职国标工资" localSheetId="7">[59]J03标准!$B$8</definedName>
    <definedName name="GB深度贫困县补助" localSheetId="7">[59]J03标准!$B$81:$B$87</definedName>
    <definedName name="GB事业单位绩效工资" localSheetId="7">[59]J03标准!$B$16</definedName>
    <definedName name="GB特殊教育标准" localSheetId="7">[59]J03标准!$B$46</definedName>
    <definedName name="GB退休人员经费" localSheetId="7">[59]J03标准!$B$13</definedName>
    <definedName name="GB完善人民警察工资待遇标准" localSheetId="7">[59]J03标准!$B$28</definedName>
    <definedName name="GB乡镇岗位补贴" localSheetId="7">[59]J03标准!$B$26</definedName>
    <definedName name="GB小学教育经费标准" localSheetId="7">[59]J03标准!$B$37:$B$40</definedName>
    <definedName name="GB学前教育资助标准" localSheetId="7">[59]J03标准!$B$34</definedName>
    <definedName name="GB学生营养改善标准" localSheetId="7">[59]J03标准!$B$51</definedName>
    <definedName name="GB养老保险缴费补助" localSheetId="7">[59]J03标准!$B$65</definedName>
    <definedName name="GB在职附加支出" localSheetId="7">[59]J03标准!$B$24</definedName>
    <definedName name="GB在职职级并行" localSheetId="7">[59]J03标准!$B$25</definedName>
    <definedName name="GB中职免学费标准" localSheetId="7">[59]J03标准!$B$53</definedName>
    <definedName name="GB中职助学金标准" localSheetId="7">[59]J03标准!$B$52</definedName>
    <definedName name="gf" localSheetId="7">#REF!</definedName>
    <definedName name="gxxx2004" localSheetId="7">'[61]P1012001'!$A$6:$E$117</definedName>
    <definedName name="hhhh" localSheetId="7">#REF!</definedName>
    <definedName name="JB艰边津贴标准" localSheetId="7">'[59]J04-2分县基础数据'!$J$9:$J$2853</definedName>
    <definedName name="JB离休人员津补贴标准" localSheetId="7">'[59]J04-2分县基础数据'!$L$9:$L$2853</definedName>
    <definedName name="JB退休人员津补贴标准" localSheetId="7">'[59]J04-2分县基础数据'!$M$9:$M$2853</definedName>
    <definedName name="JB在职人员津补贴标准" localSheetId="7">'[59]J04-2分县基础数据'!$K$9:$K$2853</definedName>
    <definedName name="JC成本差异系数" localSheetId="7">'[59]J04-2分县基础数据'!$I$9:$I$2853</definedName>
    <definedName name="JC户籍人口" localSheetId="7">'[59]J04-2分县基础数据'!$N$9:$N$2853</definedName>
    <definedName name="JC艰边类型" localSheetId="7">'[59]J04-2分县基础数据'!$G$9:$G$2853</definedName>
    <definedName name="JC津补贴标准全国平均数" localSheetId="7">'[59]J04-2分县基础数据'!$K$5</definedName>
    <definedName name="JC其他深度贫困地区标识" localSheetId="7">'[59]J04-2分县基础数据'!$H$9:$H$2853</definedName>
    <definedName name="JC区划名称" localSheetId="7">'[59]J04-2分县基础数据'!$B$9:$B$2853</definedName>
    <definedName name="JC区域代码" localSheetId="7">'[59]J04-2分县基础数据'!$F$9:$F$2853</definedName>
    <definedName name="JC省份" localSheetId="7">'[59]J04-2分县基础数据'!$A$9:$A$2853</definedName>
    <definedName name="JC县区类别" localSheetId="7">'[59]J04-2分县基础数据'!$D$9:$D$2853</definedName>
    <definedName name="JH均衡度奖励" localSheetId="7">[59]F05改善均衡度奖励!$B$13:$B$53</definedName>
    <definedName name="JK中央承担支出责任" localSheetId="7">'[59]J04-2分县基础数据'!$BU$9:$BU$2853</definedName>
    <definedName name="JM城镇低保人数" localSheetId="7">'[59]J04-2分县基础数据'!$R$9:$R$2853</definedName>
    <definedName name="JM村委会" localSheetId="7">'[59]J04-2分县基础数据'!$P$9:$P$2853</definedName>
    <definedName name="JM孤儿人数" localSheetId="7">'[59]J04-2分县基础数据'!$T$9:$T$2853</definedName>
    <definedName name="JM农村低保人数" localSheetId="7">'[59]J04-2分县基础数据'!$S$9:$S$2853</definedName>
    <definedName name="JP建档立卡贫困人口" localSheetId="7">'[59]J04-2分县基础数据'!$V$9:$V$2853</definedName>
    <definedName name="JR公检法在职人数" localSheetId="7">'[59]J04-2分县基础数据'!$BL$9:$BL$2853</definedName>
    <definedName name="JR行政在职人数" localSheetId="7">'[59]J04-2分县基础数据'!$BK$9:$BK$2853</definedName>
    <definedName name="JR教育在职人数" localSheetId="7">'[59]J04-2分县基础数据'!$BM$9:$BM$2853</definedName>
    <definedName name="JR离休人数" localSheetId="7">'[59]J04-2分县基础数据'!$BR$9:$BR$2853</definedName>
    <definedName name="JR其他在职人数" localSheetId="7">'[59]J04-2分县基础数据'!$BQ$9:$BQ$2853</definedName>
    <definedName name="JR其他在职人数60﹪" localSheetId="7">'[59]J04-2分县基础数据'!$BP$9:$BP$2853</definedName>
    <definedName name="JR退休人数" localSheetId="7">'[59]J04-2分县基础数据'!$BS$9:$BS$2853</definedName>
    <definedName name="JR卫生在职人数60﹪" localSheetId="7">'[59]J04-2分县基础数据'!$BO$9:$BO$2853</definedName>
    <definedName name="JR在职人数小计" localSheetId="7">'[59]J04-2分县基础数据'!$BJ$9:$BJ$2853</definedName>
    <definedName name="JS11002一般性转移支付收入" localSheetId="7">'[59]J04-1分省基础数据'!$Q$13:$Q$53</definedName>
    <definedName name="JS11003专项转移支付收入" localSheetId="7">'[59]J04-1分省基础数据'!$R$13:$R$53</definedName>
    <definedName name="JS2一般公共预算支出" localSheetId="7">'[59]J04-1分省基础数据'!$S$13:$S$53</definedName>
    <definedName name="JS补助范围标识" localSheetId="7">'[59]J04-1分省基础数据'!$J$13:$J$53</definedName>
    <definedName name="JS公用经费标准" localSheetId="7">'[59]J04-1分省基础数据'!$I$13:$I$53</definedName>
    <definedName name="JS减税规模" localSheetId="7">'[59]J04-1分省基础数据'!$M$13:$M$53</definedName>
    <definedName name="JS困难系数" localSheetId="7">'[59]J04-1分省基础数据'!$F$13:$F$53</definedName>
    <definedName name="JS区域" localSheetId="7">'[59]J04-1分省基础数据'!$C$13:$C$53</definedName>
    <definedName name="JS省份" localSheetId="7">'[59]J04-1分省基础数据'!$D$13:$D$53</definedName>
    <definedName name="JS省份编码" localSheetId="7">'[59]J04-1分省基础数据'!$B$13:$B$53</definedName>
    <definedName name="JS省行" localSheetId="7">INDEX(表8!JS省份,ROW()-12,0)</definedName>
    <definedName name="JS省级努力系数" localSheetId="7">'[59]C02省级努力程度系数'!$E$13:$E$53</definedName>
    <definedName name="JS增值税" localSheetId="7">'[59]J04-1分省基础数据'!$N$13:$N$53</definedName>
    <definedName name="JX城镇初中生" localSheetId="7">'[59]J04-2分县基础数据'!$AK$9:$AK$2853</definedName>
    <definedName name="JX城镇小学生" localSheetId="7">'[59]J04-2分县基础数据'!$AS$9:$AS$2853</definedName>
    <definedName name="JX农村初中生" localSheetId="7">'[59]J04-2分县基础数据'!$AN$9:$AN$2853</definedName>
    <definedName name="JX农村小学生" localSheetId="7">'[59]J04-2分县基础数据'!$AW$9:$AW$2853</definedName>
    <definedName name="JX农村学生营养改善试点" localSheetId="7">'[59]J04-2分县基础数据'!$X$9:$X$2853</definedName>
    <definedName name="JX普高学生" localSheetId="7">'[59]J04-2分县基础数据'!$AA$9:$AA$2853</definedName>
    <definedName name="JX特校学生" localSheetId="7">'[59]J04-2分县基础数据'!$AX$9:$AX$2853</definedName>
    <definedName name="JX幼儿园学生" localSheetId="7">'[59]J04-2分县基础数据'!$BB$9:$BB$2853</definedName>
    <definedName name="JX中职学生" localSheetId="7">'[59]J04-2分县基础数据'!$AE$9:$AE$2853</definedName>
    <definedName name="JZ应付利息" localSheetId="7">'[59]J04-2分县基础数据'!$BG$9:$BG$2853</definedName>
    <definedName name="J分配资金_付息" localSheetId="7">[59]J02分配因素!$G$5</definedName>
    <definedName name="J分配资金_工资" localSheetId="7">[59]J02分配因素!$D$5</definedName>
    <definedName name="J分配资金_绩效" localSheetId="7">[59]J02分配因素!$L$5</definedName>
    <definedName name="J分配资金_减税" localSheetId="7">[59]J02分配因素!$H$5</definedName>
    <definedName name="J分配资金_均衡" localSheetId="7">[59]J02分配因素!$I$5</definedName>
    <definedName name="J分配资金_均衡横向" localSheetId="7">[59]J02分配因素!$J$5</definedName>
    <definedName name="J分配资金_均衡纵向" localSheetId="7">[59]J02分配因素!$K$5</definedName>
    <definedName name="J分配资金_民生" localSheetId="7">[59]J02分配因素!$F$5</definedName>
    <definedName name="J分配资金_深度贫困" localSheetId="7">[59]J02分配因素!$M$5</definedName>
    <definedName name="J分配资金_特殊" localSheetId="7">[59]J02分配因素!$N$5</definedName>
    <definedName name="J分配资金_运转" localSheetId="7">[59]J02分配因素!$E$5</definedName>
    <definedName name="J分配资金_总额" localSheetId="7">[59]J02分配因素!$B$5</definedName>
    <definedName name="J基础编码" localSheetId="7">'[59]J04-2分县基础数据'!$C$9:$C$2853</definedName>
    <definedName name="J基础数据" localSheetId="7">'[59]J04-2分县基础数据'!$B$9:$BE$2853</definedName>
    <definedName name="J区划编码_2019" localSheetId="7">[59]J01编码表!$A$4:$A$3246</definedName>
    <definedName name="kkkk" localSheetId="7">#REF!</definedName>
    <definedName name="mj" localSheetId="7">#REF!</definedName>
    <definedName name="MS城市低保人数" localSheetId="7">[62]财政部保基本民生!#REF!</definedName>
    <definedName name="MS城乡居民基本医疗保险" localSheetId="7">[62]财政部保基本民生!#REF!</definedName>
    <definedName name="MS城乡居民社会养老保险" localSheetId="7">[62]财政部保基本民生!#REF!</definedName>
    <definedName name="MS城镇初中生" localSheetId="7">[62]财政部保基本民生!#REF!</definedName>
    <definedName name="MS城镇小学生" localSheetId="7">[62]财政部保基本民生!#REF!</definedName>
    <definedName name="MS初中公用经费补助" localSheetId="7">[62]财政部保基本民生!#REF!</definedName>
    <definedName name="MS村委会" localSheetId="7">[62]财政部保基本民生!#REF!</definedName>
    <definedName name="MS孤儿人口数" localSheetId="7">[62]财政部保基本民生!#REF!</definedName>
    <definedName name="MS基本公共卫生服务" localSheetId="7">[62]财政部保基本民生!#REF!</definedName>
    <definedName name="MS计划生育" localSheetId="7">[62]财政部保基本民生!#REF!</definedName>
    <definedName name="MS老龄人口" localSheetId="7">[62]财政部保基本民生!#REF!</definedName>
    <definedName name="MS免除普通高中建档立卡等家庭经济困难学生学杂费" localSheetId="7">[62]财政部保基本民生!#REF!</definedName>
    <definedName name="MS农村初中学生" localSheetId="7">[62]财政部保基本民生!#REF!</definedName>
    <definedName name="MS农村低保人数" localSheetId="7">[62]财政部保基本民生!#REF!</definedName>
    <definedName name="MS农村小学生" localSheetId="7">[62]财政部保基本民生!#REF!</definedName>
    <definedName name="MS农村学生营养改善试点县" localSheetId="7">[62]财政部保基本民生!#REF!</definedName>
    <definedName name="MS农村义务教育学生营养改善计划" localSheetId="7">[62]财政部保基本民生!#REF!</definedName>
    <definedName name="MS贫困寄宿生生活补助" localSheetId="7">[62]财政部保基本民生!#REF!</definedName>
    <definedName name="MS贫困人数" localSheetId="7">[62]财政部保基本民生!#REF!</definedName>
    <definedName name="MS普高学生" localSheetId="7">[62]财政部保基本民生!#REF!</definedName>
    <definedName name="MS普通高中学生助学金" localSheetId="7">[62]财政部保基本民生!#REF!</definedName>
    <definedName name="MS特校生" localSheetId="7">[62]财政部保基本民生!#REF!</definedName>
    <definedName name="MS小学公用经费补助" localSheetId="7">[62]财政部保基本民生!#REF!</definedName>
    <definedName name="MS养老缴费人数" localSheetId="7">[62]财政部保基本民生!#REF!</definedName>
    <definedName name="MS幼儿学生" localSheetId="7">[62]财政部保基本民生!#REF!</definedName>
    <definedName name="MS中职困难学生补助" localSheetId="7">[62]财政部保基本民生!#REF!</definedName>
    <definedName name="MS中职学生" localSheetId="7">[62]财政部保基本民生!#REF!</definedName>
    <definedName name="MS总人口" localSheetId="7">[62]财政部保基本民生!#REF!</definedName>
    <definedName name="OS" localSheetId="7">[63]Open!#REF!</definedName>
    <definedName name="Print_Area_MI" localSheetId="7">#REF!</definedName>
    <definedName name="q" localSheetId="7">#REF!</definedName>
    <definedName name="rf" localSheetId="7">#REF!</definedName>
    <definedName name="rrrr" localSheetId="7">#REF!</definedName>
    <definedName name="rt" localSheetId="7">#REF!</definedName>
    <definedName name="rwerwe" localSheetId="7">#REF!</definedName>
    <definedName name="s_c_list" localSheetId="7">[64]Toolbox!$A$7:$H$969</definedName>
    <definedName name="SCG" localSheetId="7">'[65]G.1R-Shou COP Gf'!#REF!</definedName>
    <definedName name="sd" localSheetId="7" hidden="1">#REF!</definedName>
    <definedName name="solar_ratio" localSheetId="7">'[66]POWER ASSUMPTIONS'!$H$7</definedName>
    <definedName name="ss" localSheetId="7">#REF!</definedName>
    <definedName name="toolbox" localSheetId="7">[67]Toolbox!$C$5:$T$1578</definedName>
    <definedName name="tr" localSheetId="7">#REF!</definedName>
    <definedName name="tt" localSheetId="7">#REF!</definedName>
    <definedName name="ttt" localSheetId="7">#REF!</definedName>
    <definedName name="tttt" localSheetId="7">#REF!</definedName>
    <definedName name="uu" localSheetId="7">#REF!</definedName>
    <definedName name="w" localSheetId="7">#REF!</definedName>
    <definedName name="we" localSheetId="7">#REF!</definedName>
    <definedName name="ws" localSheetId="7">#REF!</definedName>
    <definedName name="ww" localSheetId="7" hidden="1">#REF!</definedName>
    <definedName name="www" localSheetId="7">#REF!</definedName>
    <definedName name="XC标准偏差倍数" localSheetId="7">'[59]C01县级测算'!$C$3</definedName>
    <definedName name="XC系数上限" localSheetId="7">'[59]C01县级测算'!$B$3</definedName>
    <definedName name="XC系数下限" localSheetId="7">'[59]C01县级测算'!$A$3</definedName>
    <definedName name="XQJ保工资需求基数" localSheetId="7">[59]G01三保和付息需求基数!$F$9:$F$2853</definedName>
    <definedName name="XQJ保民生需求基数" localSheetId="7">[59]G01三保和付息需求基数!$L$9:$L$2853</definedName>
    <definedName name="XQJ保运转需求基数" localSheetId="7">[59]G01三保和付息需求基数!$I$9:$I$2853</definedName>
    <definedName name="XQJ付息需求基数" localSheetId="7">[59]G01三保和付息需求基数!$O$9:$O$2853</definedName>
    <definedName name="XQ保民生需求" localSheetId="7">[62]财政部保基本民生!#REF!</definedName>
    <definedName name="XQ调整后的保工资需求" localSheetId="7">'[59]C01县级测算'!$I$9:$I$2853</definedName>
    <definedName name="XS补助对象系数" localSheetId="7">'[59]C01县级测算'!$D$9:$D$2853</definedName>
    <definedName name="XS付息分档系数" localSheetId="7">'[59]C01县级测算'!$AB$9:$AB$2853</definedName>
    <definedName name="XS工资分档系数" localSheetId="7">'[59]C01县级测算'!$L$9:$L$2853</definedName>
    <definedName name="XS津补贴分档系数" localSheetId="7">'[59]C01县级测算'!$P$9:$P$2853</definedName>
    <definedName name="XS民生分档系数" localSheetId="7">'[59]C01县级测算'!$X$9:$X$2853</definedName>
    <definedName name="XS运转分档系数" localSheetId="7">'[59]C01县级测算'!$T$9:$T$2853</definedName>
    <definedName name="y" localSheetId="7">#REF!</definedName>
    <definedName name="yyyy" localSheetId="7">#REF!</definedName>
    <definedName name="保险" localSheetId="7">'[53]SW-TEO'!#REF!</definedName>
    <definedName name="本级标准收入2004年" localSheetId="7">[68]本年收入合计!$E$4:$E$184</definedName>
    <definedName name="拨款汇总_合计" localSheetId="7">SUM([69]汇总!XFB1:XFD1)</definedName>
    <definedName name="部" localSheetId="7">#REF!</definedName>
    <definedName name="财政供养" localSheetId="7">#REF!</definedName>
    <definedName name="赤字县图" localSheetId="7">#REF!</definedName>
    <definedName name="处室" localSheetId="7">#REF!</definedName>
    <definedName name="村级标准支出" localSheetId="7">[70]村级支出!$E$4:$E$184</definedName>
    <definedName name="大幅度" localSheetId="7">#REF!</definedName>
    <definedName name="地区名称" localSheetId="7">[71]封面!#REF!</definedName>
    <definedName name="地税" localSheetId="7" hidden="1">#REF!</definedName>
    <definedName name="饿" localSheetId="7">#REF!</definedName>
    <definedName name="凤飞飞" localSheetId="7" hidden="1">#REF!</definedName>
    <definedName name="耕地占用税分县2003年" localSheetId="7">[72]一般预算收入!$U$4:$U$184</definedName>
    <definedName name="耕地占用税合计2003年" localSheetId="7">[72]一般预算收入!$U$4</definedName>
    <definedName name="工商税收2004年" localSheetId="7">[73]工商税收!$S$4:$S$184</definedName>
    <definedName name="工商税收合计2004年" localSheetId="7">[73]工商税收!$S$4</definedName>
    <definedName name="公检法司部门编制数" localSheetId="7">[74]公检法司编制!$E$4:$E$184</definedName>
    <definedName name="还有" localSheetId="7">#REF!</definedName>
    <definedName name="行政管理部门编制数" localSheetId="7">[74]行政编制!$E$4:$E$184</definedName>
    <definedName name="汇率" localSheetId="7">#REF!</definedName>
    <definedName name="机场" localSheetId="7">'[53]SW-TEO'!#REF!</definedName>
    <definedName name="基金处室" localSheetId="7">#REF!</definedName>
    <definedName name="基金金额" localSheetId="7">#REF!</definedName>
    <definedName name="基金科目" localSheetId="7">#REF!</definedName>
    <definedName name="基金类型" localSheetId="7">#REF!</definedName>
    <definedName name="金额" localSheetId="7">#REF!</definedName>
    <definedName name="科目" localSheetId="7">#REF!</definedName>
    <definedName name="可比增幅上限" localSheetId="7">[59]J02分配因素!$B$10</definedName>
    <definedName name="可比增幅下限" localSheetId="7">[59]J02分配因素!$B$11</definedName>
    <definedName name="昆明" localSheetId="7">'[53]SW-TEO'!#REF!</definedName>
    <definedName name="类型" localSheetId="7">#REF!</definedName>
    <definedName name="农林水气" localSheetId="7">[75]D011H403!$A$5:$C$60</definedName>
    <definedName name="农业人口2003年" localSheetId="7">[76]农业人口!$E$4:$E$184</definedName>
    <definedName name="农业税分县2003年" localSheetId="7">[72]一般预算收入!$S$4:$S$184</definedName>
    <definedName name="农业税合计2003年" localSheetId="7">[72]一般预算收入!$S$4</definedName>
    <definedName name="农业特产税分县2003年" localSheetId="7">[72]一般预算收入!$T$4:$T$184</definedName>
    <definedName name="农业特产税合计2003年" localSheetId="7">[72]一般预算收入!$T$4</definedName>
    <definedName name="农业用地面积" localSheetId="7">[77]农业用地!$E$4:$E$184</definedName>
    <definedName name="平台" localSheetId="7">'[53]SW-TEO'!#REF!</definedName>
    <definedName name="契税分县2003年" localSheetId="7">[72]一般预算收入!$V$4:$V$184</definedName>
    <definedName name="契税合计2003年" localSheetId="7">[72]一般预算收入!$V$4</definedName>
    <definedName name="人员标准支出" localSheetId="7">[78]人员支出!$E$4:$E$184</definedName>
    <definedName name="日" localSheetId="7">#REF!</definedName>
    <definedName name="山东各县" localSheetId="7">#REF!</definedName>
    <definedName name="生产列1" localSheetId="7">#REF!</definedName>
    <definedName name="生产列11" localSheetId="7">#REF!</definedName>
    <definedName name="生产列15" localSheetId="7">#REF!</definedName>
    <definedName name="生产列16" localSheetId="7">#REF!</definedName>
    <definedName name="生产列17" localSheetId="7">#REF!</definedName>
    <definedName name="生产列19" localSheetId="7">#REF!</definedName>
    <definedName name="生产列2" localSheetId="7">#REF!</definedName>
    <definedName name="生产列20" localSheetId="7">#REF!</definedName>
    <definedName name="生产列3" localSheetId="7">#REF!</definedName>
    <definedName name="生产列4" localSheetId="7">#REF!</definedName>
    <definedName name="生产列5" localSheetId="7">#REF!</definedName>
    <definedName name="生产列6" localSheetId="7">#REF!</definedName>
    <definedName name="生产列7" localSheetId="7">#REF!</definedName>
    <definedName name="生产列8" localSheetId="7">#REF!</definedName>
    <definedName name="生产列9" localSheetId="7">#REF!</definedName>
    <definedName name="生产期" localSheetId="7">#REF!</definedName>
    <definedName name="生产期1" localSheetId="7">#REF!</definedName>
    <definedName name="生产期11" localSheetId="7">#REF!</definedName>
    <definedName name="生产期123" localSheetId="7">#REF!</definedName>
    <definedName name="生产期15" localSheetId="7">#REF!</definedName>
    <definedName name="生产期16" localSheetId="7">#REF!</definedName>
    <definedName name="生产期17" localSheetId="7">#REF!</definedName>
    <definedName name="生产期19" localSheetId="7">#REF!</definedName>
    <definedName name="生产期2" localSheetId="7">#REF!</definedName>
    <definedName name="生产期20" localSheetId="7">#REF!</definedName>
    <definedName name="生产期3" localSheetId="7">#REF!</definedName>
    <definedName name="生产期4" localSheetId="7">#REF!</definedName>
    <definedName name="生产期5" localSheetId="7">#REF!</definedName>
    <definedName name="生产期6" localSheetId="7">#REF!</definedName>
    <definedName name="生产期7" localSheetId="7">#REF!</definedName>
    <definedName name="生产期8" localSheetId="7">#REF!</definedName>
    <definedName name="生产期9" localSheetId="7">#REF!</definedName>
    <definedName name="生态区层次明细" localSheetId="7" hidden="1">#REF!</definedName>
    <definedName name="是" localSheetId="7">#REF!</definedName>
    <definedName name="所得税" localSheetId="7">'[53]SW-TEO'!#REF!</definedName>
    <definedName name="新表" localSheetId="7">#REF!</definedName>
    <definedName name="新分享" localSheetId="7">'[53]SW-TEO'!#REF!</definedName>
    <definedName name="新昆明" localSheetId="7">'[53]SW-TEO'!#REF!</definedName>
    <definedName name="一般预算收入2003年" localSheetId="7">[72]一般预算收入!$AD$4:$AD$184</definedName>
    <definedName name="一般预算收入合计2003年" localSheetId="7">[72]一般预算收入!$AC$4</definedName>
    <definedName name="支出" localSheetId="7">'[61]P1012001'!$A$6:$E$117</definedName>
    <definedName name="最终下达表" localSheetId="7">#REF!</definedName>
    <definedName name="전" localSheetId="7">#REF!</definedName>
    <definedName name="주택사업본부" localSheetId="7">#REF!</definedName>
    <definedName name="철구사업본부" localSheetId="7">#REF!</definedName>
    <definedName name="事业发展支出" localSheetId="7">[80]事业发展!$E$4:$E$184</definedName>
    <definedName name="四季度" localSheetId="7">'[79]C01-1'!#REF!</definedName>
    <definedName name="位次d" localSheetId="7">[81]四月份月报!#REF!</definedName>
    <definedName name="乡镇个数" localSheetId="7">[82]行政区划!$D$6:$D$184</definedName>
    <definedName name="性别" localSheetId="7">[83]基础编码!$H$2:$H$3</definedName>
    <definedName name="学历" localSheetId="7">[83]基础编码!$S$2:$S$9</definedName>
    <definedName name="一般预算收入2002年" localSheetId="7">'[84]2002年一般预算收入'!$AC$4:$AC$184</definedName>
    <definedName name="中小学生人数2003年" localSheetId="7">[85]中小学生!$E$4:$E$184</definedName>
    <definedName name="总人口2003年" localSheetId="7">[86]总人口!$E$4:$E$184</definedName>
    <definedName name="_xlnm.Print_Area" localSheetId="4">表5!$D$1:$F$50</definedName>
    <definedName name="_xlnm.Print_Area" localSheetId="0">收支简表!$B$1:$J$42</definedName>
    <definedName name="_03综合计划财务股">[89]基础数据!$AA$2:$AA$13</definedName>
  </definedNames>
  <calcPr calcId="144525" fullPrecision="0"/>
</workbook>
</file>

<file path=xl/sharedStrings.xml><?xml version="1.0" encoding="utf-8"?>
<sst xmlns="http://schemas.openxmlformats.org/spreadsheetml/2006/main" count="10831" uniqueCount="3268">
  <si>
    <t>2023年通海县一般公共预算收支简表（调整预算）</t>
  </si>
  <si>
    <t>表一</t>
  </si>
  <si>
    <t>单位：万元</t>
  </si>
  <si>
    <t>科目编码</t>
  </si>
  <si>
    <t>项目</t>
  </si>
  <si>
    <t>2022年决算数</t>
  </si>
  <si>
    <t>2023年</t>
  </si>
  <si>
    <t>打印</t>
  </si>
  <si>
    <t>预算数</t>
  </si>
  <si>
    <t>预算调整数</t>
  </si>
  <si>
    <t>101</t>
  </si>
  <si>
    <t>一、税收收入</t>
  </si>
  <si>
    <t>一般公共服务支出</t>
  </si>
  <si>
    <t>103</t>
  </si>
  <si>
    <t>二、非税收入</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</si>
  <si>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</si>
  <si>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</si>
  <si>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</si>
  <si>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</si>
  <si>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</si>
  <si>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</si>
  <si>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</si>
  <si>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</si>
  <si>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</si>
  <si>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</si>
  <si>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</si>
  <si>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</si>
  <si>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</si>
  <si>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</si>
  <si>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</si>
  <si>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</si>
  <si>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</si>
  <si>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</si>
  <si>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</si>
  <si>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</si>
  <si>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</si>
  <si>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债务付息支出</t>
  </si>
  <si>
    <t>债务发行费支出</t>
  </si>
  <si>
    <t>其他支出</t>
  </si>
  <si>
    <t>一般公共预算收入</t>
  </si>
  <si>
    <t>一般公共预算支出</t>
  </si>
  <si>
    <t>地方政府一般债务收入</t>
  </si>
  <si>
    <t>转移性支出</t>
  </si>
  <si>
    <t>转移性收入</t>
  </si>
  <si>
    <t xml:space="preserve">    上解支出</t>
  </si>
  <si>
    <t>110A</t>
  </si>
  <si>
    <t xml:space="preserve">   上级补助收入</t>
  </si>
  <si>
    <t xml:space="preserve">       体制上解支出</t>
  </si>
  <si>
    <t xml:space="preserve">     返还性收入</t>
  </si>
  <si>
    <t xml:space="preserve">       专项上解支出</t>
  </si>
  <si>
    <t xml:space="preserve">     一般性转移支付收入</t>
  </si>
  <si>
    <t xml:space="preserve">    调出资金</t>
  </si>
  <si>
    <t xml:space="preserve">     专项转移支付收入</t>
  </si>
  <si>
    <t xml:space="preserve">    安排预算稳定调节基金</t>
  </si>
  <si>
    <t xml:space="preserve">   上年结余收入</t>
  </si>
  <si>
    <t xml:space="preserve">    补充预算周转金</t>
  </si>
  <si>
    <t xml:space="preserve">   调入资金</t>
  </si>
  <si>
    <t>地方政府一般债务还本支出</t>
  </si>
  <si>
    <t xml:space="preserve">   接受其他地区援助收入</t>
  </si>
  <si>
    <t>年终结转</t>
  </si>
  <si>
    <t xml:space="preserve">   动用预算稳定调节基金</t>
  </si>
  <si>
    <t>各项收入合计</t>
  </si>
  <si>
    <t>各项支出合计</t>
  </si>
  <si>
    <t>2023年通海县一般公共预算收入情况表（调整预算）</t>
  </si>
  <si>
    <t>表二</t>
  </si>
  <si>
    <t>比较</t>
  </si>
  <si>
    <t>调整预算数</t>
  </si>
  <si>
    <t>比2022年决算数增长%</t>
  </si>
  <si>
    <t>比2023年预算数增长%</t>
  </si>
  <si>
    <t>增值税</t>
  </si>
  <si>
    <t>企业所得税</t>
  </si>
  <si>
    <t>个人所得税</t>
  </si>
  <si>
    <t>资源税</t>
  </si>
  <si>
    <t>城市维护建设税</t>
  </si>
  <si>
    <t>房产税</t>
  </si>
  <si>
    <t>印花税</t>
  </si>
  <si>
    <t>城镇土地使用税</t>
  </si>
  <si>
    <t>土地增值税</t>
  </si>
  <si>
    <t>车船税</t>
  </si>
  <si>
    <t>耕地占用税</t>
  </si>
  <si>
    <t>契税</t>
  </si>
  <si>
    <t>烟叶税</t>
  </si>
  <si>
    <t>环境保护税</t>
  </si>
  <si>
    <t>其他税收收入</t>
  </si>
  <si>
    <t>专项收入</t>
  </si>
  <si>
    <t>行政事业性收费收入</t>
  </si>
  <si>
    <t>罚没收入</t>
  </si>
  <si>
    <t>国有资本经营收入</t>
  </si>
  <si>
    <t>国有资源（资产）有偿使用收入</t>
  </si>
  <si>
    <t>捐赠收入</t>
  </si>
  <si>
    <t>政府住房基金收入</t>
  </si>
  <si>
    <t>其他收入</t>
  </si>
  <si>
    <t>全县一般公共预算收入</t>
  </si>
  <si>
    <t>地方政府一般债券收入</t>
  </si>
  <si>
    <t>新增一般债券收入</t>
  </si>
  <si>
    <t>再融资一般债券收入</t>
  </si>
  <si>
    <t>置换一般债券收入</t>
  </si>
  <si>
    <t>地方政府向外国政府及国际金融组织借款收入</t>
  </si>
  <si>
    <t>地方政府其他一般债务收入</t>
  </si>
  <si>
    <t>返还性收入</t>
  </si>
  <si>
    <t>一般性转移支付收入</t>
  </si>
  <si>
    <t>专项转移支付收入</t>
  </si>
  <si>
    <t>上年结余收入</t>
  </si>
  <si>
    <t>调入资金</t>
  </si>
  <si>
    <t>从政府性基金预算调入</t>
  </si>
  <si>
    <t>从国有资本经营预算调入</t>
  </si>
  <si>
    <t>从其他资金调入</t>
  </si>
  <si>
    <t>接受其他地区援助收入▲</t>
  </si>
  <si>
    <t>区域间转移性收入▼</t>
  </si>
  <si>
    <t>接受其他地区援助收入▼</t>
  </si>
  <si>
    <t>生态保护补偿转移性收入▼</t>
  </si>
  <si>
    <t>土地指标调剂转移性收入▼</t>
  </si>
  <si>
    <t>其他转移性收入▼</t>
  </si>
  <si>
    <t>动用预算稳定调节基金</t>
  </si>
  <si>
    <t>2023年通海县一般公共预算支出情况表（调整预算）</t>
  </si>
  <si>
    <t>表三</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</si>
  <si>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</si>
  <si>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</si>
  <si>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</si>
  <si>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</si>
  <si>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</si>
  <si>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</si>
  <si>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</si>
  <si>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</si>
  <si>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</si>
  <si>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</si>
  <si>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</si>
  <si>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</si>
  <si>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</si>
  <si>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</si>
  <si>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</si>
  <si>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</si>
  <si>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</si>
  <si>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</si>
  <si>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</si>
  <si>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</si>
  <si>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</si>
  <si>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</si>
  <si>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</si>
  <si>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</si>
  <si>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</si>
  <si>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全县一般公共预算支出</t>
  </si>
  <si>
    <t>上解支出</t>
  </si>
  <si>
    <t>体制上解支出</t>
  </si>
  <si>
    <t>专项上解支出</t>
  </si>
  <si>
    <t>调出资金</t>
  </si>
  <si>
    <t>安排预算稳定调节基金</t>
  </si>
  <si>
    <t>补充预算周转金</t>
  </si>
  <si>
    <t>援助其他地区支出▲</t>
  </si>
  <si>
    <t>区域间转移性支出▼</t>
  </si>
  <si>
    <t>援助其他地区支出▼</t>
  </si>
  <si>
    <t>生态保护补偿转移性支出▼</t>
  </si>
  <si>
    <t>土地指标调剂转移性支出▼</t>
  </si>
  <si>
    <t>其他转移性支出▼</t>
  </si>
  <si>
    <t>地方政府一般债券还本支出</t>
  </si>
  <si>
    <t>通过财政资金等还本支出</t>
  </si>
  <si>
    <t>通过再融资债券还本支出</t>
  </si>
  <si>
    <t>地方政府向外国政府及国际金融组织借款还本支出</t>
  </si>
  <si>
    <t>地方政府其他一般债务还本支出</t>
  </si>
  <si>
    <t>2023年通海县一般公共预算支出明细表（调整预算）</t>
  </si>
  <si>
    <t>表四</t>
  </si>
  <si>
    <t>类-款-项</t>
  </si>
  <si>
    <t>201</t>
  </si>
  <si>
    <t>20101</t>
  </si>
  <si>
    <t>人大事务</t>
  </si>
  <si>
    <t>2010101</t>
  </si>
  <si>
    <t>行政运行</t>
  </si>
  <si>
    <t>2010102</t>
  </si>
  <si>
    <t>一般行政管理事务</t>
  </si>
  <si>
    <t>2010103</t>
  </si>
  <si>
    <t>机关服务</t>
  </si>
  <si>
    <t>2010104</t>
  </si>
  <si>
    <t>人大会议</t>
  </si>
  <si>
    <t>2010105</t>
  </si>
  <si>
    <t>人大立法</t>
  </si>
  <si>
    <t>2010106</t>
  </si>
  <si>
    <t>人大监督</t>
  </si>
  <si>
    <t>2010107</t>
  </si>
  <si>
    <t>人大代表履职能力提升</t>
  </si>
  <si>
    <t>2010108</t>
  </si>
  <si>
    <t>代表工作</t>
  </si>
  <si>
    <t>2010109</t>
  </si>
  <si>
    <t>人大信访工作</t>
  </si>
  <si>
    <t>2010150</t>
  </si>
  <si>
    <t>事业运行</t>
  </si>
  <si>
    <t>2010199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</si>
  <si>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</si>
  <si>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</si>
  <si>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</si>
  <si>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</si>
  <si>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</si>
  <si>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</si>
  <si>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</si>
  <si>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</si>
  <si>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</si>
  <si>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</si>
  <si>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</si>
  <si>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</si>
  <si>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</si>
  <si>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</si>
  <si>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</si>
  <si>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</si>
  <si>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</si>
  <si>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</si>
  <si>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</si>
  <si>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</si>
  <si>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</si>
  <si>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</si>
  <si>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</si>
  <si>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</si>
  <si>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</si>
  <si>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</si>
  <si>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2010308</t>
  </si>
  <si>
    <t>信访事务</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</si>
  <si>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</si>
  <si>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</si>
  <si>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</si>
  <si>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</si>
  <si>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</si>
  <si>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</si>
  <si>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</si>
  <si>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</si>
  <si>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</si>
  <si>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</si>
  <si>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</si>
  <si>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</si>
  <si>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</si>
  <si>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</si>
  <si>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</si>
  <si>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</si>
  <si>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</si>
  <si>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</si>
  <si>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</si>
  <si>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</si>
  <si>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</si>
  <si>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</si>
  <si>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</si>
  <si>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</si>
  <si>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</si>
  <si>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</si>
  <si>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</si>
  <si>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</si>
  <si>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</si>
  <si>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</si>
  <si>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</si>
  <si>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</si>
  <si>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</si>
  <si>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</si>
  <si>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</si>
  <si>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</si>
  <si>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</si>
  <si>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</si>
  <si>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</si>
  <si>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</si>
  <si>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</si>
  <si>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</si>
  <si>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</si>
  <si>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</si>
  <si>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</si>
  <si>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</si>
  <si>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</si>
  <si>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</si>
  <si>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</si>
  <si>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</si>
  <si>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</si>
  <si>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</si>
  <si>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</si>
  <si>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</si>
  <si>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</si>
  <si>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</si>
  <si>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</si>
  <si>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</si>
  <si>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</si>
  <si>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</si>
  <si>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</si>
  <si>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</si>
  <si>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</si>
  <si>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</si>
  <si>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</si>
  <si>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2010710</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</si>
  <si>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</si>
  <si>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</si>
  <si>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</si>
  <si>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</si>
  <si>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</si>
  <si>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</si>
  <si>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</si>
  <si>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</si>
  <si>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</si>
  <si>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</si>
  <si>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</si>
  <si>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</si>
  <si>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</si>
  <si>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</si>
  <si>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</si>
  <si>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</si>
  <si>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</si>
  <si>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</si>
  <si>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</si>
  <si>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</si>
  <si>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</si>
  <si>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</si>
  <si>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</si>
  <si>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</si>
  <si>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</si>
  <si>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</si>
  <si>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</si>
  <si>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</si>
  <si>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</si>
  <si>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</si>
  <si>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</si>
  <si>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</si>
  <si>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海关监管</t>
  </si>
  <si>
    <t>2010912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</si>
  <si>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</si>
  <si>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</si>
  <si>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</si>
  <si>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</si>
  <si>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</si>
  <si>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</si>
  <si>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</si>
  <si>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</si>
  <si>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</si>
  <si>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</si>
  <si>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</si>
  <si>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</si>
  <si>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</si>
  <si>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</si>
  <si>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</si>
  <si>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</si>
  <si>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</si>
  <si>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</si>
  <si>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</si>
  <si>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</si>
  <si>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</si>
  <si>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</si>
  <si>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</si>
  <si>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</si>
  <si>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</si>
  <si>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</si>
  <si>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</si>
  <si>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</si>
  <si>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</si>
  <si>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</si>
  <si>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</si>
  <si>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</si>
  <si>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</si>
  <si>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</si>
  <si>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</si>
  <si>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</si>
  <si>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</si>
  <si>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知识产权事务</t>
  </si>
  <si>
    <t>2011401</t>
  </si>
  <si>
    <t>2011402</t>
  </si>
  <si>
    <t>2011403</t>
  </si>
  <si>
    <t>2011404</t>
  </si>
  <si>
    <t>专利审批</t>
  </si>
  <si>
    <t>2011405</t>
  </si>
  <si>
    <t>产权战略与规划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</si>
  <si>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</si>
  <si>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</si>
  <si>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</si>
  <si>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</si>
  <si>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</si>
  <si>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</si>
  <si>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</si>
  <si>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</si>
  <si>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</si>
  <si>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</si>
  <si>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</si>
  <si>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</si>
  <si>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民族事务</t>
  </si>
  <si>
    <t>2012301</t>
  </si>
  <si>
    <t>2012302</t>
  </si>
  <si>
    <t>2012303</t>
  </si>
  <si>
    <t>2012304</t>
  </si>
  <si>
    <t>民族工作专项</t>
  </si>
  <si>
    <t>2012350</t>
  </si>
  <si>
    <t>2012399</t>
  </si>
  <si>
    <t>其他民族事务支出</t>
  </si>
  <si>
    <t>20125</t>
  </si>
  <si>
    <t>港澳台事务</t>
  </si>
  <si>
    <t>2012501</t>
  </si>
  <si>
    <t>2012502</t>
  </si>
  <si>
    <t>2012503</t>
  </si>
  <si>
    <t>2012504</t>
  </si>
  <si>
    <t>港澳事务</t>
  </si>
  <si>
    <t>2012505</t>
  </si>
  <si>
    <t>台湾事务</t>
  </si>
  <si>
    <t>2012550</t>
  </si>
  <si>
    <t>2012599</t>
  </si>
  <si>
    <t>其他港澳台事务支出</t>
  </si>
  <si>
    <t>20126</t>
  </si>
  <si>
    <t>档案事务</t>
  </si>
  <si>
    <t>2012601</t>
  </si>
  <si>
    <t>2012602</t>
  </si>
  <si>
    <t>2012603</t>
  </si>
  <si>
    <t>2012604</t>
  </si>
  <si>
    <t>档案馆</t>
  </si>
  <si>
    <t>2012699</t>
  </si>
  <si>
    <t>其他档案事务支出</t>
  </si>
  <si>
    <t>20128</t>
  </si>
  <si>
    <t>民主党派及工商联事务</t>
  </si>
  <si>
    <t>2012801</t>
  </si>
  <si>
    <t>2012802</t>
  </si>
  <si>
    <t>2012803</t>
  </si>
  <si>
    <t>2012804</t>
  </si>
  <si>
    <t>2012850</t>
  </si>
  <si>
    <t>2012899</t>
  </si>
  <si>
    <t>其他民主党派及工商联事务支出</t>
  </si>
  <si>
    <t>20129</t>
  </si>
  <si>
    <t>群众团体事务</t>
  </si>
  <si>
    <t>2012901</t>
  </si>
  <si>
    <t>2012902</t>
  </si>
  <si>
    <t>2012903</t>
  </si>
  <si>
    <t>2012906</t>
  </si>
  <si>
    <t>工会事务</t>
  </si>
  <si>
    <t>2012950</t>
  </si>
  <si>
    <t>2012999</t>
  </si>
  <si>
    <t>其他群众团体事务支出</t>
  </si>
  <si>
    <t>20131</t>
  </si>
  <si>
    <t>党委办公厅（室）及相关机构事务</t>
  </si>
  <si>
    <t>2013101</t>
  </si>
  <si>
    <t>2013102</t>
  </si>
  <si>
    <t>2013103</t>
  </si>
  <si>
    <t>2013105</t>
  </si>
  <si>
    <t>专项业务</t>
  </si>
  <si>
    <t>2013150</t>
  </si>
  <si>
    <t>2013199</t>
  </si>
  <si>
    <t>其他党委办公厅（室）及相关机构事务支出</t>
  </si>
  <si>
    <t>20132</t>
  </si>
  <si>
    <t>组织事务</t>
  </si>
  <si>
    <t>2013201</t>
  </si>
  <si>
    <t>2013202</t>
  </si>
  <si>
    <t>2013203</t>
  </si>
  <si>
    <t>2013204</t>
  </si>
  <si>
    <t>公务员事务</t>
  </si>
  <si>
    <t>2013250</t>
  </si>
  <si>
    <t>2013299</t>
  </si>
  <si>
    <t>其他组织事务支出</t>
  </si>
  <si>
    <t>20133</t>
  </si>
  <si>
    <t>宣传事务</t>
  </si>
  <si>
    <t>2013301</t>
  </si>
  <si>
    <t>2013302</t>
  </si>
  <si>
    <t>2013303</t>
  </si>
  <si>
    <t>2013304</t>
  </si>
  <si>
    <t>宣传管理</t>
  </si>
  <si>
    <t>2013350</t>
  </si>
  <si>
    <t>2013399</t>
  </si>
  <si>
    <t>其他宣传事务支出</t>
  </si>
  <si>
    <t>20134</t>
  </si>
  <si>
    <t>统战事务</t>
  </si>
  <si>
    <t>2013401</t>
  </si>
  <si>
    <t>2013402</t>
  </si>
  <si>
    <t>2013403</t>
  </si>
  <si>
    <t>2013404</t>
  </si>
  <si>
    <t>宗教事务</t>
  </si>
  <si>
    <t>2013405</t>
  </si>
  <si>
    <t>华侨事务</t>
  </si>
  <si>
    <t>2013450</t>
  </si>
  <si>
    <t>2013499</t>
  </si>
  <si>
    <t>其他统战事务支出</t>
  </si>
  <si>
    <t>20135</t>
  </si>
  <si>
    <t>对外联络事务</t>
  </si>
  <si>
    <t>2013501</t>
  </si>
  <si>
    <t>2013502</t>
  </si>
  <si>
    <t>2013503</t>
  </si>
  <si>
    <t>2013550</t>
  </si>
  <si>
    <t>2013599</t>
  </si>
  <si>
    <t>其他对外联络事务支出</t>
  </si>
  <si>
    <t>20136</t>
  </si>
  <si>
    <t>其他共产党事务支出</t>
  </si>
  <si>
    <t>2013601</t>
  </si>
  <si>
    <t>2013602</t>
  </si>
  <si>
    <t>2013603</t>
  </si>
  <si>
    <t>2013650</t>
  </si>
  <si>
    <t>2013699</t>
  </si>
  <si>
    <t>20137</t>
  </si>
  <si>
    <t>网信事务</t>
  </si>
  <si>
    <t>2013701</t>
  </si>
  <si>
    <t>2013702</t>
  </si>
  <si>
    <t>2013703</t>
  </si>
  <si>
    <t>2013704</t>
  </si>
  <si>
    <t>信息安全事务</t>
  </si>
  <si>
    <t>2013750</t>
  </si>
  <si>
    <t>2013799</t>
  </si>
  <si>
    <t>其他网信事务支出</t>
  </si>
  <si>
    <t>20138</t>
  </si>
  <si>
    <t>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</si>
  <si>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</si>
  <si>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</si>
  <si>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</si>
  <si>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</si>
  <si>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</si>
  <si>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</si>
  <si>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</si>
  <si>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</si>
  <si>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</si>
  <si>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</si>
  <si>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</si>
  <si>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</si>
  <si>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</si>
  <si>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</si>
  <si>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</si>
  <si>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</si>
  <si>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</si>
  <si>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质量安全监管</t>
  </si>
  <si>
    <t>2013816</t>
  </si>
  <si>
    <t>食品安全监管</t>
  </si>
  <si>
    <t>2013850</t>
  </si>
  <si>
    <t>2013899</t>
  </si>
  <si>
    <t>其他市场监督管理事务</t>
  </si>
  <si>
    <t>20199</t>
  </si>
  <si>
    <t>其他一般公共服务支出</t>
  </si>
  <si>
    <t>2019901</t>
  </si>
  <si>
    <t>国家赔偿费用支出</t>
  </si>
  <si>
    <t>2019999</t>
  </si>
  <si>
    <t>202</t>
  </si>
  <si>
    <t>20205</t>
  </si>
  <si>
    <t>对外合作与交流</t>
  </si>
  <si>
    <t>20299</t>
  </si>
  <si>
    <t>其他外交支出</t>
  </si>
  <si>
    <t>203</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</si>
  <si>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</si>
  <si>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</si>
  <si>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</si>
  <si>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</si>
  <si>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</si>
  <si>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</si>
  <si>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</si>
  <si>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</si>
  <si>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</si>
  <si>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</si>
  <si>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</si>
  <si>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</si>
  <si>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</si>
  <si>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</si>
  <si>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</si>
  <si>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</si>
  <si>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</si>
  <si>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</si>
  <si>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</si>
  <si>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</si>
  <si>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</si>
  <si>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</si>
  <si>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</si>
  <si>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</si>
  <si>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2030605</t>
  </si>
  <si>
    <t>国防教育◆</t>
  </si>
  <si>
    <t>2030606</t>
  </si>
  <si>
    <t>预备役部队◆</t>
  </si>
  <si>
    <t>2030607</t>
  </si>
  <si>
    <t>民兵</t>
  </si>
  <si>
    <t>2030608</t>
  </si>
  <si>
    <t>边海防</t>
  </si>
  <si>
    <t>2030699</t>
  </si>
  <si>
    <t>其他国防动员支出</t>
  </si>
  <si>
    <t>20399</t>
  </si>
  <si>
    <t>其他国防支出</t>
  </si>
  <si>
    <t>2039999</t>
  </si>
  <si>
    <t>204</t>
  </si>
  <si>
    <t>20401</t>
  </si>
  <si>
    <t>武装警察部队</t>
  </si>
  <si>
    <t>2040101</t>
  </si>
  <si>
    <t>2040199</t>
  </si>
  <si>
    <t>其他武装警察部队支出</t>
  </si>
  <si>
    <t>20402</t>
  </si>
  <si>
    <t>公安</t>
  </si>
  <si>
    <t>2040201</t>
  </si>
  <si>
    <t>2040202</t>
  </si>
  <si>
    <t>2040203</t>
  </si>
  <si>
    <t>2040219</t>
  </si>
  <si>
    <t>2040220</t>
  </si>
  <si>
    <t>执法办案</t>
  </si>
  <si>
    <t>2040221</t>
  </si>
  <si>
    <t>特别业务</t>
  </si>
  <si>
    <t>2040222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</si>
  <si>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</si>
  <si>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</si>
  <si>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</si>
  <si>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</si>
  <si>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</si>
  <si>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</si>
  <si>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</si>
  <si>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</si>
  <si>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</si>
  <si>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</si>
  <si>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</si>
  <si>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</si>
  <si>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</si>
  <si>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</si>
  <si>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</si>
  <si>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</si>
  <si>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</si>
  <si>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</si>
  <si>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</si>
  <si>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</si>
  <si>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</si>
  <si>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</si>
  <si>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</si>
  <si>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</si>
  <si>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</si>
  <si>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</si>
  <si>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</si>
  <si>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</si>
  <si>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</si>
  <si>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</si>
  <si>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</si>
  <si>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</si>
  <si>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</si>
  <si>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</si>
  <si>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</si>
  <si>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</si>
  <si>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</si>
  <si>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</si>
  <si>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</si>
  <si>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</si>
  <si>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</si>
  <si>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</si>
  <si>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</si>
  <si>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</si>
  <si>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</si>
  <si>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</si>
  <si>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</si>
  <si>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</si>
  <si>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</si>
  <si>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</si>
  <si>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</si>
  <si>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</si>
  <si>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</si>
  <si>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</si>
  <si>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</si>
  <si>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</si>
  <si>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</si>
  <si>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</si>
  <si>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</si>
  <si>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</si>
  <si>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</si>
  <si>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</si>
  <si>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</si>
  <si>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</si>
  <si>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</si>
  <si>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</si>
  <si>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</si>
  <si>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</si>
  <si>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</si>
  <si>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</si>
  <si>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</si>
  <si>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</si>
  <si>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</si>
  <si>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</si>
  <si>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</si>
  <si>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</si>
  <si>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</si>
  <si>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</si>
  <si>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</si>
  <si>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</si>
  <si>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</si>
  <si>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</si>
  <si>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</si>
  <si>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</si>
  <si>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</si>
  <si>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</si>
  <si>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</si>
  <si>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</si>
  <si>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</si>
  <si>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</si>
  <si>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</si>
  <si>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</si>
  <si>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</si>
  <si>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</si>
  <si>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</si>
  <si>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</si>
  <si>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</si>
  <si>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</si>
  <si>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</si>
  <si>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</si>
  <si>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</si>
  <si>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</si>
  <si>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</si>
  <si>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</si>
  <si>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</si>
  <si>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</si>
  <si>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</si>
  <si>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</si>
  <si>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</si>
  <si>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</si>
  <si>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</si>
  <si>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</si>
  <si>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</si>
  <si>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</si>
  <si>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</si>
  <si>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</si>
  <si>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</si>
  <si>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</si>
  <si>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2049902</t>
  </si>
  <si>
    <t>国家司法救助支出</t>
  </si>
  <si>
    <t>2049999</t>
  </si>
  <si>
    <t>205</t>
  </si>
  <si>
    <t>20501</t>
  </si>
  <si>
    <t>教育管理事务</t>
  </si>
  <si>
    <t>2050101</t>
  </si>
  <si>
    <t>2050102</t>
  </si>
  <si>
    <t>2050103</t>
  </si>
  <si>
    <t>2050199</t>
  </si>
  <si>
    <t>其他教育管理事务支出</t>
  </si>
  <si>
    <t>20502</t>
  </si>
  <si>
    <t>普通教育</t>
  </si>
  <si>
    <t>2050201</t>
  </si>
  <si>
    <t>学前教育</t>
  </si>
  <si>
    <t>2050202</t>
  </si>
  <si>
    <t>小学教育</t>
  </si>
  <si>
    <t>2050203</t>
  </si>
  <si>
    <t>初中教育</t>
  </si>
  <si>
    <t>2050204</t>
  </si>
  <si>
    <t>高中教育</t>
  </si>
  <si>
    <t>2050205</t>
  </si>
  <si>
    <t>高等教育</t>
  </si>
  <si>
    <t>2050299</t>
  </si>
  <si>
    <t>其他普通教育支出</t>
  </si>
  <si>
    <t>20503</t>
  </si>
  <si>
    <t>职业教育</t>
  </si>
  <si>
    <t>2050301</t>
  </si>
  <si>
    <t>初等职业教育</t>
  </si>
  <si>
    <t>2050302</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</si>
  <si>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</si>
  <si>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</si>
  <si>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</si>
  <si>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</si>
  <si>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</si>
  <si>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</si>
  <si>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</si>
  <si>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</si>
  <si>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</si>
  <si>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</si>
  <si>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</si>
  <si>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</si>
  <si>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</si>
  <si>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</si>
  <si>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</si>
  <si>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</si>
  <si>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</si>
  <si>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</si>
  <si>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</si>
  <si>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</si>
  <si>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</si>
  <si>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</si>
  <si>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</si>
  <si>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</si>
  <si>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</si>
  <si>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</si>
  <si>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</si>
  <si>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</si>
  <si>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</si>
  <si>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</si>
  <si>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</si>
  <si>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</si>
  <si>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</si>
  <si>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</si>
  <si>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</si>
  <si>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</si>
  <si>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</si>
  <si>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</si>
  <si>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</si>
  <si>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</si>
  <si>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</si>
  <si>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</si>
  <si>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</si>
  <si>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</si>
  <si>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进修及培训</t>
  </si>
  <si>
    <t>2050801</t>
  </si>
  <si>
    <t>教师进修</t>
  </si>
  <si>
    <t>2050802</t>
  </si>
  <si>
    <t>干部教育</t>
  </si>
  <si>
    <t>2050803</t>
  </si>
  <si>
    <t>培训支出</t>
  </si>
  <si>
    <t>2050804</t>
  </si>
  <si>
    <t>退役士兵能力提升</t>
  </si>
  <si>
    <t>2050899</t>
  </si>
  <si>
    <t>其他进修及培训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</si>
  <si>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</si>
  <si>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</si>
  <si>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</si>
  <si>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</si>
  <si>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</si>
  <si>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</si>
  <si>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</si>
  <si>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</si>
  <si>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</si>
  <si>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</si>
  <si>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</si>
  <si>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</si>
  <si>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</si>
  <si>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</si>
  <si>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</si>
  <si>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</si>
  <si>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</si>
  <si>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</si>
  <si>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</si>
  <si>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</si>
  <si>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</si>
  <si>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</si>
  <si>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</si>
  <si>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</si>
  <si>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</si>
  <si>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</si>
  <si>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</si>
  <si>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</si>
  <si>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</si>
  <si>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</si>
  <si>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</si>
  <si>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</si>
  <si>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</si>
  <si>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</si>
  <si>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</si>
  <si>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</si>
  <si>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</si>
  <si>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</si>
  <si>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</si>
  <si>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</si>
  <si>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</si>
  <si>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</si>
  <si>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</si>
  <si>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</si>
  <si>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</si>
  <si>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</si>
  <si>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</si>
  <si>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</si>
  <si>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</si>
  <si>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</si>
  <si>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</si>
  <si>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</si>
  <si>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</si>
  <si>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</si>
  <si>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</si>
  <si>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</si>
  <si>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</si>
  <si>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</si>
  <si>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</si>
  <si>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2060405</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</si>
  <si>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</si>
  <si>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</si>
  <si>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</si>
  <si>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</si>
  <si>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</si>
  <si>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</si>
  <si>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</si>
  <si>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</si>
  <si>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</si>
  <si>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</si>
  <si>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</si>
  <si>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</si>
  <si>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</si>
  <si>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</si>
  <si>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</si>
  <si>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</si>
  <si>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</si>
  <si>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</si>
  <si>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</si>
  <si>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</si>
  <si>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</si>
  <si>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</si>
  <si>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</si>
  <si>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</si>
  <si>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</si>
  <si>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</si>
  <si>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</si>
  <si>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</si>
  <si>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</si>
  <si>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</si>
  <si>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</si>
  <si>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</si>
  <si>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</si>
  <si>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</si>
  <si>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</si>
  <si>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</si>
  <si>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</si>
  <si>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</si>
  <si>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</si>
  <si>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</si>
  <si>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</si>
  <si>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</si>
  <si>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</si>
  <si>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</si>
  <si>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</si>
  <si>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</si>
  <si>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</si>
  <si>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</si>
  <si>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</si>
  <si>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</si>
  <si>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</si>
  <si>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20699</t>
  </si>
  <si>
    <t>其他科学技术支出</t>
  </si>
  <si>
    <t>2069901</t>
  </si>
  <si>
    <t>科技奖励</t>
  </si>
  <si>
    <t>2069902</t>
  </si>
  <si>
    <t>核应急</t>
  </si>
  <si>
    <t>2069903</t>
  </si>
  <si>
    <t>转制科研机构</t>
  </si>
  <si>
    <t>2069999</t>
  </si>
  <si>
    <t>207</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</si>
  <si>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</si>
  <si>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</si>
  <si>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</si>
  <si>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</si>
  <si>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</si>
  <si>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</si>
  <si>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</si>
  <si>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</si>
  <si>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</si>
  <si>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</si>
  <si>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</si>
  <si>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</si>
  <si>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</si>
  <si>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</si>
  <si>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</si>
  <si>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</si>
  <si>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</si>
  <si>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</si>
  <si>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</si>
  <si>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</si>
  <si>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</si>
  <si>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</si>
  <si>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</si>
  <si>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</si>
  <si>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</si>
  <si>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</si>
  <si>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</si>
  <si>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</si>
  <si>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</si>
  <si>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</si>
  <si>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</si>
  <si>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</si>
  <si>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</si>
  <si>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</si>
  <si>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</si>
  <si>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</si>
  <si>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2070205</t>
  </si>
  <si>
    <t>博物馆</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</si>
  <si>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</si>
  <si>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</si>
  <si>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</si>
  <si>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</si>
  <si>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</si>
  <si>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</si>
  <si>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</si>
  <si>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</si>
  <si>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</si>
  <si>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</si>
  <si>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</si>
  <si>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</si>
  <si>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</si>
  <si>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</si>
  <si>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</si>
  <si>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</si>
  <si>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</si>
  <si>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</si>
  <si>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</si>
  <si>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</si>
  <si>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</si>
  <si>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</si>
  <si>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</si>
  <si>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</si>
  <si>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</si>
  <si>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</si>
  <si>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</si>
  <si>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</si>
  <si>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</si>
  <si>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</si>
  <si>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</si>
  <si>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</si>
  <si>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</si>
  <si>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</si>
  <si>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</si>
  <si>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</si>
  <si>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</si>
  <si>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</si>
  <si>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20708</t>
  </si>
  <si>
    <t>广播电视</t>
  </si>
  <si>
    <t>2070801</t>
  </si>
  <si>
    <t>2070802</t>
  </si>
  <si>
    <t>2070803</t>
  </si>
  <si>
    <t>2070806</t>
  </si>
  <si>
    <t>监测监管</t>
  </si>
  <si>
    <t>2070807</t>
  </si>
  <si>
    <t>传输发射</t>
  </si>
  <si>
    <t>2070808</t>
  </si>
  <si>
    <t>广播电视事务</t>
  </si>
  <si>
    <t>2070899</t>
  </si>
  <si>
    <t>其他广播电视支出</t>
  </si>
  <si>
    <t>20799</t>
  </si>
  <si>
    <t>其他文化旅游体育与传媒支出</t>
  </si>
  <si>
    <t>2079902</t>
  </si>
  <si>
    <t>宣传文化发展专项支出</t>
  </si>
  <si>
    <t>2079903</t>
  </si>
  <si>
    <t>文化产业发展专项支出</t>
  </si>
  <si>
    <t>2079999</t>
  </si>
  <si>
    <t>208</t>
  </si>
  <si>
    <t>20801</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</si>
  <si>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</si>
  <si>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</si>
  <si>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</si>
  <si>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</si>
  <si>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</si>
  <si>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</si>
  <si>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</si>
  <si>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</si>
  <si>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</si>
  <si>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</si>
  <si>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</si>
  <si>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</si>
  <si>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</si>
  <si>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</si>
  <si>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</si>
  <si>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</si>
  <si>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</si>
  <si>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</si>
  <si>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</si>
  <si>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</si>
  <si>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</si>
  <si>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</si>
  <si>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</si>
  <si>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</si>
  <si>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</si>
  <si>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</si>
  <si>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</si>
  <si>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</si>
  <si>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</si>
  <si>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</si>
  <si>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</si>
  <si>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</si>
  <si>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</si>
  <si>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</si>
  <si>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</si>
  <si>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</si>
  <si>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</si>
  <si>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</si>
  <si>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</si>
  <si>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</si>
  <si>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</si>
  <si>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</si>
  <si>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</si>
  <si>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</si>
  <si>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</si>
  <si>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20804</t>
  </si>
  <si>
    <t>补充全国社会保障基金</t>
  </si>
  <si>
    <t>2080402</t>
  </si>
  <si>
    <t>用一般公共预算补充基金</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</si>
  <si>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</si>
  <si>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</si>
  <si>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</si>
  <si>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</si>
  <si>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</si>
  <si>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</si>
  <si>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</si>
  <si>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</si>
  <si>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</si>
  <si>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</si>
  <si>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</si>
  <si>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</si>
  <si>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2080507</t>
  </si>
  <si>
    <t>对机关事业单位基本养老保险基金的补助</t>
  </si>
  <si>
    <t>2080508</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</si>
  <si>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</si>
  <si>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</si>
  <si>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</si>
  <si>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</si>
  <si>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</si>
  <si>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</si>
  <si>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</si>
  <si>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</si>
  <si>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</si>
  <si>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</si>
  <si>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</si>
  <si>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</si>
  <si>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</si>
  <si>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</si>
  <si>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</si>
  <si>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</si>
  <si>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</si>
  <si>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</si>
  <si>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</si>
  <si>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</si>
  <si>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</si>
  <si>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</si>
  <si>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</si>
  <si>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2080711</t>
  </si>
  <si>
    <t>就业见习补贴</t>
  </si>
  <si>
    <t>2080712</t>
  </si>
  <si>
    <t>高技能人才培养补助</t>
  </si>
  <si>
    <t>2080713</t>
  </si>
  <si>
    <t>促进创业补贴</t>
  </si>
  <si>
    <t>2080799</t>
  </si>
  <si>
    <t>其他就业补助支出</t>
  </si>
  <si>
    <t>20808</t>
  </si>
  <si>
    <t>抚恤</t>
  </si>
  <si>
    <t>2080801</t>
  </si>
  <si>
    <t>死亡抚恤</t>
  </si>
  <si>
    <t>2080802</t>
  </si>
  <si>
    <t>伤残抚恤</t>
  </si>
  <si>
    <t>2080803</t>
  </si>
  <si>
    <t>在乡复员、退伍军人生活补助★</t>
  </si>
  <si>
    <t>2080804</t>
  </si>
  <si>
    <t>优抚事业单位支出◆</t>
  </si>
  <si>
    <t>2080805</t>
  </si>
  <si>
    <t>义务兵优待</t>
  </si>
  <si>
    <t>2080806</t>
  </si>
  <si>
    <t>农村籍退役士兵老年生活补助</t>
  </si>
  <si>
    <t>2080807</t>
  </si>
  <si>
    <t>光荣院●</t>
  </si>
  <si>
    <t>2080808</t>
  </si>
  <si>
    <t>烈士纪念设施管理维护●</t>
  </si>
  <si>
    <t>2080899</t>
  </si>
  <si>
    <t>其他优抚支出★</t>
  </si>
  <si>
    <t>20809</t>
  </si>
  <si>
    <t>退役安置</t>
  </si>
  <si>
    <t>2080901</t>
  </si>
  <si>
    <t>退役士兵安置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</si>
  <si>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</si>
  <si>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</si>
  <si>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</si>
  <si>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</si>
  <si>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</si>
  <si>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</si>
  <si>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</si>
  <si>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</si>
  <si>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</si>
  <si>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</si>
  <si>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</si>
  <si>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</si>
  <si>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2081001</t>
  </si>
  <si>
    <t>儿童福利</t>
  </si>
  <si>
    <t>2081002</t>
  </si>
  <si>
    <t>老年福利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</si>
  <si>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</si>
  <si>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</si>
  <si>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</si>
  <si>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</si>
  <si>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</si>
  <si>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</si>
  <si>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</si>
  <si>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</si>
  <si>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</si>
  <si>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</si>
  <si>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</si>
  <si>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</si>
  <si>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</si>
  <si>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</si>
  <si>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</si>
  <si>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</si>
  <si>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</si>
  <si>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</si>
  <si>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</si>
  <si>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</si>
  <si>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</si>
  <si>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2081107</t>
  </si>
  <si>
    <t>残疾人生活和护理补贴</t>
  </si>
  <si>
    <t>2081199</t>
  </si>
  <si>
    <t>其他残疾人事业支出</t>
  </si>
  <si>
    <t>20816</t>
  </si>
  <si>
    <t>红十字事业</t>
  </si>
  <si>
    <t>2081601</t>
  </si>
  <si>
    <t>2081602</t>
  </si>
  <si>
    <t>2081603</t>
  </si>
  <si>
    <t>2081650</t>
  </si>
  <si>
    <t>事业运行▼</t>
  </si>
  <si>
    <t>2081699</t>
  </si>
  <si>
    <t>其他红十字事业支出</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</si>
  <si>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</si>
  <si>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</si>
  <si>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</si>
  <si>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</si>
  <si>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</si>
  <si>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</si>
  <si>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</si>
  <si>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</si>
  <si>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</si>
  <si>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</si>
  <si>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</si>
  <si>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</si>
  <si>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</si>
  <si>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</si>
  <si>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2082101</t>
  </si>
  <si>
    <t>城市特困人员救助供养支出</t>
  </si>
  <si>
    <t>2082102</t>
  </si>
  <si>
    <t>农村特困人员救助供养支出</t>
  </si>
  <si>
    <t>20824</t>
  </si>
  <si>
    <t>补充道路交通事故社会救助基金</t>
  </si>
  <si>
    <t>2082401</t>
  </si>
  <si>
    <t>交强险增值税补助基金支出</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</si>
  <si>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</si>
  <si>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</si>
  <si>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</si>
  <si>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</si>
  <si>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</si>
  <si>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</si>
  <si>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</si>
  <si>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</si>
  <si>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</si>
  <si>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</si>
  <si>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2082601</t>
  </si>
  <si>
    <t>财政对企业职工基本养老保险基金的补助</t>
  </si>
  <si>
    <t>2082602</t>
  </si>
  <si>
    <t>财政对城乡居民基本养老保险基金的补助</t>
  </si>
  <si>
    <t>2082699</t>
  </si>
  <si>
    <t>财政对其他基本养老保险基金的补助</t>
  </si>
  <si>
    <t>20827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</si>
  <si>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</si>
  <si>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</si>
  <si>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</si>
  <si>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</si>
  <si>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</si>
  <si>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</si>
  <si>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</si>
  <si>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</si>
  <si>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</si>
  <si>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</si>
  <si>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</si>
  <si>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</si>
  <si>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</si>
  <si>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</si>
  <si>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</si>
  <si>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</si>
  <si>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2082850</t>
  </si>
  <si>
    <t>2082899</t>
  </si>
  <si>
    <t>其他退役军人事务管理支出</t>
  </si>
  <si>
    <t>20830</t>
  </si>
  <si>
    <t>财政代缴社会保险费支出</t>
  </si>
  <si>
    <t>2083001</t>
  </si>
  <si>
    <t>财政代缴城乡居民基本养老保险费支出</t>
  </si>
  <si>
    <t>2083099</t>
  </si>
  <si>
    <t>财政代缴其他社会保险费支出</t>
  </si>
  <si>
    <t>20899</t>
  </si>
  <si>
    <t>其他社会保障和就业支出</t>
  </si>
  <si>
    <t>2089999</t>
  </si>
  <si>
    <t>210</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</si>
  <si>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</si>
  <si>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</si>
  <si>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</si>
  <si>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</si>
  <si>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</si>
  <si>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</si>
  <si>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</si>
  <si>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</si>
  <si>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</si>
  <si>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</si>
  <si>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</si>
  <si>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</si>
  <si>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</si>
  <si>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</si>
  <si>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</si>
  <si>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</si>
  <si>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</si>
  <si>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</si>
  <si>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</si>
  <si>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</si>
  <si>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</si>
  <si>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</si>
  <si>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</si>
  <si>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</si>
  <si>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</si>
  <si>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</si>
  <si>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</si>
  <si>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</si>
  <si>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</si>
  <si>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</si>
  <si>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</si>
  <si>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</si>
  <si>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</si>
  <si>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</si>
  <si>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</si>
  <si>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</si>
  <si>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</si>
  <si>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</si>
  <si>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</si>
  <si>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</si>
  <si>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</si>
  <si>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2100302</t>
  </si>
  <si>
    <t>乡镇卫生院</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</si>
  <si>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</si>
  <si>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</si>
  <si>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</si>
  <si>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</si>
  <si>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</si>
  <si>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</si>
  <si>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</si>
  <si>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</si>
  <si>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</si>
  <si>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</si>
  <si>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</si>
  <si>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</si>
  <si>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</si>
  <si>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</si>
  <si>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</si>
  <si>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</si>
  <si>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</si>
  <si>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</si>
  <si>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2100408</t>
  </si>
  <si>
    <t>基本公共卫生服务</t>
  </si>
  <si>
    <t>2100409</t>
  </si>
  <si>
    <t>重大公共卫生服务</t>
  </si>
  <si>
    <t>2100410</t>
  </si>
  <si>
    <t>突发公共卫生事件应急处理</t>
  </si>
  <si>
    <t>2100499</t>
  </si>
  <si>
    <t>其他公共卫生支出</t>
  </si>
  <si>
    <t>21006</t>
  </si>
  <si>
    <t>中医药</t>
  </si>
  <si>
    <t>2100601</t>
  </si>
  <si>
    <t>中医（民族医）药专项</t>
  </si>
  <si>
    <t>2100699</t>
  </si>
  <si>
    <t>其他中医药支出</t>
  </si>
  <si>
    <t>21007</t>
  </si>
  <si>
    <t>计划生育事务</t>
  </si>
  <si>
    <t>2100716</t>
  </si>
  <si>
    <t>计划生育机构</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</si>
  <si>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</si>
  <si>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</si>
  <si>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</si>
  <si>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</si>
  <si>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</si>
  <si>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</si>
  <si>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</si>
  <si>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</si>
  <si>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</si>
  <si>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</si>
  <si>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</si>
  <si>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</si>
  <si>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</si>
  <si>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</si>
  <si>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</si>
  <si>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</si>
  <si>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</si>
  <si>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</si>
  <si>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2101202</t>
  </si>
  <si>
    <t>财政对城乡居民基本医疗保险基金的补助</t>
  </si>
  <si>
    <t>2101299</t>
  </si>
  <si>
    <t>财政对其他基本医疗保险基金的补助</t>
  </si>
  <si>
    <t>21013</t>
  </si>
  <si>
    <t>医疗救助</t>
  </si>
  <si>
    <t>2101301</t>
  </si>
  <si>
    <t>城乡医疗救助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</si>
  <si>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</si>
  <si>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</si>
  <si>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</si>
  <si>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</si>
  <si>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</si>
  <si>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</si>
  <si>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</si>
  <si>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</si>
  <si>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</si>
  <si>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</si>
  <si>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</si>
  <si>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</si>
  <si>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</si>
  <si>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</si>
  <si>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</si>
  <si>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</si>
  <si>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</si>
  <si>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</si>
  <si>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</si>
  <si>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</si>
  <si>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</si>
  <si>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</si>
  <si>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</si>
  <si>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</si>
  <si>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</si>
  <si>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2101601</t>
  </si>
  <si>
    <t>21099</t>
  </si>
  <si>
    <t>其他卫生健康支出</t>
  </si>
  <si>
    <t>2109999</t>
  </si>
  <si>
    <t>211</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</si>
  <si>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</si>
  <si>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</si>
  <si>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</si>
  <si>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</si>
  <si>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</si>
  <si>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</si>
  <si>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</si>
  <si>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</si>
  <si>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</si>
  <si>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</si>
  <si>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</si>
  <si>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</si>
  <si>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</si>
  <si>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</si>
  <si>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</si>
  <si>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</si>
  <si>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</si>
  <si>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</si>
  <si>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</si>
  <si>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</si>
  <si>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</si>
  <si>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</si>
  <si>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</si>
  <si>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</si>
  <si>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</si>
  <si>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</si>
  <si>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</si>
  <si>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</si>
  <si>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</si>
  <si>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</si>
  <si>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</si>
  <si>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</si>
  <si>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</si>
  <si>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</si>
  <si>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</si>
  <si>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</si>
  <si>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</si>
  <si>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</si>
  <si>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</si>
  <si>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</si>
  <si>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</si>
  <si>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</si>
  <si>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</si>
  <si>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</si>
  <si>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</si>
  <si>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</si>
  <si>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</si>
  <si>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</si>
  <si>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</si>
  <si>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</si>
  <si>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</si>
  <si>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</si>
  <si>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</si>
  <si>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</si>
  <si>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</si>
  <si>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</si>
  <si>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</si>
  <si>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</si>
  <si>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天然林保护</t>
  </si>
  <si>
    <t>2110501</t>
  </si>
  <si>
    <t>森林管护</t>
  </si>
  <si>
    <t>2110502</t>
  </si>
  <si>
    <t>社会保险补助</t>
  </si>
  <si>
    <t>2110503</t>
  </si>
  <si>
    <t>政策性社会性支出补助</t>
  </si>
  <si>
    <t>2110506</t>
  </si>
  <si>
    <t>天然林保护工程建设</t>
  </si>
  <si>
    <t>2110507</t>
  </si>
  <si>
    <t>停伐补助</t>
  </si>
  <si>
    <t>2110599</t>
  </si>
  <si>
    <t>其他天然林保护支出</t>
  </si>
  <si>
    <t>21106</t>
  </si>
  <si>
    <t>退耕还林还草</t>
  </si>
  <si>
    <t>2110602</t>
  </si>
  <si>
    <t>退耕现金</t>
  </si>
  <si>
    <t>2110603</t>
  </si>
  <si>
    <t>退耕还林粮食折现补贴</t>
  </si>
  <si>
    <t>2110604</t>
  </si>
  <si>
    <t>退耕还林粮食费用补贴</t>
  </si>
  <si>
    <t>2110605</t>
  </si>
  <si>
    <t>退耕还林工程建设</t>
  </si>
  <si>
    <t>2110699</t>
  </si>
  <si>
    <t>其他退耕还林还草支出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</si>
  <si>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</si>
  <si>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</si>
  <si>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</si>
  <si>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</si>
  <si>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</si>
  <si>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</si>
  <si>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</si>
  <si>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</si>
  <si>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</si>
  <si>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</si>
  <si>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</si>
  <si>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</si>
  <si>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</si>
  <si>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</si>
  <si>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2110901</t>
  </si>
  <si>
    <t>21110</t>
  </si>
  <si>
    <t>能源节约利用</t>
  </si>
  <si>
    <t>2111001</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</si>
  <si>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</si>
  <si>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</si>
  <si>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</si>
  <si>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</si>
  <si>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</si>
  <si>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</si>
  <si>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</si>
  <si>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</si>
  <si>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</si>
  <si>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</si>
  <si>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</si>
  <si>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</si>
  <si>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</si>
  <si>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可再生能源</t>
  </si>
  <si>
    <t>2111201</t>
  </si>
  <si>
    <t>21113</t>
  </si>
  <si>
    <t>循环经济</t>
  </si>
  <si>
    <t>2111301</t>
  </si>
  <si>
    <t>21114</t>
  </si>
  <si>
    <t>能源管理事务</t>
  </si>
  <si>
    <t>2111401</t>
  </si>
  <si>
    <t>2111402</t>
  </si>
  <si>
    <t>2111403</t>
  </si>
  <si>
    <t>2111404</t>
  </si>
  <si>
    <t>能源预测预警◆</t>
  </si>
  <si>
    <t>2111405</t>
  </si>
  <si>
    <t>能源战略规划与实施◆</t>
  </si>
  <si>
    <t>2111406</t>
  </si>
  <si>
    <t>能源科技装备</t>
  </si>
  <si>
    <t>2111407</t>
  </si>
  <si>
    <t>能源行业管理</t>
  </si>
  <si>
    <t>2111408</t>
  </si>
  <si>
    <t>能源管理</t>
  </si>
  <si>
    <t>2111409</t>
  </si>
  <si>
    <t>石油储备发展管理◆</t>
  </si>
  <si>
    <t>2111410</t>
  </si>
  <si>
    <t>能源调查◆</t>
  </si>
  <si>
    <t>2111411</t>
  </si>
  <si>
    <t>2111413</t>
  </si>
  <si>
    <t>农村电网建设</t>
  </si>
  <si>
    <t>2111450</t>
  </si>
  <si>
    <t>2111499</t>
  </si>
  <si>
    <t>其他能源管理事务支出</t>
  </si>
  <si>
    <t>21199</t>
  </si>
  <si>
    <t>其他节能环保支出</t>
  </si>
  <si>
    <t>2119999</t>
  </si>
  <si>
    <t>212</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</si>
  <si>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</si>
  <si>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</si>
  <si>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</si>
  <si>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</si>
  <si>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</si>
  <si>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</si>
  <si>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</si>
  <si>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</si>
  <si>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</si>
  <si>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</si>
  <si>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</si>
  <si>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</si>
  <si>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</si>
  <si>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</si>
  <si>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</si>
  <si>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</si>
  <si>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</si>
  <si>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</si>
  <si>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</si>
  <si>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</si>
  <si>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</si>
  <si>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</si>
  <si>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</si>
  <si>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</si>
  <si>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</si>
  <si>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</si>
  <si>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</si>
  <si>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</si>
  <si>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</si>
  <si>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</si>
  <si>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</si>
  <si>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</si>
  <si>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</si>
  <si>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</si>
  <si>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21299</t>
  </si>
  <si>
    <t>其他城乡社区支出</t>
  </si>
  <si>
    <t>2129999</t>
  </si>
  <si>
    <t>213</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</si>
  <si>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</si>
  <si>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</si>
  <si>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</si>
  <si>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</si>
  <si>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</si>
  <si>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</si>
  <si>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</si>
  <si>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</si>
  <si>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</si>
  <si>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</si>
  <si>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</si>
  <si>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</si>
  <si>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</si>
  <si>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</si>
  <si>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</si>
  <si>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</si>
  <si>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</si>
  <si>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</si>
  <si>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</si>
  <si>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</si>
  <si>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</si>
  <si>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</si>
  <si>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</si>
  <si>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</si>
  <si>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</si>
  <si>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</si>
  <si>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</si>
  <si>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</si>
  <si>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</si>
  <si>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</si>
  <si>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</si>
  <si>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</si>
  <si>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</si>
  <si>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</si>
  <si>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</si>
  <si>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</si>
  <si>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</si>
  <si>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农业资源保护修复与利用</t>
  </si>
  <si>
    <t>2130142</t>
  </si>
  <si>
    <t>农村道路建设</t>
  </si>
  <si>
    <t>2130148</t>
  </si>
  <si>
    <t>渔业发展</t>
  </si>
  <si>
    <t>2130152</t>
  </si>
  <si>
    <t>对高校毕业生到基层任职补助</t>
  </si>
  <si>
    <t>2130153</t>
  </si>
  <si>
    <t>农田建设</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</si>
  <si>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</si>
  <si>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</si>
  <si>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</si>
  <si>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</si>
  <si>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</si>
  <si>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</si>
  <si>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</si>
  <si>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</si>
  <si>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</si>
  <si>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</si>
  <si>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</si>
  <si>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</si>
  <si>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</si>
  <si>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</si>
  <si>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</si>
  <si>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</si>
  <si>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</si>
  <si>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2130210</t>
  </si>
  <si>
    <t>自然保护区等管理◆</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</si>
  <si>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</si>
  <si>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</si>
  <si>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</si>
  <si>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</si>
  <si>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</si>
  <si>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</si>
  <si>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</si>
  <si>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</si>
  <si>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</si>
  <si>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</si>
  <si>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</si>
  <si>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</si>
  <si>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</si>
  <si>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</si>
  <si>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</si>
  <si>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</si>
  <si>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</si>
  <si>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2130232</t>
  </si>
  <si>
    <t>成品油价格改革对林业的补贴◆</t>
  </si>
  <si>
    <t>2130234</t>
  </si>
  <si>
    <t>林业草原防灾减灾</t>
  </si>
  <si>
    <t>2130235</t>
  </si>
  <si>
    <t>国家公园◆</t>
  </si>
  <si>
    <t>2130236</t>
  </si>
  <si>
    <t>草原管理</t>
  </si>
  <si>
    <t>2130237</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</si>
  <si>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</si>
  <si>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</si>
  <si>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</si>
  <si>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</si>
  <si>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</si>
  <si>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</si>
  <si>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</si>
  <si>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</si>
  <si>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</si>
  <si>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</si>
  <si>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</si>
  <si>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</si>
  <si>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</si>
  <si>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</si>
  <si>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</si>
  <si>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</si>
  <si>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</si>
  <si>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</si>
  <si>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</si>
  <si>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</si>
  <si>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</si>
  <si>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</si>
  <si>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</si>
  <si>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</si>
  <si>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</si>
  <si>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</si>
  <si>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</si>
  <si>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</si>
  <si>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</si>
  <si>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</si>
  <si>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</si>
  <si>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</si>
  <si>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</si>
  <si>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</si>
  <si>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</si>
  <si>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</si>
  <si>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</si>
  <si>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</si>
  <si>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</si>
  <si>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</si>
  <si>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</si>
  <si>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</si>
  <si>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</si>
  <si>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</si>
  <si>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</si>
  <si>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</si>
  <si>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</si>
  <si>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农村供水★</t>
  </si>
  <si>
    <t>2130336</t>
  </si>
  <si>
    <t>南水北调工程建设</t>
  </si>
  <si>
    <t>2130337</t>
  </si>
  <si>
    <t>南水北调工程管理</t>
  </si>
  <si>
    <t>2130399</t>
  </si>
  <si>
    <t>其他水利支出</t>
  </si>
  <si>
    <t>21305</t>
  </si>
  <si>
    <t>巩固脱贫攻坚成果衔接乡村振兴★</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</si>
  <si>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</si>
  <si>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</si>
  <si>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</si>
  <si>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</si>
  <si>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</si>
  <si>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</si>
  <si>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</si>
  <si>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</si>
  <si>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</si>
  <si>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</si>
  <si>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</si>
  <si>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</si>
  <si>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</si>
  <si>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</si>
  <si>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</si>
  <si>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其他巩固脱贫攻坚成果衔接乡村振兴支出★</t>
  </si>
  <si>
    <t>21307</t>
  </si>
  <si>
    <t>农村综合改革</t>
  </si>
  <si>
    <t>2130701</t>
  </si>
  <si>
    <t>对村级公益事业建设的补助</t>
  </si>
  <si>
    <t>2130704</t>
  </si>
  <si>
    <t>国有农场办社会职能改革补助</t>
  </si>
  <si>
    <t>2130705</t>
  </si>
  <si>
    <t>对村民委员会和村党支部的补助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</si>
  <si>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</si>
  <si>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</si>
  <si>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</si>
  <si>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</si>
  <si>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</si>
  <si>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</si>
  <si>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</si>
  <si>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</si>
  <si>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</si>
  <si>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</si>
  <si>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2130802</t>
  </si>
  <si>
    <t>涉农贷款增量奖励◆</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</si>
  <si>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</si>
  <si>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</si>
  <si>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</si>
  <si>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</si>
  <si>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</si>
  <si>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</si>
  <si>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</si>
  <si>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</si>
  <si>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</si>
  <si>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</si>
  <si>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</si>
  <si>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</si>
  <si>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</si>
  <si>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</si>
  <si>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</si>
  <si>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</si>
  <si>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</si>
  <si>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</si>
  <si>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</si>
  <si>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</si>
  <si>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</si>
  <si>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</si>
  <si>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</si>
  <si>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</si>
  <si>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</si>
  <si>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</si>
  <si>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</si>
  <si>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</si>
  <si>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</si>
  <si>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</si>
  <si>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</si>
  <si>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</si>
  <si>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</si>
  <si>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</si>
  <si>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</si>
  <si>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</si>
  <si>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</si>
  <si>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</si>
  <si>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</si>
  <si>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</si>
  <si>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港口设施</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</si>
  <si>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</si>
  <si>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</si>
  <si>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</si>
  <si>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</si>
  <si>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</si>
  <si>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</si>
  <si>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</si>
  <si>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</si>
  <si>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</si>
  <si>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</si>
  <si>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</si>
  <si>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</si>
  <si>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</si>
  <si>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</si>
  <si>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</si>
  <si>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</si>
  <si>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</si>
  <si>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</si>
  <si>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2140139</t>
  </si>
  <si>
    <t>取消政府还贷二级公路收费专项支出◆</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</si>
  <si>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</si>
  <si>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</si>
  <si>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</si>
  <si>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</si>
  <si>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</si>
  <si>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</si>
  <si>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</si>
  <si>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</si>
  <si>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</si>
  <si>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</si>
  <si>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</si>
  <si>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</si>
  <si>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</si>
  <si>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</si>
  <si>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</si>
  <si>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</si>
  <si>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</si>
  <si>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</si>
  <si>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</si>
  <si>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</si>
  <si>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</si>
  <si>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</si>
  <si>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</si>
  <si>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</si>
  <si>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</si>
  <si>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</si>
  <si>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</si>
  <si>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</si>
  <si>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</si>
  <si>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</si>
  <si>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</si>
  <si>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</si>
  <si>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</si>
  <si>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</si>
  <si>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</si>
  <si>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</si>
  <si>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21404</t>
  </si>
  <si>
    <t>成品油价格改革对交通运输的补贴◆</t>
  </si>
  <si>
    <t>2140401</t>
  </si>
  <si>
    <t>对城市公交的补贴◆</t>
  </si>
  <si>
    <t>2140402</t>
  </si>
  <si>
    <t>对农村道路客运的补贴◆</t>
  </si>
  <si>
    <t>2140403</t>
  </si>
  <si>
    <t>对出租车的补贴◆</t>
  </si>
  <si>
    <t>2140499</t>
  </si>
  <si>
    <t>成品油价格改革补贴其他支出◆</t>
  </si>
  <si>
    <t>21405</t>
  </si>
  <si>
    <t>邮政业支出</t>
  </si>
  <si>
    <t>2140501</t>
  </si>
  <si>
    <t>2140502</t>
  </si>
  <si>
    <t>2140503</t>
  </si>
  <si>
    <t>2140504</t>
  </si>
  <si>
    <t>2140505</t>
  </si>
  <si>
    <t>邮政普遍服务与特殊服务</t>
  </si>
  <si>
    <t>2140599</t>
  </si>
  <si>
    <t>其他邮政业支出</t>
  </si>
  <si>
    <t>21406</t>
  </si>
  <si>
    <t>车辆购置税支出</t>
  </si>
  <si>
    <t>2140601</t>
  </si>
  <si>
    <t>车辆购置税用于公路等基础设施建设支出</t>
  </si>
  <si>
    <t>2140602</t>
  </si>
  <si>
    <t>车辆购置税用于农村公路建设支出</t>
  </si>
  <si>
    <t>2140603</t>
  </si>
  <si>
    <t>车辆购置税用于老旧汽车报废更新补贴</t>
  </si>
  <si>
    <t>2140699</t>
  </si>
  <si>
    <t>车辆购置税其他支出</t>
  </si>
  <si>
    <t>21499</t>
  </si>
  <si>
    <t>其他交通运输支出</t>
  </si>
  <si>
    <t>2149901</t>
  </si>
  <si>
    <t>公共交通运营补助</t>
  </si>
  <si>
    <t>2149999</t>
  </si>
  <si>
    <t>215</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</si>
  <si>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</si>
  <si>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</si>
  <si>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</si>
  <si>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</si>
  <si>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</si>
  <si>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</si>
  <si>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</si>
  <si>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</si>
  <si>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</si>
  <si>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</si>
  <si>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</si>
  <si>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</si>
  <si>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</si>
  <si>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</si>
  <si>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</si>
  <si>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</si>
  <si>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</si>
  <si>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</si>
  <si>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</si>
  <si>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</si>
  <si>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</si>
  <si>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</si>
  <si>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</si>
  <si>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</si>
  <si>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</si>
  <si>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</si>
  <si>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</si>
  <si>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</si>
  <si>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</si>
  <si>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</si>
  <si>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</si>
  <si>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</si>
  <si>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</si>
  <si>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</si>
  <si>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</si>
  <si>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</si>
  <si>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</si>
  <si>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</si>
  <si>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</si>
  <si>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</si>
  <si>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</si>
  <si>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</si>
  <si>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</si>
  <si>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</si>
  <si>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</si>
  <si>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</si>
  <si>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</si>
  <si>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</si>
  <si>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</si>
  <si>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</si>
  <si>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</si>
  <si>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</si>
  <si>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</si>
  <si>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</si>
  <si>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</si>
  <si>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</si>
  <si>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</si>
  <si>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</si>
  <si>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</si>
  <si>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</si>
  <si>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</si>
  <si>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</si>
  <si>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</si>
  <si>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</si>
  <si>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</si>
  <si>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</si>
  <si>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</si>
  <si>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</si>
  <si>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</si>
  <si>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</si>
  <si>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</si>
  <si>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</si>
  <si>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</si>
  <si>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</si>
  <si>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</si>
  <si>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</si>
  <si>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</si>
  <si>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</si>
  <si>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</si>
  <si>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</si>
  <si>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</si>
  <si>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</si>
  <si>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</si>
  <si>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</si>
  <si>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</si>
  <si>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</si>
  <si>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</si>
  <si>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</si>
  <si>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</si>
  <si>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</si>
  <si>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</si>
  <si>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</si>
  <si>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</si>
  <si>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</si>
  <si>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</si>
  <si>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</si>
  <si>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</si>
  <si>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</si>
  <si>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</si>
  <si>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</si>
  <si>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</si>
  <si>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</si>
  <si>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</si>
  <si>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</si>
  <si>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</si>
  <si>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</si>
  <si>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</si>
  <si>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</si>
  <si>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</si>
  <si>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</si>
  <si>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</si>
  <si>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</si>
  <si>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</si>
  <si>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</si>
  <si>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</si>
  <si>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</si>
  <si>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</si>
  <si>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</si>
  <si>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</si>
  <si>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</si>
  <si>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</si>
  <si>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</si>
  <si>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</si>
  <si>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</si>
  <si>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</si>
  <si>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</si>
  <si>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</si>
  <si>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</si>
  <si>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</si>
  <si>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</si>
  <si>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</si>
  <si>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</si>
  <si>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</si>
  <si>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</si>
  <si>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</si>
  <si>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</si>
  <si>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</si>
  <si>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217</t>
  </si>
  <si>
    <t>21701</t>
  </si>
  <si>
    <t>金融部门行政支出</t>
  </si>
  <si>
    <t>2170101</t>
  </si>
  <si>
    <t>2170102</t>
  </si>
  <si>
    <t>2170103</t>
  </si>
  <si>
    <t>2170104</t>
  </si>
  <si>
    <t>安全防卫</t>
  </si>
  <si>
    <t>2170150</t>
  </si>
  <si>
    <t>2170199</t>
  </si>
  <si>
    <t>金融部门其他行政支出</t>
  </si>
  <si>
    <t>21702</t>
  </si>
  <si>
    <t>金融部门监管支出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</si>
  <si>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</si>
  <si>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</si>
  <si>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</si>
  <si>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</si>
  <si>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</si>
  <si>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</si>
  <si>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</si>
  <si>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</si>
  <si>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</si>
  <si>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</si>
  <si>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</si>
  <si>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</si>
  <si>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</si>
  <si>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</si>
  <si>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</si>
  <si>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</si>
  <si>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</si>
  <si>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</si>
  <si>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t>
  </si>
  <si>
    <t>金融发展支出</t>
  </si>
  <si>
    <t>2170301</t>
  </si>
  <si>
    <t>政策性银行亏损补贴</t>
  </si>
  <si>
    <t>2170302</t>
  </si>
  <si>
    <t>利息费用补贴支出</t>
  </si>
  <si>
    <t>2170303</t>
  </si>
  <si>
    <t>补充资本金</t>
  </si>
  <si>
    <t>2170304</t>
  </si>
  <si>
    <t>风险基金补助</t>
  </si>
  <si>
    <t>2170399</t>
  </si>
  <si>
    <t>其他金融发展支出</t>
  </si>
  <si>
    <t>21799</t>
  </si>
  <si>
    <t>其他金融支出</t>
  </si>
  <si>
    <t>2179902</t>
  </si>
  <si>
    <t>重点企业贷款贴息</t>
  </si>
  <si>
    <t>2179999</t>
  </si>
  <si>
    <t>219</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</si>
  <si>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</si>
  <si>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</si>
  <si>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</si>
  <si>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</si>
  <si>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</si>
  <si>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</si>
  <si>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</si>
  <si>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</si>
  <si>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</si>
  <si>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</si>
  <si>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</si>
  <si>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</si>
  <si>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</si>
  <si>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</si>
  <si>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</si>
  <si>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</si>
  <si>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220</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</si>
  <si>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</si>
  <si>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</si>
  <si>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</si>
  <si>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</si>
  <si>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</si>
  <si>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</si>
  <si>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</si>
  <si>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</si>
  <si>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</si>
  <si>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</si>
  <si>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</si>
  <si>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</si>
  <si>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</si>
  <si>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</si>
  <si>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</si>
  <si>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</si>
  <si>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</si>
  <si>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</si>
  <si>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</si>
  <si>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</si>
  <si>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</si>
  <si>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</si>
  <si>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</si>
  <si>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</si>
  <si>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</si>
  <si>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</si>
  <si>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</si>
  <si>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</si>
  <si>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</si>
  <si>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</si>
  <si>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</si>
  <si>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</si>
  <si>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</si>
  <si>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</si>
  <si>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</si>
  <si>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</si>
  <si>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</si>
  <si>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</si>
  <si>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</si>
  <si>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</si>
  <si>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</si>
  <si>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</si>
  <si>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</si>
  <si>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</si>
  <si>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</si>
  <si>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</si>
  <si>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</si>
  <si>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</si>
  <si>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</si>
  <si>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</si>
  <si>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</si>
  <si>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</si>
  <si>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</si>
  <si>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</si>
  <si>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</si>
  <si>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</si>
  <si>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</si>
  <si>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</si>
  <si>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</si>
  <si>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</si>
  <si>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</si>
  <si>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</si>
  <si>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</si>
  <si>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</si>
  <si>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</si>
  <si>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</si>
  <si>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</si>
  <si>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</si>
  <si>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</si>
  <si>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</si>
  <si>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</si>
  <si>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</si>
  <si>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</si>
  <si>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</si>
  <si>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</si>
  <si>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</si>
  <si>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</si>
  <si>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</si>
  <si>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</si>
  <si>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</si>
  <si>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</si>
  <si>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</si>
  <si>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</si>
  <si>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</si>
  <si>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</si>
  <si>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</si>
  <si>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</si>
  <si>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</si>
  <si>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</si>
  <si>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</si>
  <si>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</si>
  <si>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</si>
  <si>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</si>
  <si>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</si>
  <si>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</si>
  <si>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</si>
  <si>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保障性住房租金补贴</t>
  </si>
  <si>
    <t>2210108</t>
  </si>
  <si>
    <t>老旧小区改造</t>
  </si>
  <si>
    <t>2210109</t>
  </si>
  <si>
    <t>住房租赁市场发展</t>
  </si>
  <si>
    <t>2210110</t>
  </si>
  <si>
    <t>保障性租赁住房▼</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</si>
  <si>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</si>
  <si>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</si>
  <si>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</si>
  <si>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</si>
  <si>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</si>
  <si>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</si>
  <si>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</si>
  <si>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</si>
  <si>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</si>
  <si>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</si>
  <si>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</si>
  <si>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</si>
  <si>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</si>
  <si>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</si>
  <si>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</si>
  <si>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</si>
  <si>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</si>
  <si>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</si>
  <si>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</si>
  <si>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22201</t>
  </si>
  <si>
    <t>粮油事务</t>
  </si>
  <si>
    <t>2220101</t>
  </si>
  <si>
    <t>2220102</t>
  </si>
  <si>
    <t>2220103</t>
  </si>
  <si>
    <t>2220104</t>
  </si>
  <si>
    <t>财务与审计支出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</si>
  <si>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</si>
  <si>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</si>
  <si>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</si>
  <si>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</si>
  <si>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</si>
  <si>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</si>
  <si>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</si>
  <si>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</si>
  <si>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</si>
  <si>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</si>
  <si>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</si>
  <si>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</si>
  <si>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</si>
  <si>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</si>
  <si>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</si>
  <si>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</si>
  <si>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</si>
  <si>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</si>
  <si>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</si>
  <si>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</si>
  <si>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</si>
  <si>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物资保管体系</t>
  </si>
  <si>
    <t>2220150</t>
  </si>
  <si>
    <t>2220199</t>
  </si>
  <si>
    <t>其他粮油事务支出</t>
  </si>
  <si>
    <t>22203</t>
  </si>
  <si>
    <t>能源储备</t>
  </si>
  <si>
    <t>2220301</t>
  </si>
  <si>
    <t>石油储备</t>
  </si>
  <si>
    <t>2220303</t>
  </si>
  <si>
    <t>天然铀储备★</t>
  </si>
  <si>
    <t>2220304</t>
  </si>
  <si>
    <t>煤炭储备★</t>
  </si>
  <si>
    <t>2220305</t>
  </si>
  <si>
    <t>成品油储备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</si>
  <si>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</si>
  <si>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</si>
  <si>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</si>
  <si>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</si>
  <si>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</si>
  <si>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</si>
  <si>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</si>
  <si>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</si>
  <si>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</si>
  <si>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</si>
  <si>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</si>
  <si>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</si>
  <si>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</si>
  <si>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</si>
  <si>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</si>
  <si>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</si>
  <si>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</si>
  <si>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</si>
  <si>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</si>
  <si>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</si>
  <si>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</si>
  <si>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</si>
  <si>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</si>
  <si>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</si>
  <si>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</si>
  <si>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</si>
  <si>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</si>
  <si>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</si>
  <si>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</si>
  <si>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</si>
  <si>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</si>
  <si>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</si>
  <si>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</si>
  <si>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</si>
  <si>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</si>
  <si>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</si>
  <si>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</si>
  <si>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</si>
  <si>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</si>
  <si>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</si>
  <si>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t>
  </si>
  <si>
    <t>22401</t>
  </si>
  <si>
    <t>应急管理事务</t>
  </si>
  <si>
    <t>2240101</t>
  </si>
  <si>
    <t>2240102</t>
  </si>
  <si>
    <t>2240103</t>
  </si>
  <si>
    <t>2240104</t>
  </si>
  <si>
    <t>灾害风险防治</t>
  </si>
  <si>
    <t>2240105</t>
  </si>
  <si>
    <t>国务院安委会专项</t>
  </si>
  <si>
    <t>2240106</t>
  </si>
  <si>
    <t>安全监管</t>
  </si>
  <si>
    <t>2240107</t>
  </si>
  <si>
    <t>安全生产基础◆</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</si>
  <si>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</si>
  <si>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</si>
  <si>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</si>
  <si>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</si>
  <si>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</si>
  <si>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</si>
  <si>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</si>
  <si>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</si>
  <si>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</si>
  <si>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</si>
  <si>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</si>
  <si>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</si>
  <si>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</si>
  <si>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</si>
  <si>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2240250</t>
  </si>
  <si>
    <t>2240299</t>
  </si>
  <si>
    <t>其他消防救援事务支出</t>
  </si>
  <si>
    <t>22403</t>
  </si>
  <si>
    <t>森林消防事务◆</t>
  </si>
  <si>
    <t>2240301</t>
  </si>
  <si>
    <t>行政运行◆</t>
  </si>
  <si>
    <t>2240302</t>
  </si>
  <si>
    <t>一般行政管理事务◆</t>
  </si>
  <si>
    <t>2240303</t>
  </si>
  <si>
    <t>机关服务◆</t>
  </si>
  <si>
    <t>2240304</t>
  </si>
  <si>
    <t>森林消防应急救援◆</t>
  </si>
  <si>
    <t>2240399</t>
  </si>
  <si>
    <t>其他森林消防事务支出◆</t>
  </si>
  <si>
    <t>22404</t>
  </si>
  <si>
    <t>煤矿安全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</si>
  <si>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</si>
  <si>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</si>
  <si>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</si>
  <si>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</si>
  <si>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</si>
  <si>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</si>
  <si>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</si>
  <si>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</si>
  <si>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</si>
  <si>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</si>
  <si>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</si>
  <si>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</si>
  <si>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</si>
  <si>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</si>
  <si>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</si>
  <si>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</si>
  <si>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</si>
  <si>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</si>
  <si>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</si>
  <si>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</si>
  <si>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</si>
  <si>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</si>
  <si>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</si>
  <si>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</si>
  <si>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</si>
  <si>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</si>
  <si>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</si>
  <si>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</si>
  <si>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</si>
  <si>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</si>
  <si>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</si>
  <si>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</si>
  <si>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</si>
  <si>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</si>
  <si>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</si>
  <si>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</si>
  <si>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</si>
  <si>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</si>
  <si>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</si>
  <si>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</si>
  <si>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</si>
  <si>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</si>
  <si>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</si>
  <si>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</si>
  <si>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</si>
  <si>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</si>
  <si>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</si>
  <si>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</si>
  <si>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</si>
  <si>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</si>
  <si>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</si>
  <si>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</si>
  <si>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227</t>
  </si>
  <si>
    <t>232</t>
  </si>
  <si>
    <t>23203</t>
  </si>
  <si>
    <t>地方政府一般债务付息支出</t>
  </si>
  <si>
    <t>2320301</t>
  </si>
  <si>
    <t>地方政府一般债券付息支出</t>
  </si>
  <si>
    <t>2320302</t>
  </si>
  <si>
    <t>地方政府向外国政府借款付息支出</t>
  </si>
  <si>
    <t>2320303</t>
  </si>
  <si>
    <t>地方政府向国际组织借款付息支出</t>
  </si>
  <si>
    <t>2320399</t>
  </si>
  <si>
    <t>地方政府其他一般债务付息支出</t>
  </si>
  <si>
    <t>233</t>
  </si>
  <si>
    <t>23303</t>
  </si>
  <si>
    <t>地方政府一般债务发行费用支出</t>
  </si>
  <si>
    <t>229</t>
  </si>
  <si>
    <t>22902</t>
  </si>
  <si>
    <t>年初预留</t>
  </si>
  <si>
    <t>22999</t>
  </si>
  <si>
    <t>支出合计</t>
  </si>
  <si>
    <t>2023年通海县一般性转移支付情况表（调整预算）</t>
  </si>
  <si>
    <t>表五</t>
  </si>
  <si>
    <t>财力性</t>
  </si>
  <si>
    <t>预算科目</t>
  </si>
  <si>
    <t>2023年预算数</t>
  </si>
  <si>
    <t>2023年调整预算数</t>
  </si>
  <si>
    <t>一般性转移支付收入合计</t>
  </si>
  <si>
    <t>11001</t>
  </si>
  <si>
    <t>2300102 所得税基数返还支出</t>
  </si>
  <si>
    <t>1100102</t>
  </si>
  <si>
    <t xml:space="preserve">         所得税基数返还收入</t>
  </si>
  <si>
    <t>2300103 成品油税费改革税收返还支出</t>
  </si>
  <si>
    <t>1100103</t>
  </si>
  <si>
    <t xml:space="preserve">         成品油税费改革税收返还收入</t>
  </si>
  <si>
    <t>2300104 增值税税收返还支出</t>
  </si>
  <si>
    <t>1100104</t>
  </si>
  <si>
    <t xml:space="preserve">         增值税税收返还收入</t>
  </si>
  <si>
    <t>2300105 消费税税收返还支出</t>
  </si>
  <si>
    <t>1100105</t>
  </si>
  <si>
    <t xml:space="preserve">         消费税税收返还收入</t>
  </si>
  <si>
    <t>1100106</t>
  </si>
  <si>
    <t xml:space="preserve">         增值税五五分享税收返还收入</t>
  </si>
  <si>
    <t>1100199</t>
  </si>
  <si>
    <t xml:space="preserve">         其他税收返还收入</t>
  </si>
  <si>
    <t>11002</t>
  </si>
  <si>
    <t>2300201 体制补助支出</t>
  </si>
  <si>
    <t>1100201</t>
  </si>
  <si>
    <t xml:space="preserve">         体制补助收入</t>
  </si>
  <si>
    <t>2300202 均衡性转移支付支出</t>
  </si>
  <si>
    <t>1100202</t>
  </si>
  <si>
    <t xml:space="preserve">         均衡性转移支付收入</t>
  </si>
  <si>
    <t>2300207 县级基本财力保障机制奖补资金支出</t>
  </si>
  <si>
    <t>1100207</t>
  </si>
  <si>
    <t xml:space="preserve">         县级基本财力保障机制奖补资金收入</t>
  </si>
  <si>
    <t>2300208 结算补助支出</t>
  </si>
  <si>
    <t>1100208</t>
  </si>
  <si>
    <t xml:space="preserve">         结算补助收入</t>
  </si>
  <si>
    <t>2300212 资源枯竭型城市转移支付补助支出</t>
  </si>
  <si>
    <t>1100212</t>
  </si>
  <si>
    <t xml:space="preserve">         资源枯竭型城市转移支付补助收入</t>
  </si>
  <si>
    <t>2300214 企业事业单位划转补助支出</t>
  </si>
  <si>
    <t>1100214</t>
  </si>
  <si>
    <t xml:space="preserve">         企业事业单位划转补助收入</t>
  </si>
  <si>
    <t>2300215 成品油税费改革转移支付补助支出</t>
  </si>
  <si>
    <t>1100215</t>
  </si>
  <si>
    <t xml:space="preserve">         产粮（油）大县奖励资金收入</t>
  </si>
  <si>
    <t>2300220 基层公检法司转移支付支出</t>
  </si>
  <si>
    <t>1100226</t>
  </si>
  <si>
    <t xml:space="preserve">         重点生态功能区转移支付收入</t>
  </si>
  <si>
    <t>2300221 城乡义务教育转移支付支出</t>
  </si>
  <si>
    <t>1100227</t>
  </si>
  <si>
    <t xml:space="preserve">         固定数额补助收入</t>
  </si>
  <si>
    <t>2300222 基本养老金转移支付支出</t>
  </si>
  <si>
    <t>1100228</t>
  </si>
  <si>
    <t xml:space="preserve">         革命老区转移支付收入</t>
  </si>
  <si>
    <t>2300223 城乡居民医疗保险转移支付支出</t>
  </si>
  <si>
    <t>1100229</t>
  </si>
  <si>
    <t xml:space="preserve">         民族地区转移支付收入</t>
  </si>
  <si>
    <t>2300224 农村综合改革转移支付支出</t>
  </si>
  <si>
    <t>1100230</t>
  </si>
  <si>
    <t xml:space="preserve">         边境地区转移支付收入</t>
  </si>
  <si>
    <t>2300225 产粮（油）大县奖励资金支出</t>
  </si>
  <si>
    <t>1100231</t>
  </si>
  <si>
    <t xml:space="preserve">         贫困地区转移支付收入</t>
  </si>
  <si>
    <t>2300226 重点生态功能区转移支付支出</t>
  </si>
  <si>
    <t>1100241</t>
  </si>
  <si>
    <t xml:space="preserve">         一般公共服务共同财政事权转移支付收入</t>
  </si>
  <si>
    <t>2300227 固定数额补助支出</t>
  </si>
  <si>
    <t>1100242</t>
  </si>
  <si>
    <t xml:space="preserve">         外交共同财政事权转移支付收入</t>
  </si>
  <si>
    <t>2300229 民族地区转移支付支出</t>
  </si>
  <si>
    <t>1100243</t>
  </si>
  <si>
    <t xml:space="preserve">         国防共同财政事权转移支付收入</t>
  </si>
  <si>
    <t>2300231 贫困地区转移支付支出</t>
  </si>
  <si>
    <t>1100244</t>
  </si>
  <si>
    <t xml:space="preserve">         公共安全共同财政事权转移支付收入</t>
  </si>
  <si>
    <t>2300244 公共安全共同财政事权转移支付支出</t>
  </si>
  <si>
    <t>1100245</t>
  </si>
  <si>
    <t xml:space="preserve">         教育共同财政事权转移支付收入</t>
  </si>
  <si>
    <t>2300245 教育共同财政事权转移支付支出</t>
  </si>
  <si>
    <t>1100246</t>
  </si>
  <si>
    <t xml:space="preserve">         科学技术共同财政事权转移支付收入</t>
  </si>
  <si>
    <t>2300248 社会保障和就业共同财政事权转移支付支出</t>
  </si>
  <si>
    <t>1100247</t>
  </si>
  <si>
    <t xml:space="preserve">         文化旅游体育与传媒共同财政事权转移支付收入</t>
  </si>
  <si>
    <t>2300249 医疗卫生共同财政事权转移支付支出</t>
  </si>
  <si>
    <t>1100248</t>
  </si>
  <si>
    <t xml:space="preserve">         社会保障和就业共同财政事权转移支付收入</t>
  </si>
  <si>
    <t>2300258 住房保障共同财政事权转移支付支出</t>
  </si>
  <si>
    <t>1100249</t>
  </si>
  <si>
    <t xml:space="preserve">         医疗卫生共同财政事权转移支付收入</t>
  </si>
  <si>
    <t>2300299 其他一般性转移支付支出</t>
  </si>
  <si>
    <t>1100250</t>
  </si>
  <si>
    <t xml:space="preserve">         节能环保共同财政事权转移支付收入</t>
  </si>
  <si>
    <t>2300246 科学技术共同财政事权转移支付支出</t>
  </si>
  <si>
    <t>1100251</t>
  </si>
  <si>
    <t xml:space="preserve">         城乡社区共同财政事权转移支付收入</t>
  </si>
  <si>
    <t>2300247 文化旅游体育与传媒共同财政事权转移支付支出</t>
  </si>
  <si>
    <t>1100252</t>
  </si>
  <si>
    <t xml:space="preserve">         农林水共同财政事权转移支付收入</t>
  </si>
  <si>
    <t>2300250 节能环保共同财政事权转移支付支出</t>
  </si>
  <si>
    <t>1100253</t>
  </si>
  <si>
    <t xml:space="preserve">         交通运输共同财政事权转移支付收入</t>
  </si>
  <si>
    <t>2300252 农林水共同财政事权转移支付支出</t>
  </si>
  <si>
    <t>1100254</t>
  </si>
  <si>
    <t xml:space="preserve">         资源勘探信息等共同财政事权转移支付收入</t>
  </si>
  <si>
    <t>2300253 交通运输共同财政事权转移支付支出</t>
  </si>
  <si>
    <t>1100255</t>
  </si>
  <si>
    <t xml:space="preserve">         商业服务业等共同财政事权转移支付收入</t>
  </si>
  <si>
    <t>2300260 其他共同财政事权转移支付支出</t>
  </si>
  <si>
    <t>1100256</t>
  </si>
  <si>
    <t xml:space="preserve">         金融共同财政事权转移支付收入</t>
  </si>
  <si>
    <t>2300260 灾害防治及应急管理共同财政事权转移支付支出</t>
  </si>
  <si>
    <t>1100257</t>
  </si>
  <si>
    <t xml:space="preserve">         自然资源海洋气象等共同财政事权转移支付收入</t>
  </si>
  <si>
    <t>2300254 资源勘探信息等共同财政事权转移支付支出</t>
  </si>
  <si>
    <t>1100258</t>
  </si>
  <si>
    <t xml:space="preserve">         住房保障共同财政事权转移支付收入</t>
  </si>
  <si>
    <t>1100259</t>
  </si>
  <si>
    <t xml:space="preserve">         粮油物资储备共同财政事权转移支付收入</t>
  </si>
  <si>
    <t>1100260</t>
  </si>
  <si>
    <t xml:space="preserve">         灾害防治及应急管理共同财政事权转移支付收入</t>
  </si>
  <si>
    <t>1100269</t>
  </si>
  <si>
    <t xml:space="preserve">         其他共同财政事权转移支付收入</t>
  </si>
  <si>
    <t>1100296</t>
  </si>
  <si>
    <t xml:space="preserve">         增值税留抵退税转移支付收入</t>
  </si>
  <si>
    <t>1100297</t>
  </si>
  <si>
    <t xml:space="preserve">         其他退税减税降费转移支付收入</t>
  </si>
  <si>
    <t>1100298</t>
  </si>
  <si>
    <t xml:space="preserve">         补充县区财力转移支付收入</t>
  </si>
  <si>
    <t>1100299</t>
  </si>
  <si>
    <t xml:space="preserve">         其他一般性转移支付收入</t>
  </si>
  <si>
    <t>2023年通海县新增预算项目情况表</t>
  </si>
  <si>
    <t>表六</t>
  </si>
  <si>
    <t>单位：元</t>
  </si>
  <si>
    <t>财政股室</t>
  </si>
  <si>
    <t>单位代码</t>
  </si>
  <si>
    <t>单位名称</t>
  </si>
  <si>
    <t>项目名称</t>
  </si>
  <si>
    <t>功能科目</t>
  </si>
  <si>
    <t>安排金额</t>
  </si>
  <si>
    <t>备注</t>
  </si>
  <si>
    <t>合计</t>
  </si>
  <si>
    <t>总计</t>
  </si>
  <si>
    <t>金融债务股</t>
  </si>
  <si>
    <t>通海县财政局（金融债务股）</t>
  </si>
  <si>
    <t>一般债券发行费用专项资金</t>
  </si>
  <si>
    <t>经济建设股</t>
  </si>
  <si>
    <t>通海县自然资源局</t>
  </si>
  <si>
    <t>玉溪市通海县杨广镇大新村土地整治（补充耕地）项目</t>
  </si>
  <si>
    <t>玉溪市通海县河西镇改水沟村土地整治（提质改造）项目</t>
  </si>
  <si>
    <t>玉溪市通海县河西镇清水河村大捏鲊土地整治(提质改造)项目</t>
  </si>
  <si>
    <t>通海县九龙等5个街道（乡镇）元山等8个社区（村）城乡建设用地增减挂钩项目地形测绘技术服务项目</t>
  </si>
  <si>
    <t>通海县耕地和永久基本农田划定成果核实处置工作技术服务</t>
  </si>
  <si>
    <t>通海县2021-2022年耕地流出问题排查整改恢复工作技术服务</t>
  </si>
  <si>
    <t>2023年度第一批耕地流出问题排查整改恢复工作技术服务</t>
  </si>
  <si>
    <t>年度变更调查监测工作技术服务</t>
  </si>
  <si>
    <t>本次调整预算新增（公共预算）小计</t>
  </si>
  <si>
    <t>其他自平衡专项债券付息专项资金</t>
  </si>
  <si>
    <t>本次调整预算新增（基金预算）小计</t>
  </si>
  <si>
    <t>2023年通海县政府性基金预算收入情况表（调整预算）</t>
  </si>
  <si>
    <t>表七</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</si>
  <si>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</si>
  <si>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</si>
  <si>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</si>
  <si>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</si>
  <si>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</si>
  <si>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</si>
  <si>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</si>
  <si>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</si>
  <si>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</si>
  <si>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</si>
  <si>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</si>
  <si>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</si>
  <si>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</si>
  <si>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</si>
  <si>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</si>
  <si>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土地出让价款收入</t>
  </si>
  <si>
    <t>103014802</t>
  </si>
  <si>
    <t>补缴的土地价款</t>
  </si>
  <si>
    <t>103014803</t>
  </si>
  <si>
    <t>划拨土地收入</t>
  </si>
  <si>
    <t>103014898</t>
  </si>
  <si>
    <t>缴纳新增建设用地土地有偿使用费</t>
  </si>
  <si>
    <t>103014899</t>
  </si>
  <si>
    <t>其他土地出让收入</t>
  </si>
  <si>
    <t>1030150</t>
  </si>
  <si>
    <t>八、大中型水库库区基金收入</t>
  </si>
  <si>
    <t>1030155</t>
  </si>
  <si>
    <t>九、彩票公益金收入</t>
  </si>
  <si>
    <t>103015501</t>
  </si>
  <si>
    <t>福利彩票公益金收入</t>
  </si>
  <si>
    <t>103015502</t>
  </si>
  <si>
    <t>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</si>
  <si>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</si>
  <si>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</si>
  <si>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</si>
  <si>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</si>
  <si>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</si>
  <si>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</si>
  <si>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</si>
  <si>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</si>
  <si>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</si>
  <si>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</si>
  <si>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</si>
  <si>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</si>
  <si>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</si>
  <si>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</si>
  <si>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</si>
  <si>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十七、专项债务对应项目专项收入</t>
  </si>
  <si>
    <t>全县政府性基金预算收入</t>
  </si>
  <si>
    <t>地方政府专项债务收入</t>
  </si>
  <si>
    <t>地方政府专项债券收入</t>
  </si>
  <si>
    <t>新增专项债券收入</t>
  </si>
  <si>
    <t>再融资专项债券收入</t>
  </si>
  <si>
    <t>置换专项债券收入</t>
  </si>
  <si>
    <t>地方政府其他专项债务收入</t>
  </si>
  <si>
    <t>政府性基金转移支付收入</t>
  </si>
  <si>
    <t>抗疫特别国债转移支付收入</t>
  </si>
  <si>
    <t>科学技术</t>
  </si>
  <si>
    <t>社会保障和就业</t>
  </si>
  <si>
    <t>城乡社区</t>
  </si>
  <si>
    <t>农林水</t>
  </si>
  <si>
    <t>资源勘探工业信息等</t>
  </si>
  <si>
    <t>2023年通海县政府性基金预算支出情况表（调整预算）</t>
  </si>
  <si>
    <t>表八</t>
  </si>
  <si>
    <t>一、文化旅游体育与传媒支出</t>
  </si>
  <si>
    <t>20707</t>
  </si>
  <si>
    <t>国家电影事业发展专项资金安排的支出</t>
  </si>
  <si>
    <t>2070701</t>
  </si>
  <si>
    <t>资助国产影片放映</t>
  </si>
  <si>
    <t>2070702</t>
  </si>
  <si>
    <t>资助影院建设</t>
  </si>
  <si>
    <t>2070703</t>
  </si>
  <si>
    <t>资助少数民族语电影译制</t>
  </si>
  <si>
    <t>2070704</t>
  </si>
  <si>
    <t>购买农村电影公益性放映版权服务</t>
  </si>
  <si>
    <t>2070799</t>
  </si>
  <si>
    <t>其他国家电影事业发展专项资金支出</t>
  </si>
  <si>
    <t>20709</t>
  </si>
  <si>
    <t>旅游发展基金支出</t>
  </si>
  <si>
    <t>2070901</t>
  </si>
  <si>
    <t>宣传促销</t>
  </si>
  <si>
    <t>2070902</t>
  </si>
  <si>
    <t>行业规划</t>
  </si>
  <si>
    <t>2070903</t>
  </si>
  <si>
    <t>旅游事业补助</t>
  </si>
  <si>
    <t>2070904</t>
  </si>
  <si>
    <t>地方旅游开发项目补助</t>
  </si>
  <si>
    <t>2070999</t>
  </si>
  <si>
    <t>其他旅游发展基金支出</t>
  </si>
  <si>
    <t>20710</t>
  </si>
  <si>
    <t>国家电影事业发展专项资金对应专项债务收入安排的支出</t>
  </si>
  <si>
    <t>2071001</t>
  </si>
  <si>
    <t>资助城市影院</t>
  </si>
  <si>
    <t>2071099</t>
  </si>
  <si>
    <t>其他国家电影事业发展专项资金对应专项债务收入支出</t>
  </si>
  <si>
    <t>二、社会保障和就业支出</t>
  </si>
  <si>
    <t>20822</t>
  </si>
  <si>
    <t>大中型水库移民后期扶持基金支出</t>
  </si>
  <si>
    <t>2082201</t>
  </si>
  <si>
    <t>移民补助</t>
  </si>
  <si>
    <t>2082202</t>
  </si>
  <si>
    <t>基础设施建设和经济发展</t>
  </si>
  <si>
    <t>2082299</t>
  </si>
  <si>
    <t>其他大中型水库移民后期扶持基金支出</t>
  </si>
  <si>
    <t>20823</t>
  </si>
  <si>
    <t>小型水库移民扶助基金安排的支出</t>
  </si>
  <si>
    <t>2082301</t>
  </si>
  <si>
    <t>2082302</t>
  </si>
  <si>
    <t>2082399</t>
  </si>
  <si>
    <t>其他小型水库移民扶助基金支出</t>
  </si>
  <si>
    <t>20829</t>
  </si>
  <si>
    <t>小型水库移民扶助基金对应专项债务收入安排的支出</t>
  </si>
  <si>
    <t>2082901</t>
  </si>
  <si>
    <t>2082999</t>
  </si>
  <si>
    <t>其他小型水库移民扶助基金对应专项债务收入安排的支出</t>
  </si>
  <si>
    <t>三、节能环保支出</t>
  </si>
  <si>
    <t>21160</t>
  </si>
  <si>
    <t>可再生能源电价附加收入安排的支出</t>
  </si>
  <si>
    <t>2116001</t>
  </si>
  <si>
    <t>风力发电补助</t>
  </si>
  <si>
    <t>2116002</t>
  </si>
  <si>
    <t>太阳能发电补助</t>
  </si>
  <si>
    <t>2116003</t>
  </si>
  <si>
    <t>生物质能发电补助</t>
  </si>
  <si>
    <t>2116099</t>
  </si>
  <si>
    <t>其他可再生能源电价附加收入安排的支出</t>
  </si>
  <si>
    <t>21161</t>
  </si>
  <si>
    <t>废弃电器电子产品处理基金支出</t>
  </si>
  <si>
    <t>2116101</t>
  </si>
  <si>
    <t>回收处理费用补贴</t>
  </si>
  <si>
    <t>2116102</t>
  </si>
  <si>
    <t>信息系统建设</t>
  </si>
  <si>
    <t>2116103</t>
  </si>
  <si>
    <t>基金征管经费</t>
  </si>
  <si>
    <t>2116104</t>
  </si>
  <si>
    <t>其他废弃电器电子产品处理基金支出</t>
  </si>
  <si>
    <t>四、城乡社区支出</t>
  </si>
  <si>
    <t>21208</t>
  </si>
  <si>
    <t>国有土地使用权出让收入安排的支出</t>
  </si>
  <si>
    <t>2120801</t>
  </si>
  <si>
    <t>征地和拆迁补偿支出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</si>
  <si>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</si>
  <si>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</si>
  <si>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</si>
  <si>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</si>
  <si>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</si>
  <si>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</si>
  <si>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</si>
  <si>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</si>
  <si>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</si>
  <si>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</si>
  <si>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</si>
  <si>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</si>
  <si>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</si>
  <si>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</si>
  <si>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</si>
  <si>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</si>
  <si>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</si>
  <si>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</si>
  <si>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</si>
  <si>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2120814</t>
  </si>
  <si>
    <t>农业生产发展支出●</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</si>
  <si>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</si>
  <si>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</si>
  <si>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</si>
  <si>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</si>
  <si>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</si>
  <si>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</si>
  <si>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</si>
  <si>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</si>
  <si>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</si>
  <si>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</si>
  <si>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</si>
  <si>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</si>
  <si>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</si>
  <si>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</si>
  <si>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</si>
  <si>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</si>
  <si>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</si>
  <si>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</si>
  <si>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2121302</t>
  </si>
  <si>
    <t>城市环境卫生</t>
  </si>
  <si>
    <t>2121303</t>
  </si>
  <si>
    <t>公有房屋</t>
  </si>
  <si>
    <t>2121304</t>
  </si>
  <si>
    <t>城市防洪</t>
  </si>
  <si>
    <t>2121399</t>
  </si>
  <si>
    <t>其他城市基础设施配套费安排的支出</t>
  </si>
  <si>
    <t>21214</t>
  </si>
  <si>
    <t>污水处理费收入安排的支出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</si>
  <si>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</si>
  <si>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</si>
  <si>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</si>
  <si>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</si>
  <si>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</si>
  <si>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</si>
  <si>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</si>
  <si>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</si>
  <si>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</si>
  <si>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</si>
  <si>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</si>
  <si>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</si>
  <si>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</si>
  <si>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</si>
  <si>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</si>
  <si>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</si>
  <si>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</si>
  <si>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</si>
  <si>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</si>
  <si>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</si>
  <si>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</si>
  <si>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</si>
  <si>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</si>
  <si>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</si>
  <si>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</si>
  <si>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</si>
  <si>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</si>
  <si>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</si>
  <si>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</si>
  <si>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</si>
  <si>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</si>
  <si>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</si>
  <si>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</si>
  <si>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</si>
  <si>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</si>
  <si>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</si>
  <si>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</si>
  <si>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</si>
  <si>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</si>
  <si>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</si>
  <si>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</si>
  <si>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其他国有土地使用权出让收入对应专项债务收入安排的支出</t>
  </si>
  <si>
    <t>五、农林水支出</t>
  </si>
  <si>
    <t>21366</t>
  </si>
  <si>
    <t>大中型水库库区基金安排的支出</t>
  </si>
  <si>
    <t>2136601</t>
  </si>
  <si>
    <t>2136602</t>
  </si>
  <si>
    <t>解决移民遗留问题</t>
  </si>
  <si>
    <t>2136603</t>
  </si>
  <si>
    <t>库区防护工程维护</t>
  </si>
  <si>
    <t>2136699</t>
  </si>
  <si>
    <t>其他大中型水库库区基金支出</t>
  </si>
  <si>
    <t>21367</t>
  </si>
  <si>
    <t>三峡水库库区基金支出</t>
  </si>
  <si>
    <t>2136701</t>
  </si>
  <si>
    <t>2136702</t>
  </si>
  <si>
    <t>2136703</t>
  </si>
  <si>
    <t>库区维护和管理</t>
  </si>
  <si>
    <t>2136799</t>
  </si>
  <si>
    <t>其他三峡水库库区基金支出</t>
  </si>
  <si>
    <t>21369</t>
  </si>
  <si>
    <t>国家重大水利工程建设基金安排的支出</t>
  </si>
  <si>
    <t>2136901</t>
  </si>
  <si>
    <t>2136902</t>
  </si>
  <si>
    <t>三峡后续工作</t>
  </si>
  <si>
    <t>2136903</t>
  </si>
  <si>
    <t>地方重大水利工程建设</t>
  </si>
  <si>
    <t>2136999</t>
  </si>
  <si>
    <t>其他重大水利工程建设基金支出</t>
  </si>
  <si>
    <t>21370</t>
  </si>
  <si>
    <t>大中型水库库区基金对应专项债务收入安排的支出</t>
  </si>
  <si>
    <t>2137001</t>
  </si>
  <si>
    <t>2137099</t>
  </si>
  <si>
    <t>其他大中型水库库区基金对应专项债务收入支出</t>
  </si>
  <si>
    <t>21371</t>
  </si>
  <si>
    <t>国家重大水利工程建设基金对应专项债务收入安排的支出</t>
  </si>
  <si>
    <t>2137101</t>
  </si>
  <si>
    <t>2137102</t>
  </si>
  <si>
    <t>三峡工程后续工作</t>
  </si>
  <si>
    <t>2137103</t>
  </si>
  <si>
    <t>2137199</t>
  </si>
  <si>
    <t>其他重大水利工程建设基金对应专项债务收入支出</t>
  </si>
  <si>
    <t>六、交通运输支出</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</si>
  <si>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</si>
  <si>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</si>
  <si>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</si>
  <si>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</si>
  <si>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</si>
  <si>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</si>
  <si>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</si>
  <si>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</si>
  <si>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</si>
  <si>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</si>
  <si>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</si>
  <si>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</si>
  <si>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</si>
  <si>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</si>
  <si>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</si>
  <si>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</si>
  <si>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</si>
  <si>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21463</t>
  </si>
  <si>
    <t>港口建设费安排的支出◆</t>
  </si>
  <si>
    <t>2146301</t>
  </si>
  <si>
    <t>港口设施◆</t>
  </si>
  <si>
    <t>2146302</t>
  </si>
  <si>
    <t>航道建设和维护◆</t>
  </si>
  <si>
    <t>2146303</t>
  </si>
  <si>
    <t>航运保障系统建设◆</t>
  </si>
  <si>
    <t>2146399</t>
  </si>
  <si>
    <t>其他港口建设费安排的支出◆</t>
  </si>
  <si>
    <t>21464</t>
  </si>
  <si>
    <t>铁路建设基金支出</t>
  </si>
  <si>
    <t>2146401</t>
  </si>
  <si>
    <t>铁路建设投资</t>
  </si>
  <si>
    <t>2146402</t>
  </si>
  <si>
    <t>购置铁路机车车辆</t>
  </si>
  <si>
    <t>2146403</t>
  </si>
  <si>
    <t>铁路还贷</t>
  </si>
  <si>
    <t>2146404</t>
  </si>
  <si>
    <t>建设项目铺底资金</t>
  </si>
  <si>
    <t>2146405</t>
  </si>
  <si>
    <t>勘测设计</t>
  </si>
  <si>
    <t>2146406</t>
  </si>
  <si>
    <t>注册资本金</t>
  </si>
  <si>
    <t>2146407</t>
  </si>
  <si>
    <t>周转资金</t>
  </si>
  <si>
    <t>2146499</t>
  </si>
  <si>
    <t>其他铁路建设基金支出</t>
  </si>
  <si>
    <t>21468</t>
  </si>
  <si>
    <t>船舶油污损害赔偿基金支出</t>
  </si>
  <si>
    <t>2146801</t>
  </si>
  <si>
    <t>应急处置费用</t>
  </si>
  <si>
    <t>2146802</t>
  </si>
  <si>
    <t>控制清除污染</t>
  </si>
  <si>
    <t>2146803</t>
  </si>
  <si>
    <t>损失补偿</t>
  </si>
  <si>
    <t>2146804</t>
  </si>
  <si>
    <t>生态恢复</t>
  </si>
  <si>
    <t>2146805</t>
  </si>
  <si>
    <t>监视监测</t>
  </si>
  <si>
    <t>2146899</t>
  </si>
  <si>
    <t>其他船舶油污损害赔偿基金支出</t>
  </si>
  <si>
    <t>21469</t>
  </si>
  <si>
    <t>民航发展基金支出</t>
  </si>
  <si>
    <t>2146901</t>
  </si>
  <si>
    <t>民航机场建设</t>
  </si>
  <si>
    <t>2146902</t>
  </si>
  <si>
    <t>2146903</t>
  </si>
  <si>
    <t>民航安全</t>
  </si>
  <si>
    <t>2146904</t>
  </si>
  <si>
    <t>航线和机场补贴</t>
  </si>
  <si>
    <t>2146906</t>
  </si>
  <si>
    <t>民航节能减排</t>
  </si>
  <si>
    <t>2146907</t>
  </si>
  <si>
    <t>通用航空发展</t>
  </si>
  <si>
    <t>2146908</t>
  </si>
  <si>
    <t>征管经费</t>
  </si>
  <si>
    <t>2146909</t>
  </si>
  <si>
    <t>民航科教和信息建设▼</t>
  </si>
  <si>
    <t>2146999</t>
  </si>
  <si>
    <t>其他民航发展基金支出</t>
  </si>
  <si>
    <t>21470</t>
  </si>
  <si>
    <t>海南省高等级公路车辆通行附加费对应专项债务收入安排的支出</t>
  </si>
  <si>
    <t>2147001</t>
  </si>
  <si>
    <t>2147099</t>
  </si>
  <si>
    <t>其他海南省高等级公路车辆通行附加费对应专项债务收入安排的支出</t>
  </si>
  <si>
    <t>21471</t>
  </si>
  <si>
    <t>政府收费公路专项债券收入安排的支出</t>
  </si>
  <si>
    <t>2147101</t>
  </si>
  <si>
    <t>2147199</t>
  </si>
  <si>
    <t>其他政府收费公路专项债券收入安排的支出</t>
  </si>
  <si>
    <t>21472</t>
  </si>
  <si>
    <t>车辆通行费对应专项债务收入安排的支出</t>
  </si>
  <si>
    <t>21473</t>
  </si>
  <si>
    <t>港口建设费对应专项债务收入安排的支出◆</t>
  </si>
  <si>
    <t>2147301</t>
  </si>
  <si>
    <t>2147303</t>
  </si>
  <si>
    <t>2147399</t>
  </si>
  <si>
    <t>其他港口建设费对应专项债务收入安排的支出◆</t>
  </si>
  <si>
    <t>七、资源勘探工业信息等支出</t>
  </si>
  <si>
    <t>21562</t>
  </si>
  <si>
    <t>农网还贷资金支出</t>
  </si>
  <si>
    <t>2156202</t>
  </si>
  <si>
    <t>地方农网还贷资金支出</t>
  </si>
  <si>
    <t>2156299</t>
  </si>
  <si>
    <t>其他农网还贷资金支出</t>
  </si>
  <si>
    <t>八、其他支出</t>
  </si>
  <si>
    <t>22904</t>
  </si>
  <si>
    <t>其他政府性基金及对应专项债务收入安排的支出</t>
  </si>
  <si>
    <t>2290401</t>
  </si>
  <si>
    <t>其他政府性基金安排的支出</t>
  </si>
  <si>
    <t>2290402</t>
  </si>
  <si>
    <t>其他地方自行试点项目收益专项债券收入安排的支出</t>
  </si>
  <si>
    <t>2290403</t>
  </si>
  <si>
    <t>其他政府性基金债务收入安排的支出</t>
  </si>
  <si>
    <t>22908</t>
  </si>
  <si>
    <t>彩票发行销售机构业务费安排的支出</t>
  </si>
  <si>
    <t>2290802</t>
  </si>
  <si>
    <t>福利彩票发行机构的业务费支出</t>
  </si>
  <si>
    <t>2290803</t>
  </si>
  <si>
    <t>体育彩票发行机构的业务费支出</t>
  </si>
  <si>
    <t>2290804</t>
  </si>
  <si>
    <t>福利彩票销售机构的业务费支出</t>
  </si>
  <si>
    <t>2290805</t>
  </si>
  <si>
    <t>体育彩票销售机构的业务费支出</t>
  </si>
  <si>
    <t>2290806</t>
  </si>
  <si>
    <t>彩票兑奖周转金支出</t>
  </si>
  <si>
    <t>2290807</t>
  </si>
  <si>
    <t>彩票发行销售风险基金支出</t>
  </si>
  <si>
    <t>2290808</t>
  </si>
  <si>
    <t>彩票市场调控资金支出</t>
  </si>
  <si>
    <t>2290899</t>
  </si>
  <si>
    <t>其他彩票发行销售机构业务费安排的支出</t>
  </si>
  <si>
    <t>22909</t>
  </si>
  <si>
    <t>抗疫特别国债财务基金支出●</t>
  </si>
  <si>
    <t>22960</t>
  </si>
  <si>
    <t>彩票公益金安排的支出</t>
  </si>
  <si>
    <t>2296001</t>
  </si>
  <si>
    <t>用于补充全国社会保障基金的彩票公益金支出</t>
  </si>
  <si>
    <t>2296002</t>
  </si>
  <si>
    <t>用于社会福利的彩票公益金支出</t>
  </si>
  <si>
    <t>2296003</t>
  </si>
  <si>
    <t>用于体育事业的彩票公益金支出</t>
  </si>
  <si>
    <t>2296004</t>
  </si>
  <si>
    <t>用于教育事业的彩票公益金支出</t>
  </si>
  <si>
    <t>2296005</t>
  </si>
  <si>
    <t>用于红十字事业的彩票公益金支出</t>
  </si>
  <si>
    <t>2296006</t>
  </si>
  <si>
    <t>用于残疾人事业的彩票公益金支出</t>
  </si>
  <si>
    <t>2296010</t>
  </si>
  <si>
    <t>用于文化事业的彩票公益金支出</t>
  </si>
  <si>
    <t>2296011</t>
  </si>
  <si>
    <t>用于巩固脱贫攻坚成果衔接乡村振兴的彩票公益金支出★</t>
  </si>
  <si>
    <t>2296012</t>
  </si>
  <si>
    <t>用于法律援助的彩票公益金支出</t>
  </si>
  <si>
    <t>2296013</t>
  </si>
  <si>
    <t>用于城乡医疗救助的的彩票公益金支出</t>
  </si>
  <si>
    <t>2296099</t>
  </si>
  <si>
    <t>用于其他社会公益事业的彩票公益金支出</t>
  </si>
  <si>
    <t>九、债务付息支出</t>
  </si>
  <si>
    <t>23204</t>
  </si>
  <si>
    <t>地方政府专项债务付息支出</t>
  </si>
  <si>
    <t>2320401</t>
  </si>
  <si>
    <t>海南省高等级公路车辆通行附加费债务付息支出</t>
  </si>
  <si>
    <t>2320402</t>
  </si>
  <si>
    <t>港口建设费债务付息支出</t>
  </si>
  <si>
    <t>2320405</t>
  </si>
  <si>
    <t>国家电影事业发展专项资金债务付息支出</t>
  </si>
  <si>
    <t>2320411</t>
  </si>
  <si>
    <t>国有土地使用权出让金债务付息支出</t>
  </si>
  <si>
    <t>2320413</t>
  </si>
  <si>
    <t>农业土地开发资金债务付息支出</t>
  </si>
  <si>
    <t>2320414</t>
  </si>
  <si>
    <t>大中型水库库区基金债务付息支出</t>
  </si>
  <si>
    <t>2320416</t>
  </si>
  <si>
    <t>城市基础设施配套费债务付息支出</t>
  </si>
  <si>
    <t>2320417</t>
  </si>
  <si>
    <t>小型水库移民扶助基金债务付息支出</t>
  </si>
  <si>
    <t>2320418</t>
  </si>
  <si>
    <t>国家重大水利工程建设基金债务付息支出</t>
  </si>
  <si>
    <t>2320419</t>
  </si>
  <si>
    <t>车辆通行费债务付息支出</t>
  </si>
  <si>
    <t>2320420</t>
  </si>
  <si>
    <t>污水处理费债务付息支出</t>
  </si>
  <si>
    <t>2320431</t>
  </si>
  <si>
    <t>土地储备专项债券付息支出</t>
  </si>
  <si>
    <t>2320432</t>
  </si>
  <si>
    <t>政府收费公路专项债券付息支出</t>
  </si>
  <si>
    <t>2320433</t>
  </si>
  <si>
    <t>棚户区改造专项债券付息支出</t>
  </si>
  <si>
    <t>2320498</t>
  </si>
  <si>
    <t>其他地方自行试点项目收益专项债券付息支出</t>
  </si>
  <si>
    <t>2320499</t>
  </si>
  <si>
    <t>其他政府性基金债务付息支出</t>
  </si>
  <si>
    <t>十、债务发行费用支出</t>
  </si>
  <si>
    <t>23304</t>
  </si>
  <si>
    <t>地方政府专项债务发行费用支出</t>
  </si>
  <si>
    <t>2330401</t>
  </si>
  <si>
    <t>海南省高等级公路车辆通行附加费债务发行费用支出</t>
  </si>
  <si>
    <t>2330402</t>
  </si>
  <si>
    <t>港口建设费债务发行费用支出◆</t>
  </si>
  <si>
    <t>2330405</t>
  </si>
  <si>
    <t>国家电影事业发展专项资金债务发行费用支出</t>
  </si>
  <si>
    <t>2330411</t>
  </si>
  <si>
    <t>国有土地使用权出让金债务发行费用支出</t>
  </si>
  <si>
    <t>2330413</t>
  </si>
  <si>
    <t>农业土地开发资金债务发行费用支出</t>
  </si>
  <si>
    <t>2330414</t>
  </si>
  <si>
    <t>大中型水库库区基金债务发行费用支出</t>
  </si>
  <si>
    <t>2330416</t>
  </si>
  <si>
    <t>城市基础设施配套费债务发行费用支出</t>
  </si>
  <si>
    <t>2330417</t>
  </si>
  <si>
    <t>小型水库移民扶助基金债务发行费用支出</t>
  </si>
  <si>
    <t>2330418</t>
  </si>
  <si>
    <t>国家重大水利工程建设基金债务发行费用支出</t>
  </si>
  <si>
    <t>2330419</t>
  </si>
  <si>
    <t>车辆通行费债务发行费用支出</t>
  </si>
  <si>
    <t>2330420</t>
  </si>
  <si>
    <t>污水处理费债务发行费用支出</t>
  </si>
  <si>
    <t>2330431</t>
  </si>
  <si>
    <t>土地储备专项债券发行费用支出</t>
  </si>
  <si>
    <t>2330432</t>
  </si>
  <si>
    <t>政府收费公路专项债券发行费用支出</t>
  </si>
  <si>
    <t>2330433</t>
  </si>
  <si>
    <t>棚户区改造专项债券发行费用支出</t>
  </si>
  <si>
    <t>2330498</t>
  </si>
  <si>
    <t>其他地方自行试点项目收益专项债务发行费用支出</t>
  </si>
  <si>
    <t>2330499</t>
  </si>
  <si>
    <t>其他政府性基金债务发行费用支出</t>
  </si>
  <si>
    <t>234</t>
  </si>
  <si>
    <t>十一、抗疫特别国债安排的支出</t>
  </si>
  <si>
    <t>23401</t>
  </si>
  <si>
    <t>基础设施建设</t>
  </si>
  <si>
    <t>2340101</t>
  </si>
  <si>
    <t>公共卫生体系建设</t>
  </si>
  <si>
    <t>2340102</t>
  </si>
  <si>
    <t>重大疫情防控救治体系建设</t>
  </si>
  <si>
    <t>2340103</t>
  </si>
  <si>
    <t>粮食安全</t>
  </si>
  <si>
    <t>2340104</t>
  </si>
  <si>
    <t>能源安全</t>
  </si>
  <si>
    <t>2340105</t>
  </si>
  <si>
    <t>应急物资保障</t>
  </si>
  <si>
    <t>2340106</t>
  </si>
  <si>
    <t>产业链改造升级</t>
  </si>
  <si>
    <t>2340107</t>
  </si>
  <si>
    <t>城镇老旧小区改造</t>
  </si>
  <si>
    <t>2340108</t>
  </si>
  <si>
    <t>生态环境治理</t>
  </si>
  <si>
    <t>2340109</t>
  </si>
  <si>
    <t>交通基础设施建设</t>
  </si>
  <si>
    <t>2340110</t>
  </si>
  <si>
    <t>市政设施建设</t>
  </si>
  <si>
    <t>2340111</t>
  </si>
  <si>
    <t>重大区域规划基础设施建设</t>
  </si>
  <si>
    <t>2340199</t>
  </si>
  <si>
    <t>其他基础设施建设</t>
  </si>
  <si>
    <t>23402</t>
  </si>
  <si>
    <t>抗疫相关支出</t>
  </si>
  <si>
    <t>2340201</t>
  </si>
  <si>
    <t>2340202</t>
  </si>
  <si>
    <t>2340203</t>
  </si>
  <si>
    <t>创业担保贷款贴息</t>
  </si>
  <si>
    <t>2340204</t>
  </si>
  <si>
    <t>援企稳岗补贴</t>
  </si>
  <si>
    <t>2340205</t>
  </si>
  <si>
    <t>困难群众基本生活补助</t>
  </si>
  <si>
    <t>2340299</t>
  </si>
  <si>
    <t>其他抗疫相关支出</t>
  </si>
  <si>
    <t>全县政府性基金预算支出</t>
  </si>
  <si>
    <t>230</t>
  </si>
  <si>
    <t>23004</t>
  </si>
  <si>
    <t>政府性基金转移支付</t>
  </si>
  <si>
    <t>2300403</t>
  </si>
  <si>
    <t>抗疫特别国债转移支付支出</t>
  </si>
  <si>
    <t>2300404</t>
  </si>
  <si>
    <t>科学技术●</t>
  </si>
  <si>
    <t>2300405</t>
  </si>
  <si>
    <t>文化旅游体育与传媒●</t>
  </si>
  <si>
    <t>2300406</t>
  </si>
  <si>
    <t>社会保障和就业●</t>
  </si>
  <si>
    <t>2300407</t>
  </si>
  <si>
    <t>节能环保●</t>
  </si>
  <si>
    <t>2300408</t>
  </si>
  <si>
    <t>城乡社区●</t>
  </si>
  <si>
    <t>2300409</t>
  </si>
  <si>
    <t>农林水●</t>
  </si>
  <si>
    <t>2300410</t>
  </si>
  <si>
    <t>交通运输●</t>
  </si>
  <si>
    <t>2300411</t>
  </si>
  <si>
    <t>资源勘探工业信息等●</t>
  </si>
  <si>
    <t>2300499</t>
  </si>
  <si>
    <t>其他支出●</t>
  </si>
  <si>
    <t>23006</t>
  </si>
  <si>
    <t>上解支出●</t>
  </si>
  <si>
    <t>2300603</t>
  </si>
  <si>
    <t>政府性基金上解支出●</t>
  </si>
  <si>
    <t>23008</t>
  </si>
  <si>
    <t>2300802</t>
  </si>
  <si>
    <t>政府性基金预算调出资金</t>
  </si>
  <si>
    <t>23009</t>
  </si>
  <si>
    <t>年终结余</t>
  </si>
  <si>
    <t>231</t>
  </si>
  <si>
    <t>地方政府专项债务还本支出</t>
  </si>
  <si>
    <t>2023年通海县国有资本经营收入预算情况表（调整预算）</t>
  </si>
  <si>
    <t>表九</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</si>
  <si>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</si>
  <si>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</si>
  <si>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</si>
  <si>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</si>
  <si>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</si>
  <si>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</si>
  <si>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</si>
  <si>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</si>
  <si>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</si>
  <si>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建材企业利润收入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</si>
  <si>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</si>
  <si>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</si>
  <si>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</si>
  <si>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</si>
  <si>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</si>
  <si>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</si>
  <si>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</si>
  <si>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</si>
  <si>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</si>
  <si>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</si>
  <si>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</si>
  <si>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</si>
  <si>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</si>
  <si>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</si>
  <si>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</si>
  <si>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</si>
  <si>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</si>
  <si>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</si>
  <si>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</si>
  <si>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</si>
  <si>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</si>
  <si>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</si>
  <si>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</si>
  <si>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</si>
  <si>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</si>
  <si>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</si>
  <si>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全县国有资本经营预算收入</t>
  </si>
  <si>
    <t>上年结转</t>
  </si>
  <si>
    <t>账务调整收入</t>
  </si>
  <si>
    <t>2023年通海县国有资本经营支出预算情况表（调整预算）</t>
  </si>
  <si>
    <t>表十</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</si>
  <si>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</si>
  <si>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</si>
  <si>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</si>
  <si>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</si>
  <si>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</si>
  <si>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</si>
  <si>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</si>
  <si>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</si>
  <si>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</si>
  <si>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</si>
  <si>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</si>
  <si>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</si>
  <si>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</si>
  <si>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</si>
  <si>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</si>
  <si>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</si>
  <si>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</si>
  <si>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</si>
  <si>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</si>
  <si>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全县国有资本经营预算支出</t>
  </si>
  <si>
    <t>国有资本经营预算转移支付</t>
  </si>
  <si>
    <t>结转下年</t>
  </si>
  <si>
    <t>2023年通海县社会保险基金收入预算情况表（调整预算）</t>
  </si>
  <si>
    <t>表十一</t>
  </si>
  <si>
    <t>项     目</t>
  </si>
  <si>
    <t>一、企业职工基本养老保险基金收入</t>
  </si>
  <si>
    <t xml:space="preserve">    其中：保险费收入</t>
  </si>
  <si>
    <t xml:space="preserve">          利息收入</t>
  </si>
  <si>
    <t xml:space="preserve">          财政补贴收入</t>
  </si>
  <si>
    <t xml:space="preserve">          中央调剂资金收入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</si>
  <si>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</si>
  <si>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</si>
  <si>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</si>
  <si>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</si>
  <si>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</si>
  <si>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</si>
  <si>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全县收入</t>
  </si>
  <si>
    <t xml:space="preserve">  其中：保险费收入</t>
  </si>
  <si>
    <t xml:space="preserve">        利息收入</t>
  </si>
  <si>
    <t xml:space="preserve">        财政补贴收入</t>
  </si>
  <si>
    <t xml:space="preserve">        中央调剂资金收入</t>
  </si>
  <si>
    <t>2023年通海县社会保险基金支出预算情况表（调整预算）</t>
  </si>
  <si>
    <t>表十二</t>
  </si>
  <si>
    <t xml:space="preserve">    单位：万元</t>
  </si>
  <si>
    <t>项       目</t>
  </si>
  <si>
    <t>一、企业职工基本养老保险基金支出</t>
  </si>
  <si>
    <t xml:space="preserve">    其中：待遇支出</t>
  </si>
  <si>
    <t xml:space="preserve">         中央调剂资金支出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</si>
  <si>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</si>
  <si>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</si>
  <si>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</si>
  <si>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</si>
  <si>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</si>
  <si>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</si>
  <si>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全县支出</t>
  </si>
  <si>
    <t xml:space="preserve">    其中：社会保险待遇支出</t>
  </si>
  <si>
    <t xml:space="preserve">          中央调剂资金支出</t>
  </si>
  <si>
    <t>2023年通海县社会保险基金结余执行情况表（调整预算）</t>
  </si>
  <si>
    <t>表十三</t>
  </si>
  <si>
    <r>
      <rPr>
        <sz val="14"/>
        <color theme="1"/>
        <rFont val="MS Serif"/>
        <charset val="134"/>
      </rPr>
      <t xml:space="preserve">    </t>
    </r>
    <r>
      <rPr>
        <sz val="14"/>
        <color theme="1"/>
        <rFont val="宋体"/>
        <charset val="134"/>
      </rPr>
      <t>单位：万元</t>
    </r>
  </si>
  <si>
    <t>一、企业职工基本养老保险基金本年收支结余</t>
  </si>
  <si>
    <t xml:space="preserve">    企业职工基本养老保险基金年末滚存结余</t>
  </si>
  <si>
    <t>二、机关事业单位基本养老保险基金本年收支结余（或缺口）</t>
  </si>
  <si>
    <t xml:space="preserve">    机关事业单位基本养老保险基金年末滚存结余</t>
  </si>
  <si>
    <t>三、失业保险基金本年收支结余（或缺口）</t>
  </si>
  <si>
    <t xml:space="preserve">    失业保险基金年末滚存结余</t>
  </si>
  <si>
    <t>四、城镇职工基本医疗保险基金本年收支结余</t>
  </si>
  <si>
    <t xml:space="preserve">    城镇职工基本医疗保险基金年末滚存结余</t>
  </si>
  <si>
    <t>五、工伤保险基金本年收支结余（或缺口）</t>
  </si>
  <si>
    <t xml:space="preserve">    工伤保险基金年末滚存结余</t>
  </si>
  <si>
    <t>六、城乡居民基本养老保险基金本年收支结余</t>
  </si>
  <si>
    <t xml:space="preserve">    城乡居民基本养老保险基金年末滚存结余</t>
  </si>
  <si>
    <t>七、居民基本医疗保险基金本年收支结余</t>
  </si>
  <si>
    <t xml:space="preserve">    居民基本医疗保险基金年末滚存结余</t>
  </si>
  <si>
    <t>本年收支结余</t>
  </si>
  <si>
    <t>年末滚存结余</t>
  </si>
  <si>
    <t>2022年执行数</t>
  </si>
  <si>
    <t>截止10.7日人员支出</t>
  </si>
  <si>
    <t>10-12月人员支出</t>
  </si>
  <si>
    <t>运转</t>
  </si>
  <si>
    <t>民生</t>
  </si>
  <si>
    <t>民生增减</t>
  </si>
  <si>
    <t>民生已支出</t>
  </si>
  <si>
    <t>截止10.7日项目及其他人员支出</t>
  </si>
  <si>
    <t>临聘人员、村组干部、职业年金、粮食风险基金</t>
  </si>
  <si>
    <t>债券新增、国土新增</t>
  </si>
  <si>
    <t>是</t>
  </si>
  <si>
    <t>类</t>
  </si>
  <si>
    <t>款</t>
  </si>
  <si>
    <t>项</t>
  </si>
  <si>
    <t/>
  </si>
  <si>
    <t>否</t>
  </si>
</sst>
</file>

<file path=xl/styles.xml><?xml version="1.0" encoding="utf-8"?>
<styleSheet xmlns="http://schemas.openxmlformats.org/spreadsheetml/2006/main">
  <numFmts count="3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0.00_);_(&quot;$&quot;* \(#,##0.00\);_(&quot;$&quot;* &quot;-&quot;??_);_(@_)"/>
    <numFmt numFmtId="177" formatCode="0.0"/>
    <numFmt numFmtId="178" formatCode="_(* #,##0_);_(* \(#,##0\);_(* &quot;-&quot;_);_(@_)"/>
    <numFmt numFmtId="179" formatCode="yy\.mm\.dd"/>
    <numFmt numFmtId="180" formatCode="&quot;$&quot;\ #,##0.00_-;[Red]&quot;$&quot;\ #,##0.00\-"/>
    <numFmt numFmtId="181" formatCode="#,##0;\(#,##0\)"/>
    <numFmt numFmtId="182" formatCode="_-&quot;$&quot;\ * #,##0_-;_-&quot;$&quot;\ * #,##0\-;_-&quot;$&quot;\ * &quot;-&quot;_-;_-@_-"/>
    <numFmt numFmtId="183" formatCode="&quot;$&quot;#,##0_);[Red]\(&quot;$&quot;#,##0\)"/>
    <numFmt numFmtId="184" formatCode="_-* #,##0_-;\-* #,##0_-;_-* &quot;-&quot;_-;_-@_-"/>
    <numFmt numFmtId="185" formatCode="_(* #,##0.00_);_(* \(#,##0.00\);_(* &quot;-&quot;??_);_(@_)"/>
    <numFmt numFmtId="186" formatCode="#,##0.0_);\(#,##0.0\)"/>
    <numFmt numFmtId="187" formatCode="&quot;$&quot;\ #,##0_-;[Red]&quot;$&quot;\ #,##0\-"/>
    <numFmt numFmtId="188" formatCode="#\ ??/??"/>
    <numFmt numFmtId="189" formatCode="&quot;$&quot;#,##0.00_);[Red]\(&quot;$&quot;#,##0.00\)"/>
    <numFmt numFmtId="190" formatCode="_(&quot;$&quot;* #,##0_);_(&quot;$&quot;* \(#,##0\);_(&quot;$&quot;* &quot;-&quot;_);_(@_)"/>
    <numFmt numFmtId="191" formatCode="_-&quot;$&quot;\ * #,##0.00_-;_-&quot;$&quot;\ * #,##0.00\-;_-&quot;$&quot;\ * &quot;-&quot;??_-;_-@_-"/>
    <numFmt numFmtId="192" formatCode="\$#,##0;\(\$#,##0\)"/>
    <numFmt numFmtId="193" formatCode="#,##0_ ;[Red]\-#,##0\ "/>
    <numFmt numFmtId="194" formatCode="_-* #,##0.00_-;\-* #,##0.00_-;_-* &quot;-&quot;??_-;_-@_-"/>
    <numFmt numFmtId="195" formatCode="\$#,##0.00;\(\$#,##0.00\)"/>
    <numFmt numFmtId="196" formatCode="#,##0.00_);[Red]\(#,##0.00\)"/>
    <numFmt numFmtId="197" formatCode="0.0000000%"/>
    <numFmt numFmtId="198" formatCode="#,##0_ "/>
    <numFmt numFmtId="199" formatCode="0.0%"/>
    <numFmt numFmtId="200" formatCode="#,##0.00_ "/>
    <numFmt numFmtId="201" formatCode="#,##0_);[Red]\(#,##0\)"/>
  </numFmts>
  <fonts count="123">
    <font>
      <sz val="11"/>
      <color indexed="8"/>
      <name val="宋体"/>
      <charset val="134"/>
    </font>
    <font>
      <sz val="12"/>
      <name val="宋体"/>
      <charset val="134"/>
    </font>
    <font>
      <sz val="12"/>
      <color theme="1"/>
      <name val="宋体"/>
      <charset val="134"/>
    </font>
    <font>
      <sz val="26"/>
      <color theme="1"/>
      <name val="方正小标宋简体"/>
      <charset val="134"/>
    </font>
    <font>
      <sz val="14"/>
      <color theme="1"/>
      <name val="宋体"/>
      <charset val="134"/>
    </font>
    <font>
      <sz val="14"/>
      <color theme="1"/>
      <name val="MS Serif"/>
      <charset val="134"/>
    </font>
    <font>
      <b/>
      <sz val="14"/>
      <color theme="1"/>
      <name val="宋体"/>
      <charset val="134"/>
    </font>
    <font>
      <b/>
      <sz val="14"/>
      <name val="宋体"/>
      <charset val="134"/>
    </font>
    <font>
      <sz val="11"/>
      <color theme="1"/>
      <name val="宋体"/>
      <charset val="134"/>
    </font>
    <font>
      <sz val="14"/>
      <color indexed="8"/>
      <name val="宋体"/>
      <charset val="134"/>
    </font>
    <font>
      <sz val="14"/>
      <name val="宋体"/>
      <charset val="134"/>
    </font>
    <font>
      <sz val="11"/>
      <name val="宋体"/>
      <charset val="134"/>
    </font>
    <font>
      <sz val="14"/>
      <color theme="1"/>
      <name val="宋体"/>
      <charset val="134"/>
      <scheme val="minor"/>
    </font>
    <font>
      <sz val="14"/>
      <color theme="1"/>
      <name val="Times New Roman"/>
      <charset val="134"/>
    </font>
    <font>
      <b/>
      <sz val="14"/>
      <color indexed="8"/>
      <name val="宋体"/>
      <charset val="134"/>
    </font>
    <font>
      <sz val="20"/>
      <color theme="1"/>
      <name val="华文中宋"/>
      <charset val="134"/>
    </font>
    <font>
      <sz val="16"/>
      <name val="宋体"/>
      <charset val="134"/>
    </font>
    <font>
      <sz val="26"/>
      <color indexed="8"/>
      <name val="方正小标宋简体"/>
      <charset val="134"/>
    </font>
    <font>
      <sz val="14"/>
      <name val="MS Serif"/>
      <charset val="134"/>
    </font>
    <font>
      <b/>
      <sz val="11"/>
      <name val="宋体"/>
      <charset val="134"/>
    </font>
    <font>
      <sz val="14"/>
      <name val="宋体"/>
      <charset val="134"/>
      <scheme val="minor"/>
    </font>
    <font>
      <b/>
      <sz val="12"/>
      <name val="宋体"/>
      <charset val="134"/>
    </font>
    <font>
      <b/>
      <sz val="12"/>
      <color theme="1"/>
      <name val="宋体"/>
      <charset val="134"/>
    </font>
    <font>
      <b/>
      <sz val="14"/>
      <color theme="1"/>
      <name val="黑体"/>
      <charset val="134"/>
    </font>
    <font>
      <sz val="12"/>
      <color theme="1"/>
      <name val="仿宋_GB2312"/>
      <charset val="134"/>
    </font>
    <font>
      <b/>
      <sz val="11"/>
      <color theme="1"/>
      <name val="宋体"/>
      <charset val="134"/>
    </font>
    <font>
      <b/>
      <sz val="11"/>
      <color indexed="8"/>
      <name val="宋体"/>
      <charset val="134"/>
    </font>
    <font>
      <b/>
      <sz val="20"/>
      <name val="宋体"/>
      <charset val="134"/>
    </font>
    <font>
      <b/>
      <sz val="12"/>
      <name val="等线"/>
      <charset val="134"/>
    </font>
    <font>
      <sz val="11"/>
      <color indexed="8"/>
      <name val="宋体"/>
      <charset val="134"/>
      <scheme val="minor"/>
    </font>
    <font>
      <sz val="11"/>
      <name val="等线"/>
      <charset val="134"/>
    </font>
    <font>
      <sz val="11"/>
      <name val="宋体"/>
      <charset val="134"/>
      <scheme val="minor"/>
    </font>
    <font>
      <sz val="10"/>
      <name val="等线"/>
      <charset val="134"/>
    </font>
    <font>
      <sz val="11"/>
      <color theme="1"/>
      <name val="宋体"/>
      <charset val="134"/>
      <scheme val="minor"/>
    </font>
    <font>
      <b/>
      <sz val="10"/>
      <name val="等线"/>
      <charset val="134"/>
    </font>
    <font>
      <b/>
      <sz val="12"/>
      <name val="宋体"/>
      <charset val="134"/>
      <scheme val="minor"/>
    </font>
    <font>
      <b/>
      <sz val="9"/>
      <name val="宋体"/>
      <charset val="134"/>
    </font>
    <font>
      <b/>
      <sz val="11"/>
      <name val="宋体"/>
      <charset val="134"/>
      <scheme val="minor"/>
    </font>
    <font>
      <sz val="10"/>
      <name val="宋体"/>
      <charset val="134"/>
    </font>
    <font>
      <sz val="20"/>
      <name val="方正小标宋简体"/>
      <charset val="134"/>
    </font>
    <font>
      <b/>
      <sz val="14"/>
      <name val="宋体"/>
      <charset val="134"/>
      <scheme val="major"/>
    </font>
    <font>
      <sz val="11"/>
      <color rgb="FFFF0000"/>
      <name val="宋体"/>
      <charset val="134"/>
    </font>
    <font>
      <b/>
      <sz val="10"/>
      <name val="宋体"/>
      <charset val="134"/>
    </font>
    <font>
      <sz val="12"/>
      <color indexed="8"/>
      <name val="宋体"/>
      <charset val="134"/>
    </font>
    <font>
      <b/>
      <sz val="10"/>
      <color theme="1"/>
      <name val="宋体"/>
      <charset val="134"/>
    </font>
    <font>
      <sz val="20"/>
      <color theme="1"/>
      <name val="方正小标宋简体"/>
      <charset val="134"/>
    </font>
    <font>
      <sz val="18"/>
      <color theme="1"/>
      <name val="宋体"/>
      <charset val="134"/>
    </font>
    <font>
      <sz val="18"/>
      <color indexed="8"/>
      <name val="宋体"/>
      <charset val="134"/>
    </font>
    <font>
      <sz val="26"/>
      <name val="方正小标宋简体"/>
      <charset val="134"/>
    </font>
    <font>
      <sz val="12"/>
      <color indexed="9"/>
      <name val="宋体"/>
      <charset val="134"/>
    </font>
    <font>
      <sz val="11"/>
      <color rgb="FF3F3F76"/>
      <name val="宋体"/>
      <charset val="0"/>
      <scheme val="minor"/>
    </font>
    <font>
      <sz val="11"/>
      <color indexed="9"/>
      <name val="宋体"/>
      <charset val="134"/>
    </font>
    <font>
      <sz val="10"/>
      <name val="Geneva"/>
      <charset val="134"/>
    </font>
    <font>
      <sz val="10"/>
      <name val="楷体"/>
      <charset val="134"/>
    </font>
    <font>
      <sz val="11"/>
      <color indexed="52"/>
      <name val="宋体"/>
      <charset val="134"/>
    </font>
    <font>
      <sz val="11"/>
      <color theme="1"/>
      <name val="宋体"/>
      <charset val="0"/>
      <scheme val="minor"/>
    </font>
    <font>
      <sz val="8"/>
      <name val="Times New Roman"/>
      <charset val="134"/>
    </font>
    <font>
      <sz val="11"/>
      <color indexed="17"/>
      <name val="宋体"/>
      <charset val="134"/>
    </font>
    <font>
      <sz val="11"/>
      <color indexed="60"/>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sz val="8"/>
      <name val="Arial"/>
      <charset val="134"/>
    </font>
    <font>
      <sz val="10"/>
      <name val="Arial"/>
      <charset val="134"/>
    </font>
    <font>
      <u/>
      <sz val="11"/>
      <color rgb="FF800080"/>
      <name val="宋体"/>
      <charset val="0"/>
      <scheme val="minor"/>
    </font>
    <font>
      <sz val="12"/>
      <color indexed="16"/>
      <name val="宋体"/>
      <charset val="134"/>
    </font>
    <font>
      <sz val="12"/>
      <color indexed="17"/>
      <name val="宋体"/>
      <charset val="134"/>
    </font>
    <font>
      <sz val="12"/>
      <name val="Times New Roman"/>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1"/>
      <color indexed="52"/>
      <name val="宋体"/>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11"/>
      <color indexed="8"/>
      <name val="等线"/>
      <charset val="134"/>
    </font>
  </fonts>
  <fills count="7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CC99"/>
        <bgColor indexed="64"/>
      </patternFill>
    </fill>
    <fill>
      <patternFill patternType="solid">
        <fgColor indexed="10"/>
        <bgColor indexed="64"/>
      </patternFill>
    </fill>
    <fill>
      <patternFill patternType="solid">
        <fgColor indexed="49"/>
        <bgColor indexed="64"/>
      </patternFill>
    </fill>
    <fill>
      <patternFill patternType="solid">
        <fgColor theme="6" tint="0.799981688894314"/>
        <bgColor indexed="64"/>
      </patternFill>
    </fill>
    <fill>
      <patternFill patternType="solid">
        <fgColor indexed="54"/>
        <bgColor indexed="64"/>
      </patternFill>
    </fill>
    <fill>
      <patternFill patternType="solid">
        <fgColor indexed="42"/>
        <bgColor indexed="64"/>
      </patternFill>
    </fill>
    <fill>
      <patternFill patternType="solid">
        <fgColor indexed="26"/>
        <bgColor indexed="64"/>
      </patternFill>
    </fill>
    <fill>
      <patternFill patternType="solid">
        <fgColor indexed="43"/>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8"/>
      </left>
      <right/>
      <top/>
      <bottom style="thin">
        <color indexed="8"/>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style="thin">
        <color auto="1"/>
      </right>
      <top/>
      <bottom style="thin">
        <color auto="1"/>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41">
    <xf numFmtId="0" fontId="0" fillId="0" borderId="0">
      <alignment vertical="center"/>
    </xf>
    <xf numFmtId="42" fontId="33" fillId="0" borderId="0" applyFont="0" applyFill="0" applyBorder="0" applyAlignment="0" applyProtection="0">
      <alignment vertical="center"/>
    </xf>
    <xf numFmtId="0" fontId="50" fillId="5" borderId="11" applyNumberFormat="0" applyAlignment="0" applyProtection="0">
      <alignment vertical="center"/>
    </xf>
    <xf numFmtId="0" fontId="51" fillId="6" borderId="0" applyNumberFormat="0" applyBorder="0" applyAlignment="0" applyProtection="0">
      <alignment vertical="center"/>
    </xf>
    <xf numFmtId="0" fontId="49" fillId="7" borderId="0" applyNumberFormat="0" applyBorder="0" applyAlignment="0" applyProtection="0">
      <alignment vertical="center"/>
    </xf>
    <xf numFmtId="0" fontId="26" fillId="0" borderId="12" applyNumberFormat="0" applyFill="0" applyAlignment="0" applyProtection="0">
      <alignment vertical="center"/>
    </xf>
    <xf numFmtId="44" fontId="33" fillId="0" borderId="0" applyFont="0" applyFill="0" applyBorder="0" applyAlignment="0" applyProtection="0">
      <alignment vertical="center"/>
    </xf>
    <xf numFmtId="0" fontId="1" fillId="0" borderId="0">
      <alignment vertical="center"/>
    </xf>
    <xf numFmtId="0" fontId="52" fillId="0" borderId="0">
      <alignment vertical="center"/>
    </xf>
    <xf numFmtId="0" fontId="53" fillId="0" borderId="13" applyNumberFormat="0" applyFill="0" applyProtection="0">
      <alignment horizontal="center" vertical="center"/>
    </xf>
    <xf numFmtId="0" fontId="0" fillId="0" borderId="0">
      <alignment vertical="center"/>
    </xf>
    <xf numFmtId="0" fontId="0" fillId="0" borderId="0">
      <alignment vertical="center"/>
    </xf>
    <xf numFmtId="0" fontId="54" fillId="0" borderId="14" applyNumberFormat="0" applyFill="0" applyAlignment="0" applyProtection="0">
      <alignment vertical="center"/>
    </xf>
    <xf numFmtId="0" fontId="55" fillId="8" borderId="0" applyNumberFormat="0" applyBorder="0" applyAlignment="0" applyProtection="0">
      <alignment vertical="center"/>
    </xf>
    <xf numFmtId="0" fontId="49" fillId="9" borderId="0" applyNumberFormat="0" applyBorder="0" applyAlignment="0" applyProtection="0">
      <alignment vertical="center"/>
    </xf>
    <xf numFmtId="9" fontId="1" fillId="0" borderId="0" applyFont="0" applyFill="0" applyBorder="0" applyAlignment="0" applyProtection="0">
      <alignment vertical="center"/>
    </xf>
    <xf numFmtId="0" fontId="56" fillId="0" borderId="0">
      <alignment horizontal="center" vertical="center" wrapText="1"/>
      <protection locked="0"/>
    </xf>
    <xf numFmtId="0" fontId="57" fillId="10" borderId="0" applyNumberFormat="0" applyBorder="0" applyAlignment="0" applyProtection="0">
      <alignment vertical="center"/>
    </xf>
    <xf numFmtId="0" fontId="1" fillId="0" borderId="0">
      <alignment vertical="center"/>
    </xf>
    <xf numFmtId="0" fontId="43" fillId="11" borderId="0" applyNumberFormat="0" applyBorder="0" applyAlignment="0" applyProtection="0">
      <alignment vertical="center"/>
    </xf>
    <xf numFmtId="0" fontId="58" fillId="12" borderId="0" applyNumberFormat="0" applyBorder="0" applyAlignment="0" applyProtection="0">
      <alignment vertical="center"/>
    </xf>
    <xf numFmtId="0" fontId="52" fillId="0" borderId="0">
      <alignment vertical="center"/>
    </xf>
    <xf numFmtId="0" fontId="43" fillId="13" borderId="0" applyNumberFormat="0" applyBorder="0" applyAlignment="0" applyProtection="0">
      <alignment vertical="center"/>
    </xf>
    <xf numFmtId="0" fontId="1" fillId="0" borderId="0">
      <alignment vertical="center"/>
    </xf>
    <xf numFmtId="41" fontId="33" fillId="0" borderId="0" applyFont="0" applyFill="0" applyBorder="0" applyAlignment="0" applyProtection="0">
      <alignment vertical="center"/>
    </xf>
    <xf numFmtId="0" fontId="0" fillId="0" borderId="0">
      <alignment vertical="center"/>
    </xf>
    <xf numFmtId="0" fontId="55" fillId="14" borderId="0" applyNumberFormat="0" applyBorder="0" applyAlignment="0" applyProtection="0">
      <alignment vertical="center"/>
    </xf>
    <xf numFmtId="0" fontId="59" fillId="15" borderId="0" applyNumberFormat="0" applyBorder="0" applyAlignment="0" applyProtection="0">
      <alignment vertical="center"/>
    </xf>
    <xf numFmtId="0" fontId="1" fillId="0" borderId="0">
      <alignment vertical="center"/>
    </xf>
    <xf numFmtId="43" fontId="0" fillId="0" borderId="0" applyFont="0" applyFill="0" applyBorder="0" applyAlignment="0" applyProtection="0">
      <alignment vertical="center"/>
    </xf>
    <xf numFmtId="0" fontId="60" fillId="16" borderId="0" applyNumberFormat="0" applyBorder="0" applyAlignment="0" applyProtection="0">
      <alignment vertical="center"/>
    </xf>
    <xf numFmtId="0" fontId="49" fillId="17" borderId="0" applyNumberFormat="0" applyBorder="0" applyAlignment="0" applyProtection="0">
      <alignment vertical="center"/>
    </xf>
    <xf numFmtId="0" fontId="61" fillId="0" borderId="0" applyNumberFormat="0" applyFill="0" applyBorder="0" applyAlignment="0" applyProtection="0">
      <alignment vertical="center"/>
    </xf>
    <xf numFmtId="0" fontId="62" fillId="11" borderId="2" applyNumberFormat="0" applyBorder="0" applyAlignment="0" applyProtection="0">
      <alignment vertical="center"/>
    </xf>
    <xf numFmtId="0" fontId="57" fillId="18" borderId="0" applyNumberFormat="0" applyBorder="0" applyAlignment="0" applyProtection="0">
      <alignment vertical="center"/>
    </xf>
    <xf numFmtId="0" fontId="49" fillId="19" borderId="0" applyNumberFormat="0" applyBorder="0" applyAlignment="0" applyProtection="0">
      <alignment vertical="center"/>
    </xf>
    <xf numFmtId="0" fontId="51" fillId="17" borderId="0" applyNumberFormat="0" applyBorder="0" applyAlignment="0" applyProtection="0">
      <alignment vertical="center"/>
    </xf>
    <xf numFmtId="179" fontId="63" fillId="0" borderId="13" applyFill="0" applyProtection="0">
      <alignment horizontal="right" vertical="center"/>
    </xf>
    <xf numFmtId="9" fontId="1" fillId="0" borderId="0" applyFont="0" applyFill="0" applyBorder="0" applyAlignment="0" applyProtection="0">
      <alignment vertical="center"/>
    </xf>
    <xf numFmtId="0" fontId="64" fillId="0" borderId="0" applyNumberFormat="0" applyFill="0" applyBorder="0" applyAlignment="0" applyProtection="0">
      <alignment vertical="center"/>
    </xf>
    <xf numFmtId="0" fontId="49" fillId="9" borderId="0" applyNumberFormat="0" applyBorder="0" applyAlignment="0" applyProtection="0">
      <alignment vertical="center"/>
    </xf>
    <xf numFmtId="0" fontId="65" fillId="20" borderId="0" applyNumberFormat="0" applyBorder="0" applyAlignment="0" applyProtection="0">
      <alignment vertical="center"/>
    </xf>
    <xf numFmtId="0" fontId="66" fillId="1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33" fillId="23" borderId="15" applyNumberFormat="0" applyFont="0" applyAlignment="0" applyProtection="0">
      <alignment vertical="center"/>
    </xf>
    <xf numFmtId="0" fontId="1" fillId="0" borderId="0">
      <alignment vertical="center"/>
    </xf>
    <xf numFmtId="0" fontId="67" fillId="0" borderId="0">
      <alignment vertical="center"/>
    </xf>
    <xf numFmtId="0" fontId="60" fillId="24" borderId="0" applyNumberFormat="0" applyBorder="0" applyAlignment="0" applyProtection="0">
      <alignment vertical="center"/>
    </xf>
    <xf numFmtId="0" fontId="49" fillId="17" borderId="0" applyNumberFormat="0" applyBorder="0" applyAlignment="0" applyProtection="0">
      <alignment vertical="center"/>
    </xf>
    <xf numFmtId="0" fontId="49" fillId="25" borderId="0" applyNumberFormat="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9" fontId="1" fillId="0" borderId="0" applyFont="0" applyFill="0" applyBorder="0" applyAlignment="0" applyProtection="0">
      <alignment vertical="center"/>
    </xf>
    <xf numFmtId="0" fontId="49" fillId="19" borderId="0" applyNumberFormat="0" applyBorder="0" applyAlignment="0" applyProtection="0">
      <alignment vertical="center"/>
    </xf>
    <xf numFmtId="0" fontId="1" fillId="0" borderId="0">
      <alignment vertical="center"/>
    </xf>
    <xf numFmtId="0" fontId="1" fillId="0" borderId="0">
      <alignment vertical="center"/>
    </xf>
    <xf numFmtId="0" fontId="70" fillId="0" borderId="0" applyNumberFormat="0" applyFill="0" applyBorder="0" applyAlignment="0" applyProtection="0">
      <alignment vertical="center"/>
    </xf>
    <xf numFmtId="0" fontId="1" fillId="0" borderId="0">
      <alignment vertical="center"/>
    </xf>
    <xf numFmtId="0" fontId="51" fillId="20" borderId="0" applyNumberFormat="0" applyBorder="0" applyAlignment="0" applyProtection="0">
      <alignment vertical="center"/>
    </xf>
    <xf numFmtId="0" fontId="71" fillId="0" borderId="0" applyNumberFormat="0" applyFill="0" applyBorder="0" applyAlignment="0" applyProtection="0">
      <alignment vertical="center"/>
    </xf>
    <xf numFmtId="0" fontId="72" fillId="0" borderId="16" applyNumberFormat="0" applyFill="0" applyAlignment="0" applyProtection="0">
      <alignment vertical="center"/>
    </xf>
    <xf numFmtId="0" fontId="49" fillId="25" borderId="0" applyNumberFormat="0" applyBorder="0" applyAlignment="0" applyProtection="0">
      <alignment vertical="center"/>
    </xf>
    <xf numFmtId="0" fontId="73" fillId="0" borderId="0" applyNumberFormat="0" applyFill="0" applyBorder="0" applyAlignment="0" applyProtection="0">
      <alignment vertical="center"/>
    </xf>
    <xf numFmtId="0" fontId="74" fillId="0" borderId="17" applyNumberFormat="0" applyFill="0" applyAlignment="0" applyProtection="0">
      <alignment vertical="center"/>
    </xf>
    <xf numFmtId="9" fontId="1" fillId="0" borderId="0" applyFont="0" applyFill="0" applyBorder="0" applyAlignment="0" applyProtection="0">
      <alignment vertical="center"/>
    </xf>
    <xf numFmtId="0" fontId="75" fillId="0" borderId="17" applyNumberFormat="0" applyFill="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1" fillId="20" borderId="0" applyNumberFormat="0" applyBorder="0" applyAlignment="0" applyProtection="0">
      <alignment vertical="center"/>
    </xf>
    <xf numFmtId="0" fontId="67" fillId="0" borderId="0">
      <alignment vertical="center"/>
    </xf>
    <xf numFmtId="0" fontId="76" fillId="20" borderId="0" applyNumberFormat="0" applyBorder="0" applyAlignment="0" applyProtection="0">
      <alignment vertical="center"/>
    </xf>
    <xf numFmtId="0" fontId="49" fillId="9" borderId="0" applyNumberFormat="0" applyBorder="0" applyAlignment="0" applyProtection="0">
      <alignment vertical="center"/>
    </xf>
    <xf numFmtId="0" fontId="60" fillId="26" borderId="0" applyNumberFormat="0" applyBorder="0" applyAlignment="0" applyProtection="0">
      <alignment vertical="center"/>
    </xf>
    <xf numFmtId="0" fontId="49" fillId="17" borderId="0" applyNumberFormat="0" applyBorder="0" applyAlignment="0" applyProtection="0">
      <alignment vertical="center"/>
    </xf>
    <xf numFmtId="0" fontId="68" fillId="0" borderId="18" applyNumberFormat="0" applyFill="0" applyAlignment="0" applyProtection="0">
      <alignment vertical="center"/>
    </xf>
    <xf numFmtId="9" fontId="1" fillId="0" borderId="0" applyFont="0" applyFill="0" applyBorder="0" applyAlignment="0" applyProtection="0">
      <alignment vertical="center"/>
    </xf>
    <xf numFmtId="0" fontId="60" fillId="27" borderId="0" applyNumberFormat="0" applyBorder="0" applyAlignment="0" applyProtection="0">
      <alignment vertical="center"/>
    </xf>
    <xf numFmtId="0" fontId="49" fillId="17" borderId="0" applyNumberFormat="0" applyBorder="0" applyAlignment="0" applyProtection="0">
      <alignment vertical="center"/>
    </xf>
    <xf numFmtId="0" fontId="77" fillId="28" borderId="19" applyNumberFormat="0" applyAlignment="0" applyProtection="0">
      <alignment vertical="center"/>
    </xf>
    <xf numFmtId="0" fontId="78" fillId="28" borderId="11" applyNumberFormat="0" applyAlignment="0" applyProtection="0">
      <alignment vertical="center"/>
    </xf>
    <xf numFmtId="0" fontId="0" fillId="25" borderId="0" applyNumberFormat="0" applyBorder="0" applyAlignment="0" applyProtection="0">
      <alignment vertical="center"/>
    </xf>
    <xf numFmtId="0" fontId="79" fillId="29" borderId="20" applyNumberFormat="0" applyAlignment="0" applyProtection="0">
      <alignment vertical="center"/>
    </xf>
    <xf numFmtId="0" fontId="55" fillId="30"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60" fillId="31" borderId="0" applyNumberFormat="0" applyBorder="0" applyAlignment="0" applyProtection="0">
      <alignment vertical="center"/>
    </xf>
    <xf numFmtId="0" fontId="80" fillId="0" borderId="0" applyNumberFormat="0" applyFill="0" applyBorder="0" applyAlignment="0" applyProtection="0">
      <alignment vertical="center"/>
    </xf>
    <xf numFmtId="0" fontId="81" fillId="0" borderId="21">
      <alignment horizontal="center" vertical="center"/>
    </xf>
    <xf numFmtId="0" fontId="82" fillId="0" borderId="22" applyNumberFormat="0" applyFill="0" applyAlignment="0" applyProtection="0">
      <alignment vertical="center"/>
    </xf>
    <xf numFmtId="0" fontId="51" fillId="21" borderId="0" applyNumberFormat="0" applyBorder="0" applyAlignment="0" applyProtection="0">
      <alignment vertical="center"/>
    </xf>
    <xf numFmtId="0" fontId="76" fillId="32" borderId="0" applyNumberFormat="0" applyBorder="0" applyAlignment="0" applyProtection="0">
      <alignment vertical="center"/>
    </xf>
    <xf numFmtId="0" fontId="83" fillId="0" borderId="23" applyNumberFormat="0" applyFill="0" applyAlignment="0" applyProtection="0">
      <alignment vertical="center"/>
    </xf>
    <xf numFmtId="0" fontId="84" fillId="33" borderId="0" applyNumberFormat="0" applyBorder="0" applyAlignment="0" applyProtection="0">
      <alignment vertical="center"/>
    </xf>
    <xf numFmtId="0" fontId="58" fillId="12" borderId="0" applyNumberFormat="0" applyBorder="0" applyAlignment="0" applyProtection="0">
      <alignment vertical="center"/>
    </xf>
    <xf numFmtId="0" fontId="0" fillId="10" borderId="0" applyNumberFormat="0" applyBorder="0" applyAlignment="0" applyProtection="0">
      <alignment vertical="center"/>
    </xf>
    <xf numFmtId="0" fontId="85" fillId="13" borderId="24" applyNumberFormat="0" applyAlignment="0" applyProtection="0">
      <alignment vertical="center"/>
    </xf>
    <xf numFmtId="0" fontId="86" fillId="34" borderId="0" applyNumberFormat="0" applyBorder="0" applyAlignment="0" applyProtection="0">
      <alignment vertical="center"/>
    </xf>
    <xf numFmtId="0" fontId="55" fillId="35" borderId="0" applyNumberFormat="0" applyBorder="0" applyAlignment="0" applyProtection="0">
      <alignment vertical="center"/>
    </xf>
    <xf numFmtId="0" fontId="0" fillId="0" borderId="0">
      <alignment vertical="center"/>
    </xf>
    <xf numFmtId="0" fontId="0" fillId="0" borderId="0">
      <alignment vertical="center"/>
    </xf>
    <xf numFmtId="0" fontId="54" fillId="0" borderId="14" applyNumberFormat="0" applyFill="0" applyAlignment="0" applyProtection="0">
      <alignment vertical="center"/>
    </xf>
    <xf numFmtId="0" fontId="1" fillId="0" borderId="0">
      <alignment vertical="center"/>
    </xf>
    <xf numFmtId="0" fontId="60" fillId="36" borderId="0" applyNumberFormat="0" applyBorder="0" applyAlignment="0" applyProtection="0">
      <alignment vertical="center"/>
    </xf>
    <xf numFmtId="0" fontId="80" fillId="0" borderId="0" applyNumberFormat="0" applyFill="0" applyBorder="0" applyAlignment="0" applyProtection="0">
      <alignment vertical="center"/>
    </xf>
    <xf numFmtId="43" fontId="0" fillId="0" borderId="0" applyFont="0" applyFill="0" applyBorder="0" applyAlignment="0" applyProtection="0">
      <alignment vertical="center"/>
    </xf>
    <xf numFmtId="0" fontId="63" fillId="0" borderId="3" applyNumberFormat="0" applyFill="0" applyProtection="0">
      <alignment horizontal="right" vertical="center"/>
    </xf>
    <xf numFmtId="0" fontId="55" fillId="37" borderId="0" applyNumberFormat="0" applyBorder="0" applyAlignment="0" applyProtection="0">
      <alignment vertical="center"/>
    </xf>
    <xf numFmtId="0" fontId="0" fillId="0" borderId="0">
      <alignment vertical="center"/>
    </xf>
    <xf numFmtId="0" fontId="0" fillId="0" borderId="0">
      <alignment vertical="center"/>
    </xf>
    <xf numFmtId="0" fontId="54" fillId="0" borderId="14" applyNumberFormat="0" applyFill="0" applyAlignment="0" applyProtection="0">
      <alignment vertical="center"/>
    </xf>
    <xf numFmtId="0" fontId="26" fillId="0" borderId="12" applyNumberFormat="0" applyFill="0" applyAlignment="0" applyProtection="0">
      <alignment vertical="center"/>
    </xf>
    <xf numFmtId="0" fontId="43" fillId="11" borderId="0" applyNumberFormat="0" applyBorder="0" applyAlignment="0" applyProtection="0">
      <alignment vertical="center"/>
    </xf>
    <xf numFmtId="0" fontId="55" fillId="38" borderId="0" applyNumberFormat="0" applyBorder="0" applyAlignment="0" applyProtection="0">
      <alignment vertical="center"/>
    </xf>
    <xf numFmtId="0" fontId="87" fillId="0" borderId="0" applyNumberFormat="0" applyFill="0" applyBorder="0" applyAlignment="0" applyProtection="0">
      <alignment vertical="center"/>
    </xf>
    <xf numFmtId="0" fontId="55" fillId="39" borderId="0" applyNumberFormat="0" applyBorder="0" applyAlignment="0" applyProtection="0">
      <alignment vertical="center"/>
    </xf>
    <xf numFmtId="0" fontId="0" fillId="0" borderId="0">
      <alignment vertical="center"/>
    </xf>
    <xf numFmtId="0" fontId="0" fillId="0" borderId="0">
      <alignment vertical="center"/>
    </xf>
    <xf numFmtId="0" fontId="54" fillId="0" borderId="14" applyNumberFormat="0" applyFill="0" applyAlignment="0" applyProtection="0">
      <alignment vertical="center"/>
    </xf>
    <xf numFmtId="0" fontId="55" fillId="40" borderId="0" applyNumberFormat="0" applyBorder="0" applyAlignment="0" applyProtection="0">
      <alignment vertical="center"/>
    </xf>
    <xf numFmtId="0" fontId="88" fillId="19" borderId="25" applyNumberFormat="0" applyAlignment="0" applyProtection="0">
      <alignment vertical="center"/>
    </xf>
    <xf numFmtId="0" fontId="43" fillId="13" borderId="0" applyNumberFormat="0" applyBorder="0" applyAlignment="0" applyProtection="0">
      <alignment vertical="center"/>
    </xf>
    <xf numFmtId="0" fontId="76" fillId="32" borderId="0" applyNumberFormat="0" applyBorder="0" applyAlignment="0" applyProtection="0">
      <alignment vertical="center"/>
    </xf>
    <xf numFmtId="0" fontId="60" fillId="41" borderId="0" applyNumberFormat="0" applyBorder="0" applyAlignment="0" applyProtection="0">
      <alignment vertical="center"/>
    </xf>
    <xf numFmtId="0" fontId="1" fillId="0" borderId="0" applyNumberFormat="0" applyFont="0" applyFill="0" applyBorder="0" applyAlignment="0" applyProtection="0">
      <alignment horizontal="left" vertical="center"/>
    </xf>
    <xf numFmtId="0" fontId="60" fillId="42" borderId="0" applyNumberFormat="0" applyBorder="0" applyAlignment="0" applyProtection="0">
      <alignment vertical="center"/>
    </xf>
    <xf numFmtId="0" fontId="43" fillId="13" borderId="0" applyNumberFormat="0" applyBorder="0" applyAlignment="0" applyProtection="0">
      <alignment vertical="center"/>
    </xf>
    <xf numFmtId="0" fontId="66" fillId="10" borderId="0" applyNumberFormat="0" applyBorder="0" applyAlignment="0" applyProtection="0">
      <alignment vertical="center"/>
    </xf>
    <xf numFmtId="0" fontId="55" fillId="43" borderId="0" applyNumberFormat="0" applyBorder="0" applyAlignment="0" applyProtection="0">
      <alignment vertical="center"/>
    </xf>
    <xf numFmtId="0" fontId="0" fillId="0" borderId="0">
      <alignment vertical="center"/>
    </xf>
    <xf numFmtId="0" fontId="0" fillId="0" borderId="0">
      <alignment vertical="center"/>
    </xf>
    <xf numFmtId="0" fontId="54" fillId="0" borderId="14" applyNumberFormat="0" applyFill="0" applyAlignment="0" applyProtection="0">
      <alignment vertical="center"/>
    </xf>
    <xf numFmtId="0" fontId="55" fillId="44" borderId="0" applyNumberFormat="0" applyBorder="0" applyAlignment="0" applyProtection="0">
      <alignment vertical="center"/>
    </xf>
    <xf numFmtId="0" fontId="60" fillId="45" borderId="0" applyNumberFormat="0" applyBorder="0" applyAlignment="0" applyProtection="0">
      <alignment vertical="center"/>
    </xf>
    <xf numFmtId="0" fontId="51" fillId="13" borderId="0" applyNumberFormat="0" applyBorder="0" applyAlignment="0" applyProtection="0">
      <alignment vertical="center"/>
    </xf>
    <xf numFmtId="0" fontId="1" fillId="0" borderId="0">
      <alignment vertical="center"/>
    </xf>
    <xf numFmtId="0" fontId="55" fillId="46" borderId="0" applyNumberFormat="0" applyBorder="0" applyAlignment="0" applyProtection="0">
      <alignment vertical="center"/>
    </xf>
    <xf numFmtId="0" fontId="72" fillId="0" borderId="16" applyNumberFormat="0" applyFill="0" applyAlignment="0" applyProtection="0">
      <alignment vertical="center"/>
    </xf>
    <xf numFmtId="0" fontId="60" fillId="47" borderId="0" applyNumberFormat="0" applyBorder="0" applyAlignment="0" applyProtection="0">
      <alignment vertical="center"/>
    </xf>
    <xf numFmtId="0" fontId="49" fillId="17" borderId="0" applyNumberFormat="0" applyBorder="0" applyAlignment="0" applyProtection="0">
      <alignment vertical="center"/>
    </xf>
    <xf numFmtId="0" fontId="60" fillId="48" borderId="0" applyNumberFormat="0" applyBorder="0" applyAlignment="0" applyProtection="0">
      <alignment vertical="center"/>
    </xf>
    <xf numFmtId="0" fontId="55" fillId="49" borderId="0" applyNumberFormat="0" applyBorder="0" applyAlignment="0" applyProtection="0">
      <alignment vertical="center"/>
    </xf>
    <xf numFmtId="0" fontId="89" fillId="0" borderId="0">
      <alignment vertical="center"/>
    </xf>
    <xf numFmtId="0" fontId="72" fillId="0" borderId="16" applyNumberFormat="0" applyFill="0" applyAlignment="0" applyProtection="0">
      <alignment vertical="center"/>
    </xf>
    <xf numFmtId="0" fontId="60" fillId="50" borderId="0" applyNumberFormat="0" applyBorder="0" applyAlignment="0" applyProtection="0">
      <alignment vertical="center"/>
    </xf>
    <xf numFmtId="0" fontId="49" fillId="17" borderId="0" applyNumberFormat="0" applyBorder="0" applyAlignment="0" applyProtection="0">
      <alignment vertical="center"/>
    </xf>
    <xf numFmtId="0" fontId="58" fillId="12" borderId="0" applyNumberFormat="0" applyBorder="0" applyAlignment="0" applyProtection="0">
      <alignment vertical="center"/>
    </xf>
    <xf numFmtId="0" fontId="43" fillId="11" borderId="0" applyNumberFormat="0" applyBorder="0" applyAlignment="0" applyProtection="0">
      <alignment vertical="center"/>
    </xf>
    <xf numFmtId="0" fontId="1" fillId="0" borderId="0">
      <alignment vertical="center"/>
    </xf>
    <xf numFmtId="0" fontId="52" fillId="0" borderId="0">
      <alignment vertical="center"/>
    </xf>
    <xf numFmtId="0" fontId="67" fillId="0" borderId="0">
      <alignment vertical="center"/>
    </xf>
    <xf numFmtId="0" fontId="89" fillId="0" borderId="0">
      <alignment vertical="center"/>
    </xf>
    <xf numFmtId="0" fontId="89" fillId="0" borderId="0">
      <alignment vertical="center"/>
    </xf>
    <xf numFmtId="0" fontId="67" fillId="0" borderId="0">
      <alignment vertical="center"/>
    </xf>
    <xf numFmtId="9" fontId="1" fillId="0" borderId="0" applyFont="0" applyFill="0" applyBorder="0" applyAlignment="0" applyProtection="0">
      <alignment vertical="center"/>
    </xf>
    <xf numFmtId="0" fontId="43" fillId="11" borderId="0" applyNumberFormat="0" applyBorder="0" applyAlignment="0" applyProtection="0">
      <alignment vertical="center"/>
    </xf>
    <xf numFmtId="0" fontId="52" fillId="0" borderId="0">
      <alignment vertical="center"/>
    </xf>
    <xf numFmtId="0" fontId="1" fillId="0" borderId="0">
      <alignment vertical="center"/>
    </xf>
    <xf numFmtId="9" fontId="1" fillId="0" borderId="0" applyFont="0" applyFill="0" applyBorder="0" applyAlignment="0" applyProtection="0">
      <alignment vertical="center"/>
    </xf>
    <xf numFmtId="0" fontId="52"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52" fillId="0" borderId="0">
      <alignment vertical="center"/>
    </xf>
    <xf numFmtId="0" fontId="90" fillId="0" borderId="0" applyNumberFormat="0" applyFill="0" applyBorder="0" applyAlignment="0" applyProtection="0">
      <alignment vertical="top"/>
      <protection locked="0"/>
    </xf>
    <xf numFmtId="49" fontId="1" fillId="0" borderId="0" applyFont="0" applyFill="0" applyBorder="0" applyAlignment="0" applyProtection="0">
      <alignment vertical="center"/>
    </xf>
    <xf numFmtId="0" fontId="67" fillId="0" borderId="0">
      <alignment vertical="center"/>
    </xf>
    <xf numFmtId="0" fontId="0" fillId="0" borderId="0">
      <alignment vertical="center"/>
    </xf>
    <xf numFmtId="0" fontId="58" fillId="12" borderId="0" applyNumberFormat="0" applyBorder="0" applyAlignment="0" applyProtection="0">
      <alignment vertical="center"/>
    </xf>
    <xf numFmtId="0" fontId="43" fillId="11" borderId="0" applyNumberFormat="0" applyBorder="0" applyAlignment="0" applyProtection="0">
      <alignment vertical="center"/>
    </xf>
    <xf numFmtId="0" fontId="1" fillId="0" borderId="0">
      <alignment vertical="center"/>
    </xf>
    <xf numFmtId="0" fontId="52" fillId="0" borderId="0">
      <alignment vertical="center"/>
    </xf>
    <xf numFmtId="9" fontId="1" fillId="0" borderId="0" applyFont="0" applyFill="0" applyBorder="0" applyAlignment="0" applyProtection="0">
      <alignment vertical="center"/>
    </xf>
    <xf numFmtId="0" fontId="1" fillId="0" borderId="0">
      <alignment vertical="center"/>
    </xf>
    <xf numFmtId="0" fontId="91" fillId="20" borderId="0" applyNumberFormat="0" applyBorder="0" applyAlignment="0" applyProtection="0">
      <alignment vertical="center"/>
    </xf>
    <xf numFmtId="0" fontId="52" fillId="0" borderId="0">
      <alignment vertical="center"/>
    </xf>
    <xf numFmtId="0" fontId="52" fillId="0" borderId="0">
      <alignment vertical="center"/>
    </xf>
    <xf numFmtId="0" fontId="49" fillId="9" borderId="0" applyNumberFormat="0" applyBorder="0" applyAlignment="0" applyProtection="0">
      <alignment vertical="center"/>
    </xf>
    <xf numFmtId="0" fontId="90" fillId="0" borderId="0" applyNumberFormat="0" applyFill="0" applyBorder="0" applyAlignment="0" applyProtection="0">
      <alignment vertical="top"/>
      <protection locked="0"/>
    </xf>
    <xf numFmtId="49" fontId="1" fillId="0" borderId="0" applyFont="0" applyFill="0" applyBorder="0" applyAlignment="0" applyProtection="0">
      <alignment vertical="center"/>
    </xf>
    <xf numFmtId="0" fontId="49" fillId="25" borderId="0" applyNumberFormat="0" applyBorder="0" applyAlignment="0" applyProtection="0">
      <alignment vertical="center"/>
    </xf>
    <xf numFmtId="0" fontId="52" fillId="0" borderId="0">
      <alignment vertical="center"/>
    </xf>
    <xf numFmtId="0" fontId="1" fillId="0" borderId="0">
      <alignment vertical="center"/>
    </xf>
    <xf numFmtId="0" fontId="52" fillId="0" borderId="0">
      <alignment vertical="center"/>
    </xf>
    <xf numFmtId="0" fontId="1" fillId="0" borderId="0">
      <alignment vertical="center"/>
    </xf>
    <xf numFmtId="0" fontId="52" fillId="0" borderId="0">
      <alignment vertical="center"/>
    </xf>
    <xf numFmtId="0" fontId="92" fillId="0" borderId="26" applyNumberFormat="0" applyFill="0" applyAlignment="0" applyProtection="0">
      <alignment vertical="center"/>
    </xf>
    <xf numFmtId="0" fontId="52" fillId="0" borderId="0">
      <alignment vertical="center"/>
    </xf>
    <xf numFmtId="9" fontId="1" fillId="0" borderId="0" applyFont="0" applyFill="0" applyBorder="0" applyAlignment="0" applyProtection="0">
      <alignment vertical="center"/>
    </xf>
    <xf numFmtId="10" fontId="1" fillId="0" borderId="0" applyFont="0" applyFill="0" applyBorder="0" applyAlignment="0" applyProtection="0">
      <alignment vertical="center"/>
    </xf>
    <xf numFmtId="0" fontId="52" fillId="0" borderId="0">
      <alignment vertical="center"/>
    </xf>
    <xf numFmtId="0" fontId="49" fillId="9" borderId="0" applyNumberFormat="0" applyBorder="0" applyAlignment="0" applyProtection="0">
      <alignment vertical="center"/>
    </xf>
    <xf numFmtId="0" fontId="90" fillId="0" borderId="0" applyNumberFormat="0" applyFill="0" applyBorder="0" applyAlignment="0" applyProtection="0">
      <alignment vertical="top"/>
      <protection locked="0"/>
    </xf>
    <xf numFmtId="0" fontId="52" fillId="0" borderId="0">
      <alignment vertical="center"/>
    </xf>
    <xf numFmtId="0" fontId="52" fillId="0" borderId="0">
      <alignment vertical="center"/>
    </xf>
    <xf numFmtId="0" fontId="49" fillId="7" borderId="0" applyNumberFormat="0" applyBorder="0" applyAlignment="0" applyProtection="0">
      <alignment vertical="center"/>
    </xf>
    <xf numFmtId="0" fontId="63" fillId="0" borderId="0">
      <alignment vertical="center"/>
    </xf>
    <xf numFmtId="0" fontId="93" fillId="0" borderId="0" applyNumberFormat="0" applyFill="0" applyBorder="0" applyAlignment="0" applyProtection="0">
      <alignment vertical="center"/>
    </xf>
    <xf numFmtId="0" fontId="67" fillId="0" borderId="0">
      <alignment vertical="center"/>
    </xf>
    <xf numFmtId="0" fontId="0" fillId="10" borderId="0" applyNumberFormat="0" applyBorder="0" applyAlignment="0" applyProtection="0">
      <alignment vertical="center"/>
    </xf>
    <xf numFmtId="0" fontId="1" fillId="0" borderId="0">
      <alignment vertical="center"/>
    </xf>
    <xf numFmtId="0" fontId="54" fillId="0" borderId="14" applyNumberFormat="0" applyFill="0" applyAlignment="0" applyProtection="0">
      <alignment vertical="center"/>
    </xf>
    <xf numFmtId="0" fontId="0" fillId="10" borderId="0" applyNumberFormat="0" applyBorder="0" applyAlignment="0" applyProtection="0">
      <alignment vertical="center"/>
    </xf>
    <xf numFmtId="0" fontId="43" fillId="51" borderId="0" applyNumberFormat="0" applyBorder="0" applyAlignment="0" applyProtection="0">
      <alignment vertical="center"/>
    </xf>
    <xf numFmtId="0" fontId="0" fillId="51" borderId="0" applyNumberFormat="0" applyBorder="0" applyAlignment="0" applyProtection="0">
      <alignment vertical="center"/>
    </xf>
    <xf numFmtId="0" fontId="51" fillId="52"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1" fillId="53" borderId="0" applyNumberFormat="0" applyBorder="0" applyAlignment="0" applyProtection="0">
      <alignment vertical="center"/>
    </xf>
    <xf numFmtId="0" fontId="0" fillId="20" borderId="0" applyNumberFormat="0" applyBorder="0" applyAlignment="0" applyProtection="0">
      <alignment vertical="center"/>
    </xf>
    <xf numFmtId="0" fontId="58" fillId="12" borderId="0" applyNumberFormat="0" applyBorder="0" applyAlignment="0" applyProtection="0">
      <alignment vertical="center"/>
    </xf>
    <xf numFmtId="0" fontId="0" fillId="11" borderId="0" applyNumberFormat="0" applyBorder="0" applyAlignment="0" applyProtection="0">
      <alignment vertical="center"/>
    </xf>
    <xf numFmtId="0" fontId="1" fillId="0" borderId="0">
      <alignment vertical="center"/>
    </xf>
    <xf numFmtId="0" fontId="0" fillId="11" borderId="0" applyNumberFormat="0" applyBorder="0" applyAlignment="0" applyProtection="0">
      <alignment vertical="center"/>
    </xf>
    <xf numFmtId="0" fontId="0" fillId="18" borderId="0" applyNumberFormat="0" applyBorder="0" applyAlignment="0" applyProtection="0">
      <alignment vertical="center"/>
    </xf>
    <xf numFmtId="0" fontId="1" fillId="0" borderId="0">
      <alignment vertical="center"/>
    </xf>
    <xf numFmtId="182" fontId="1" fillId="0" borderId="0" applyFont="0" applyFill="0" applyBorder="0" applyAlignment="0" applyProtection="0">
      <alignment vertical="center"/>
    </xf>
    <xf numFmtId="0" fontId="0" fillId="18" borderId="0" applyNumberFormat="0" applyBorder="0" applyAlignment="0" applyProtection="0">
      <alignment vertical="center"/>
    </xf>
    <xf numFmtId="0" fontId="1" fillId="0" borderId="0">
      <alignment vertical="center"/>
    </xf>
    <xf numFmtId="0" fontId="0" fillId="32" borderId="0" applyNumberFormat="0" applyBorder="0" applyAlignment="0" applyProtection="0">
      <alignment vertical="center"/>
    </xf>
    <xf numFmtId="0" fontId="1" fillId="0" borderId="0">
      <alignment vertical="center"/>
    </xf>
    <xf numFmtId="0" fontId="49" fillId="53"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43" fillId="11" borderId="0" applyNumberFormat="0" applyBorder="0" applyAlignment="0" applyProtection="0">
      <alignment vertical="center"/>
    </xf>
    <xf numFmtId="0" fontId="0" fillId="18" borderId="0" applyNumberFormat="0" applyBorder="0" applyAlignment="0" applyProtection="0">
      <alignment vertical="center"/>
    </xf>
    <xf numFmtId="0" fontId="69" fillId="0" borderId="0" applyNumberFormat="0" applyFill="0" applyBorder="0" applyAlignment="0" applyProtection="0">
      <alignment vertical="center"/>
    </xf>
    <xf numFmtId="0" fontId="0" fillId="53" borderId="0" applyNumberFormat="0" applyBorder="0" applyAlignment="0" applyProtection="0">
      <alignment vertical="center"/>
    </xf>
    <xf numFmtId="0" fontId="0" fillId="12" borderId="0" applyNumberFormat="0" applyBorder="0" applyAlignment="0" applyProtection="0">
      <alignment vertical="center"/>
    </xf>
    <xf numFmtId="0" fontId="1" fillId="0" borderId="0">
      <alignment vertical="center"/>
    </xf>
    <xf numFmtId="0" fontId="0" fillId="12" borderId="0" applyNumberFormat="0" applyBorder="0" applyAlignment="0" applyProtection="0">
      <alignment vertical="center"/>
    </xf>
    <xf numFmtId="0" fontId="49" fillId="9" borderId="0" applyNumberFormat="0" applyBorder="0" applyAlignment="0" applyProtection="0">
      <alignment vertical="center"/>
    </xf>
    <xf numFmtId="0" fontId="0" fillId="25" borderId="0" applyNumberFormat="0" applyBorder="0" applyAlignment="0" applyProtection="0">
      <alignment vertical="center"/>
    </xf>
    <xf numFmtId="0" fontId="94" fillId="0" borderId="2">
      <alignment horizontal="left" vertical="center"/>
    </xf>
    <xf numFmtId="0" fontId="0" fillId="20" borderId="0" applyNumberFormat="0" applyBorder="0" applyAlignment="0" applyProtection="0">
      <alignment vertical="center"/>
    </xf>
    <xf numFmtId="0" fontId="1" fillId="0" borderId="0">
      <alignment vertical="center"/>
    </xf>
    <xf numFmtId="0" fontId="0" fillId="20" borderId="0" applyNumberFormat="0" applyBorder="0" applyAlignment="0" applyProtection="0">
      <alignment vertical="center"/>
    </xf>
    <xf numFmtId="0" fontId="1" fillId="0" borderId="0">
      <alignment vertical="center"/>
    </xf>
    <xf numFmtId="0" fontId="0" fillId="22" borderId="0" applyNumberFormat="0" applyBorder="0" applyAlignment="0" applyProtection="0">
      <alignment vertical="center"/>
    </xf>
    <xf numFmtId="0" fontId="38" fillId="0" borderId="0">
      <alignment vertical="center"/>
    </xf>
    <xf numFmtId="0" fontId="0" fillId="53" borderId="0" applyNumberFormat="0" applyBorder="0" applyAlignment="0" applyProtection="0">
      <alignment vertical="center"/>
    </xf>
    <xf numFmtId="0" fontId="38" fillId="0" borderId="0">
      <alignment vertical="center"/>
    </xf>
    <xf numFmtId="0" fontId="0" fillId="53" borderId="0" applyNumberFormat="0" applyBorder="0" applyAlignment="0" applyProtection="0">
      <alignment vertical="center"/>
    </xf>
    <xf numFmtId="0" fontId="0" fillId="54" borderId="0" applyNumberFormat="0" applyBorder="0" applyAlignment="0" applyProtection="0">
      <alignment vertical="center"/>
    </xf>
    <xf numFmtId="0" fontId="8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25" borderId="0" applyNumberFormat="0" applyBorder="0" applyAlignment="0" applyProtection="0">
      <alignment vertical="center"/>
    </xf>
    <xf numFmtId="0" fontId="1" fillId="0" borderId="0">
      <alignment vertical="center"/>
    </xf>
    <xf numFmtId="0" fontId="95" fillId="13" borderId="27" applyNumberFormat="0" applyAlignment="0" applyProtection="0">
      <alignment vertical="center"/>
    </xf>
    <xf numFmtId="0" fontId="43" fillId="11" borderId="0" applyNumberFormat="0" applyBorder="0" applyAlignment="0" applyProtection="0">
      <alignment vertical="center"/>
    </xf>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57" fillId="10" borderId="0" applyNumberFormat="0" applyBorder="0" applyAlignment="0" applyProtection="0">
      <alignment vertical="center"/>
    </xf>
    <xf numFmtId="0" fontId="95" fillId="13" borderId="27" applyNumberFormat="0" applyAlignment="0" applyProtection="0">
      <alignment vertical="center"/>
    </xf>
    <xf numFmtId="0" fontId="51" fillId="55"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57" fillId="10" borderId="0" applyNumberFormat="0" applyBorder="0" applyAlignment="0" applyProtection="0">
      <alignment vertical="center"/>
    </xf>
    <xf numFmtId="0" fontId="0" fillId="18" borderId="0" applyNumberFormat="0" applyBorder="0" applyAlignment="0" applyProtection="0">
      <alignment vertical="center"/>
    </xf>
    <xf numFmtId="0" fontId="57" fillId="10" borderId="0" applyNumberFormat="0" applyBorder="0" applyAlignment="0" applyProtection="0">
      <alignment vertical="center"/>
    </xf>
    <xf numFmtId="0" fontId="92" fillId="0" borderId="26" applyNumberFormat="0" applyFill="0" applyAlignment="0" applyProtection="0">
      <alignment vertical="center"/>
    </xf>
    <xf numFmtId="9" fontId="1" fillId="0" borderId="0" applyFont="0" applyFill="0" applyBorder="0" applyAlignment="0" applyProtection="0">
      <alignment vertical="center"/>
    </xf>
    <xf numFmtId="0" fontId="58" fillId="12" borderId="0" applyNumberFormat="0" applyBorder="0" applyAlignment="0" applyProtection="0">
      <alignment vertical="center"/>
    </xf>
    <xf numFmtId="0" fontId="49" fillId="56" borderId="0" applyNumberFormat="0" applyBorder="0" applyAlignment="0" applyProtection="0">
      <alignment vertical="center"/>
    </xf>
    <xf numFmtId="9" fontId="1" fillId="0" borderId="0" applyFont="0" applyFill="0" applyBorder="0" applyAlignment="0" applyProtection="0">
      <alignment vertical="center"/>
    </xf>
    <xf numFmtId="0" fontId="58" fillId="12" borderId="0" applyNumberFormat="0" applyBorder="0" applyAlignment="0" applyProtection="0">
      <alignment vertical="center"/>
    </xf>
    <xf numFmtId="0" fontId="0" fillId="18" borderId="0" applyNumberFormat="0" applyBorder="0" applyAlignment="0" applyProtection="0">
      <alignment vertical="center"/>
    </xf>
    <xf numFmtId="0" fontId="0" fillId="57" borderId="0" applyNumberFormat="0" applyBorder="0" applyAlignment="0" applyProtection="0">
      <alignment vertical="center"/>
    </xf>
    <xf numFmtId="0" fontId="57" fillId="10" borderId="0" applyNumberFormat="0" applyBorder="0" applyAlignment="0" applyProtection="0">
      <alignment vertical="center"/>
    </xf>
    <xf numFmtId="0" fontId="51" fillId="12" borderId="0" applyNumberFormat="0" applyBorder="0" applyAlignment="0" applyProtection="0">
      <alignment vertical="center"/>
    </xf>
    <xf numFmtId="0" fontId="49" fillId="17" borderId="0" applyNumberFormat="0" applyBorder="0" applyAlignment="0" applyProtection="0">
      <alignment vertical="center"/>
    </xf>
    <xf numFmtId="0" fontId="85" fillId="13" borderId="24" applyNumberFormat="0" applyAlignment="0" applyProtection="0">
      <alignment vertical="center"/>
    </xf>
    <xf numFmtId="0" fontId="51" fillId="12" borderId="0" applyNumberFormat="0" applyBorder="0" applyAlignment="0" applyProtection="0">
      <alignment vertical="center"/>
    </xf>
    <xf numFmtId="0" fontId="63" fillId="0" borderId="3" applyNumberFormat="0" applyFill="0" applyProtection="0">
      <alignment horizontal="left" vertical="center"/>
    </xf>
    <xf numFmtId="0" fontId="80" fillId="0" borderId="28" applyNumberFormat="0" applyFill="0" applyAlignment="0" applyProtection="0">
      <alignment vertical="center"/>
    </xf>
    <xf numFmtId="0" fontId="57" fillId="10" borderId="0" applyNumberFormat="0" applyBorder="0" applyAlignment="0" applyProtection="0">
      <alignment vertical="center"/>
    </xf>
    <xf numFmtId="0" fontId="51" fillId="12" borderId="0" applyNumberFormat="0" applyBorder="0" applyAlignment="0" applyProtection="0">
      <alignment vertical="center"/>
    </xf>
    <xf numFmtId="9" fontId="1" fillId="0" borderId="0" applyFont="0" applyFill="0" applyBorder="0" applyAlignment="0" applyProtection="0">
      <alignment vertical="center"/>
    </xf>
    <xf numFmtId="0" fontId="51" fillId="12" borderId="0" applyNumberFormat="0" applyBorder="0" applyAlignment="0" applyProtection="0">
      <alignment vertical="center"/>
    </xf>
    <xf numFmtId="0" fontId="51" fillId="58" borderId="0" applyNumberFormat="0" applyBorder="0" applyAlignment="0" applyProtection="0">
      <alignment vertical="center"/>
    </xf>
    <xf numFmtId="185" fontId="0" fillId="0" borderId="0" applyFont="0" applyFill="0" applyBorder="0" applyAlignment="0" applyProtection="0">
      <alignment vertical="center"/>
    </xf>
    <xf numFmtId="0" fontId="51" fillId="58" borderId="0" applyNumberFormat="0" applyBorder="0" applyAlignment="0" applyProtection="0">
      <alignment vertical="center"/>
    </xf>
    <xf numFmtId="0" fontId="51" fillId="20" borderId="0" applyNumberFormat="0" applyBorder="0" applyAlignment="0" applyProtection="0">
      <alignment vertical="center"/>
    </xf>
    <xf numFmtId="0" fontId="49" fillId="17" borderId="0" applyNumberFormat="0" applyBorder="0" applyAlignment="0" applyProtection="0">
      <alignment vertical="center"/>
    </xf>
    <xf numFmtId="0" fontId="1" fillId="0" borderId="0">
      <alignment vertical="center"/>
    </xf>
    <xf numFmtId="0" fontId="85" fillId="13" borderId="24" applyNumberFormat="0" applyAlignment="0" applyProtection="0">
      <alignment vertical="center"/>
    </xf>
    <xf numFmtId="0" fontId="49" fillId="53" borderId="0" applyNumberFormat="0" applyBorder="0" applyAlignment="0" applyProtection="0">
      <alignment vertical="center"/>
    </xf>
    <xf numFmtId="0" fontId="0" fillId="0" borderId="0">
      <alignment vertical="center"/>
    </xf>
    <xf numFmtId="0" fontId="51" fillId="20" borderId="0" applyNumberFormat="0" applyBorder="0" applyAlignment="0" applyProtection="0">
      <alignment vertical="center"/>
    </xf>
    <xf numFmtId="0" fontId="0" fillId="0" borderId="0">
      <alignment vertical="center"/>
    </xf>
    <xf numFmtId="0" fontId="51" fillId="22" borderId="0" applyNumberFormat="0" applyBorder="0" applyAlignment="0" applyProtection="0">
      <alignment vertical="center"/>
    </xf>
    <xf numFmtId="0" fontId="0" fillId="11" borderId="29" applyNumberFormat="0" applyFont="0" applyAlignment="0" applyProtection="0">
      <alignment vertical="center"/>
    </xf>
    <xf numFmtId="0" fontId="51" fillId="53" borderId="0" applyNumberFormat="0" applyBorder="0" applyAlignment="0" applyProtection="0">
      <alignment vertical="center"/>
    </xf>
    <xf numFmtId="0" fontId="49" fillId="17"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43" fillId="51" borderId="0" applyNumberFormat="0" applyBorder="0" applyAlignment="0" applyProtection="0">
      <alignment vertical="center"/>
    </xf>
    <xf numFmtId="0" fontId="51" fillId="54" borderId="0" applyNumberFormat="0" applyBorder="0" applyAlignment="0" applyProtection="0">
      <alignment vertical="center"/>
    </xf>
    <xf numFmtId="0" fontId="43" fillId="51" borderId="0" applyNumberFormat="0" applyBorder="0" applyAlignment="0" applyProtection="0">
      <alignment vertical="center"/>
    </xf>
    <xf numFmtId="0" fontId="26" fillId="0" borderId="12" applyNumberFormat="0" applyFill="0" applyAlignment="0" applyProtection="0">
      <alignment vertical="center"/>
    </xf>
    <xf numFmtId="0" fontId="51" fillId="54" borderId="0" applyNumberFormat="0" applyBorder="0" applyAlignment="0" applyProtection="0">
      <alignment vertical="center"/>
    </xf>
    <xf numFmtId="0" fontId="51" fillId="21" borderId="0" applyNumberFormat="0" applyBorder="0" applyAlignment="0" applyProtection="0">
      <alignment vertical="center"/>
    </xf>
    <xf numFmtId="0" fontId="49" fillId="17" borderId="0" applyNumberFormat="0" applyBorder="0" applyAlignment="0" applyProtection="0">
      <alignment vertical="center"/>
    </xf>
    <xf numFmtId="0" fontId="51" fillId="21" borderId="0" applyNumberFormat="0" applyBorder="0" applyAlignment="0" applyProtection="0">
      <alignment vertical="center"/>
    </xf>
    <xf numFmtId="0" fontId="51" fillId="55" borderId="0" applyNumberFormat="0" applyBorder="0" applyAlignment="0" applyProtection="0">
      <alignment vertical="center"/>
    </xf>
    <xf numFmtId="0" fontId="1" fillId="0" borderId="0">
      <alignment vertical="center"/>
    </xf>
    <xf numFmtId="0" fontId="63" fillId="0" borderId="0" applyProtection="0">
      <alignment vertical="center"/>
    </xf>
    <xf numFmtId="0" fontId="72" fillId="0" borderId="16" applyNumberFormat="0" applyFill="0" applyAlignment="0" applyProtection="0">
      <alignment vertical="center"/>
    </xf>
    <xf numFmtId="0" fontId="51" fillId="13" borderId="0" applyNumberFormat="0" applyBorder="0" applyAlignment="0" applyProtection="0">
      <alignment vertical="center"/>
    </xf>
    <xf numFmtId="0" fontId="51" fillId="13"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51" fillId="13" borderId="0" applyNumberFormat="0" applyBorder="0" applyAlignment="0" applyProtection="0">
      <alignment vertical="center"/>
    </xf>
    <xf numFmtId="0" fontId="1"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1" fillId="0" borderId="0">
      <alignment vertical="center"/>
    </xf>
    <xf numFmtId="0" fontId="1" fillId="0" borderId="0" applyNumberFormat="0" applyFill="0" applyBorder="0" applyAlignment="0" applyProtection="0">
      <alignment vertical="center"/>
    </xf>
    <xf numFmtId="0" fontId="51" fillId="7" borderId="0" applyNumberFormat="0" applyBorder="0" applyAlignment="0" applyProtection="0">
      <alignment vertical="center"/>
    </xf>
    <xf numFmtId="0" fontId="96" fillId="0" borderId="30">
      <alignment horizontal="left" vertical="center"/>
    </xf>
    <xf numFmtId="0" fontId="51" fillId="9" borderId="0" applyNumberFormat="0" applyBorder="0" applyAlignment="0" applyProtection="0">
      <alignment vertical="center"/>
    </xf>
    <xf numFmtId="0" fontId="51" fillId="7" borderId="0" applyNumberFormat="0" applyBorder="0" applyAlignment="0" applyProtection="0">
      <alignment vertical="center"/>
    </xf>
    <xf numFmtId="0" fontId="96" fillId="0" borderId="30">
      <alignment horizontal="lef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17" borderId="0" applyNumberFormat="0" applyBorder="0" applyAlignment="0" applyProtection="0">
      <alignment vertical="center"/>
    </xf>
    <xf numFmtId="0" fontId="89" fillId="0" borderId="0">
      <alignment vertical="center"/>
      <protection locked="0"/>
    </xf>
    <xf numFmtId="0" fontId="49" fillId="9" borderId="0" applyNumberFormat="0" applyBorder="0" applyAlignment="0" applyProtection="0">
      <alignment vertical="center"/>
    </xf>
    <xf numFmtId="0" fontId="43" fillId="51" borderId="0" applyNumberFormat="0" applyBorder="0" applyAlignment="0" applyProtection="0">
      <alignment vertical="center"/>
    </xf>
    <xf numFmtId="0" fontId="51" fillId="52" borderId="0" applyNumberFormat="0" applyBorder="0" applyAlignment="0" applyProtection="0">
      <alignment vertical="center"/>
    </xf>
    <xf numFmtId="0" fontId="1" fillId="0" borderId="0">
      <alignment vertical="center"/>
    </xf>
    <xf numFmtId="0" fontId="43" fillId="18"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9" fillId="17" borderId="0" applyNumberFormat="0" applyBorder="0" applyAlignment="0" applyProtection="0">
      <alignment vertical="center"/>
    </xf>
    <xf numFmtId="0" fontId="87" fillId="0" borderId="0" applyNumberFormat="0" applyFill="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43" fillId="51" borderId="0" applyNumberFormat="0" applyBorder="0" applyAlignment="0" applyProtection="0">
      <alignment vertical="center"/>
    </xf>
    <xf numFmtId="0" fontId="81" fillId="0" borderId="21">
      <alignment horizontal="center" vertical="center"/>
    </xf>
    <xf numFmtId="0" fontId="43" fillId="51" borderId="0" applyNumberFormat="0" applyBorder="0" applyAlignment="0" applyProtection="0">
      <alignment vertical="center"/>
    </xf>
    <xf numFmtId="0" fontId="49" fillId="25" borderId="0" applyNumberFormat="0" applyBorder="0" applyAlignment="0" applyProtection="0">
      <alignment vertical="center"/>
    </xf>
    <xf numFmtId="0" fontId="72" fillId="0" borderId="16" applyNumberFormat="0" applyFill="0" applyAlignment="0" applyProtection="0">
      <alignment vertical="center"/>
    </xf>
    <xf numFmtId="0" fontId="49" fillId="25" borderId="0" applyNumberFormat="0" applyBorder="0" applyAlignment="0" applyProtection="0">
      <alignment vertical="center"/>
    </xf>
    <xf numFmtId="0" fontId="1" fillId="0" borderId="0">
      <alignment vertical="center"/>
    </xf>
    <xf numFmtId="0" fontId="0" fillId="11" borderId="29" applyNumberFormat="0" applyFont="0" applyAlignment="0" applyProtection="0">
      <alignment vertical="center"/>
    </xf>
    <xf numFmtId="0" fontId="72" fillId="0" borderId="16" applyNumberFormat="0" applyFill="0" applyAlignment="0" applyProtection="0">
      <alignment vertical="center"/>
    </xf>
    <xf numFmtId="0" fontId="49" fillId="25" borderId="0" applyNumberFormat="0" applyBorder="0" applyAlignment="0" applyProtection="0">
      <alignment vertical="center"/>
    </xf>
    <xf numFmtId="15" fontId="97" fillId="0" borderId="0">
      <alignment vertical="center"/>
    </xf>
    <xf numFmtId="0" fontId="49" fillId="9" borderId="0" applyNumberFormat="0" applyBorder="0" applyAlignment="0" applyProtection="0">
      <alignment vertical="center"/>
    </xf>
    <xf numFmtId="182" fontId="1" fillId="0" borderId="0" applyFont="0" applyFill="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1" fillId="0" borderId="0">
      <alignment vertical="center"/>
    </xf>
    <xf numFmtId="0" fontId="49" fillId="9" borderId="0" applyNumberFormat="0" applyBorder="0" applyAlignment="0" applyProtection="0">
      <alignment vertical="center"/>
    </xf>
    <xf numFmtId="0" fontId="98" fillId="59" borderId="31">
      <alignment vertical="center"/>
      <protection locked="0"/>
    </xf>
    <xf numFmtId="0" fontId="53" fillId="0" borderId="13" applyNumberFormat="0" applyFill="0" applyProtection="0">
      <alignment horizontal="center" vertical="center"/>
    </xf>
    <xf numFmtId="0" fontId="49" fillId="9" borderId="0" applyNumberFormat="0" applyBorder="0" applyAlignment="0" applyProtection="0">
      <alignment vertical="center"/>
    </xf>
    <xf numFmtId="0" fontId="1" fillId="0" borderId="0">
      <alignment vertical="center"/>
    </xf>
    <xf numFmtId="0" fontId="49" fillId="9" borderId="0" applyNumberFormat="0" applyBorder="0" applyAlignment="0" applyProtection="0">
      <alignment vertical="center"/>
    </xf>
    <xf numFmtId="0" fontId="1" fillId="0" borderId="0">
      <alignment vertical="center"/>
    </xf>
    <xf numFmtId="0" fontId="49" fillId="9" borderId="0" applyNumberFormat="0" applyBorder="0" applyAlignment="0" applyProtection="0">
      <alignment vertical="center"/>
    </xf>
    <xf numFmtId="0" fontId="76" fillId="32" borderId="0" applyNumberFormat="0" applyBorder="0" applyAlignment="0" applyProtection="0">
      <alignment vertical="center"/>
    </xf>
    <xf numFmtId="0" fontId="1" fillId="0" borderId="0">
      <alignment vertical="center"/>
    </xf>
    <xf numFmtId="0" fontId="49" fillId="9" borderId="0" applyNumberFormat="0" applyBorder="0" applyAlignment="0" applyProtection="0">
      <alignment vertical="center"/>
    </xf>
    <xf numFmtId="0" fontId="76" fillId="32" borderId="0" applyNumberFormat="0" applyBorder="0" applyAlignment="0" applyProtection="0">
      <alignment vertical="center"/>
    </xf>
    <xf numFmtId="0" fontId="94" fillId="0" borderId="2">
      <alignment horizontal="left" vertical="center"/>
    </xf>
    <xf numFmtId="0" fontId="96" fillId="0" borderId="32" applyNumberFormat="0" applyAlignment="0" applyProtection="0">
      <alignment horizontal="left" vertical="center"/>
    </xf>
    <xf numFmtId="0" fontId="51" fillId="9" borderId="0" applyNumberFormat="0" applyBorder="0" applyAlignment="0" applyProtection="0">
      <alignment vertical="center"/>
    </xf>
    <xf numFmtId="0" fontId="49" fillId="56" borderId="0" applyNumberFormat="0" applyBorder="0" applyAlignment="0" applyProtection="0">
      <alignment vertical="center"/>
    </xf>
    <xf numFmtId="0" fontId="43" fillId="13" borderId="0" applyNumberFormat="0" applyBorder="0" applyAlignment="0" applyProtection="0">
      <alignment vertical="center"/>
    </xf>
    <xf numFmtId="0" fontId="99" fillId="53" borderId="27" applyNumberFormat="0" applyAlignment="0" applyProtection="0">
      <alignment vertical="center"/>
    </xf>
    <xf numFmtId="179" fontId="63" fillId="0" borderId="13" applyFill="0" applyProtection="0">
      <alignment horizontal="right" vertical="center"/>
    </xf>
    <xf numFmtId="0" fontId="49" fillId="19" borderId="0" applyNumberFormat="0" applyBorder="0" applyAlignment="0" applyProtection="0">
      <alignment vertical="center"/>
    </xf>
    <xf numFmtId="179" fontId="63" fillId="0" borderId="13" applyFill="0" applyProtection="0">
      <alignment horizontal="right" vertical="center"/>
    </xf>
    <xf numFmtId="0" fontId="49" fillId="19" borderId="0" applyNumberFormat="0" applyBorder="0" applyAlignment="0" applyProtection="0">
      <alignment vertical="center"/>
    </xf>
    <xf numFmtId="0" fontId="43" fillId="51" borderId="0" applyNumberFormat="0" applyBorder="0" applyAlignment="0" applyProtection="0">
      <alignment vertical="center"/>
    </xf>
    <xf numFmtId="179" fontId="63" fillId="0" borderId="13" applyFill="0" applyProtection="0">
      <alignment horizontal="right" vertical="center"/>
    </xf>
    <xf numFmtId="0" fontId="49" fillId="19"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51" fillId="55" borderId="0" applyNumberFormat="0" applyBorder="0" applyAlignment="0" applyProtection="0">
      <alignment vertical="center"/>
    </xf>
    <xf numFmtId="0" fontId="98" fillId="59" borderId="31">
      <alignment vertical="center"/>
      <protection locked="0"/>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9" fontId="1" fillId="0" borderId="0" applyFont="0" applyFill="0" applyBorder="0" applyAlignment="0" applyProtection="0">
      <alignment vertical="center"/>
    </xf>
    <xf numFmtId="15" fontId="97" fillId="0" borderId="0">
      <alignment vertical="center"/>
    </xf>
    <xf numFmtId="0" fontId="49" fillId="56"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00" fillId="0" borderId="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49" fillId="56" borderId="0" applyNumberFormat="0" applyBorder="0" applyAlignment="0" applyProtection="0">
      <alignment vertical="center"/>
    </xf>
    <xf numFmtId="0" fontId="49" fillId="19" borderId="0" applyNumberFormat="0" applyBorder="0" applyAlignment="0" applyProtection="0">
      <alignment vertical="center"/>
    </xf>
    <xf numFmtId="0" fontId="1" fillId="0" borderId="0" applyFont="0" applyFill="0" applyBorder="0" applyAlignment="0" applyProtection="0">
      <alignment vertical="center"/>
    </xf>
    <xf numFmtId="0" fontId="43" fillId="11" borderId="0" applyNumberFormat="0" applyBorder="0" applyAlignment="0" applyProtection="0">
      <alignment vertical="center"/>
    </xf>
    <xf numFmtId="0" fontId="49" fillId="7"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2" fillId="0" borderId="16" applyNumberFormat="0" applyFill="0" applyAlignment="0" applyProtection="0">
      <alignment vertical="center"/>
    </xf>
    <xf numFmtId="0" fontId="43" fillId="11"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26" fillId="0" borderId="12" applyNumberFormat="0" applyFill="0" applyAlignment="0" applyProtection="0">
      <alignment vertical="center"/>
    </xf>
    <xf numFmtId="0" fontId="76" fillId="32" borderId="0" applyNumberFormat="0" applyBorder="0" applyAlignment="0" applyProtection="0">
      <alignment vertical="center"/>
    </xf>
    <xf numFmtId="0" fontId="72" fillId="0" borderId="16" applyNumberFormat="0" applyFill="0" applyAlignment="0" applyProtection="0">
      <alignment vertical="center"/>
    </xf>
    <xf numFmtId="0" fontId="43" fillId="11" borderId="0" applyNumberFormat="0" applyBorder="0" applyAlignment="0" applyProtection="0">
      <alignment vertical="center"/>
    </xf>
    <xf numFmtId="0" fontId="72" fillId="0" borderId="16" applyNumberFormat="0" applyFill="0" applyAlignment="0" applyProtection="0">
      <alignment vertical="center"/>
    </xf>
    <xf numFmtId="0" fontId="43" fillId="11" borderId="0" applyNumberFormat="0" applyBorder="0" applyAlignment="0" applyProtection="0">
      <alignment vertical="center"/>
    </xf>
    <xf numFmtId="0" fontId="66" fillId="18" borderId="0" applyNumberFormat="0" applyBorder="0" applyAlignment="0" applyProtection="0">
      <alignment vertical="center"/>
    </xf>
    <xf numFmtId="180" fontId="1" fillId="0" borderId="0" applyFont="0" applyFill="0" applyBorder="0" applyAlignment="0" applyProtection="0">
      <alignment vertical="center"/>
    </xf>
    <xf numFmtId="0" fontId="49" fillId="9"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76" fontId="1" fillId="0" borderId="0" applyFont="0" applyFill="0" applyBorder="0" applyAlignment="0" applyProtection="0">
      <alignment vertical="center"/>
    </xf>
    <xf numFmtId="0" fontId="49" fillId="13" borderId="0" applyNumberFormat="0" applyBorder="0" applyAlignment="0" applyProtection="0">
      <alignment vertical="center"/>
    </xf>
    <xf numFmtId="0" fontId="43" fillId="10"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49" fillId="9"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57" fillId="18" borderId="0" applyNumberFormat="0" applyBorder="0" applyAlignment="0" applyProtection="0">
      <alignment vertical="center"/>
    </xf>
    <xf numFmtId="0" fontId="63" fillId="0" borderId="3" applyNumberFormat="0" applyFill="0" applyProtection="0">
      <alignment horizontal="right" vertical="center"/>
    </xf>
    <xf numFmtId="0" fontId="49" fillId="13" borderId="0" applyNumberFormat="0" applyBorder="0" applyAlignment="0" applyProtection="0">
      <alignment vertical="center"/>
    </xf>
    <xf numFmtId="0" fontId="1" fillId="0" borderId="0">
      <alignment vertical="center"/>
    </xf>
    <xf numFmtId="0" fontId="49" fillId="13" borderId="0" applyNumberFormat="0" applyBorder="0" applyAlignment="0" applyProtection="0">
      <alignment vertical="center"/>
    </xf>
    <xf numFmtId="0" fontId="49" fillId="19" borderId="0" applyNumberFormat="0" applyBorder="0" applyAlignment="0" applyProtection="0">
      <alignment vertical="center"/>
    </xf>
    <xf numFmtId="181" fontId="101" fillId="0" borderId="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69" fillId="0" borderId="0" applyNumberFormat="0" applyFill="0" applyBorder="0" applyAlignment="0" applyProtection="0">
      <alignment vertical="center"/>
    </xf>
    <xf numFmtId="0" fontId="49" fillId="19" borderId="0" applyNumberFormat="0" applyBorder="0" applyAlignment="0" applyProtection="0">
      <alignment vertical="center"/>
    </xf>
    <xf numFmtId="0" fontId="69" fillId="0" borderId="0" applyNumberFormat="0" applyFill="0" applyBorder="0" applyAlignment="0" applyProtection="0">
      <alignment vertical="center"/>
    </xf>
    <xf numFmtId="0" fontId="49" fillId="19" borderId="0" applyNumberFormat="0" applyBorder="0" applyAlignment="0" applyProtection="0">
      <alignment vertical="center"/>
    </xf>
    <xf numFmtId="0" fontId="69" fillId="0" borderId="0" applyNumberFormat="0" applyFill="0" applyBorder="0" applyAlignment="0" applyProtection="0">
      <alignment vertical="center"/>
    </xf>
    <xf numFmtId="0" fontId="49" fillId="19" borderId="0" applyNumberFormat="0" applyBorder="0" applyAlignment="0" applyProtection="0">
      <alignment vertical="center"/>
    </xf>
    <xf numFmtId="0" fontId="69" fillId="0" borderId="0" applyNumberFormat="0" applyFill="0" applyBorder="0" applyAlignment="0" applyProtection="0">
      <alignment vertical="center"/>
    </xf>
    <xf numFmtId="0" fontId="49" fillId="19" borderId="0" applyNumberFormat="0" applyBorder="0" applyAlignment="0" applyProtection="0">
      <alignment vertical="center"/>
    </xf>
    <xf numFmtId="0" fontId="1" fillId="0" borderId="0">
      <alignment vertical="center"/>
    </xf>
    <xf numFmtId="189" fontId="1" fillId="0" borderId="0" applyFont="0" applyFill="0" applyBorder="0" applyAlignment="0" applyProtection="0">
      <alignment vertical="center"/>
    </xf>
    <xf numFmtId="0" fontId="49" fillId="19" borderId="0" applyNumberFormat="0" applyBorder="0" applyAlignment="0" applyProtection="0">
      <alignment vertical="center"/>
    </xf>
    <xf numFmtId="0" fontId="76" fillId="20" borderId="0" applyNumberFormat="0" applyBorder="0" applyAlignment="0" applyProtection="0">
      <alignment vertical="center"/>
    </xf>
    <xf numFmtId="0" fontId="69" fillId="0" borderId="0" applyNumberFormat="0" applyFill="0" applyBorder="0" applyAlignment="0" applyProtection="0">
      <alignment vertical="center"/>
    </xf>
    <xf numFmtId="0" fontId="49" fillId="19" borderId="0" applyNumberFormat="0" applyBorder="0" applyAlignment="0" applyProtection="0">
      <alignment vertical="center"/>
    </xf>
    <xf numFmtId="0" fontId="76" fillId="20" borderId="0" applyNumberFormat="0" applyBorder="0" applyAlignment="0" applyProtection="0">
      <alignment vertical="center"/>
    </xf>
    <xf numFmtId="0" fontId="69" fillId="0" borderId="0" applyNumberForma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49" fillId="19" borderId="0" applyNumberFormat="0" applyBorder="0" applyAlignment="0" applyProtection="0">
      <alignment vertical="center"/>
    </xf>
    <xf numFmtId="0" fontId="76" fillId="20" borderId="0" applyNumberFormat="0" applyBorder="0" applyAlignment="0" applyProtection="0">
      <alignment vertical="center"/>
    </xf>
    <xf numFmtId="0" fontId="69" fillId="0" borderId="0" applyNumberFormat="0" applyFill="0" applyBorder="0" applyAlignment="0" applyProtection="0">
      <alignment vertical="center"/>
    </xf>
    <xf numFmtId="0" fontId="49" fillId="9" borderId="0" applyNumberFormat="0" applyBorder="0" applyAlignment="0" applyProtection="0">
      <alignment vertical="center"/>
    </xf>
    <xf numFmtId="9" fontId="1" fillId="0" borderId="0" applyFont="0" applyFill="0" applyBorder="0" applyAlignment="0" applyProtection="0">
      <alignment vertical="center"/>
    </xf>
    <xf numFmtId="0" fontId="43" fillId="51" borderId="0" applyNumberFormat="0" applyBorder="0" applyAlignment="0" applyProtection="0">
      <alignment vertical="center"/>
    </xf>
    <xf numFmtId="0" fontId="76" fillId="20"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43" fillId="51" borderId="0" applyNumberFormat="0" applyBorder="0" applyAlignment="0" applyProtection="0">
      <alignment vertical="center"/>
    </xf>
    <xf numFmtId="9" fontId="1" fillId="0" borderId="0" applyFont="0" applyFill="0" applyBorder="0" applyAlignment="0" applyProtection="0">
      <alignment vertical="center"/>
    </xf>
    <xf numFmtId="0" fontId="43" fillId="51" borderId="0" applyNumberFormat="0" applyBorder="0" applyAlignment="0" applyProtection="0">
      <alignment vertical="center"/>
    </xf>
    <xf numFmtId="9" fontId="1" fillId="0" borderId="0" applyFont="0" applyFill="0" applyBorder="0" applyAlignment="0" applyProtection="0">
      <alignment vertical="center"/>
    </xf>
    <xf numFmtId="0" fontId="102" fillId="60" borderId="0" applyNumberFormat="0" applyBorder="0" applyAlignment="0" applyProtection="0">
      <alignment vertical="center"/>
    </xf>
    <xf numFmtId="0" fontId="43" fillId="51" borderId="0" applyNumberFormat="0" applyBorder="0" applyAlignment="0" applyProtection="0">
      <alignment vertical="center"/>
    </xf>
    <xf numFmtId="9" fontId="1" fillId="0" borderId="0" applyFont="0" applyFill="0" applyBorder="0" applyAlignment="0" applyProtection="0">
      <alignment vertical="center"/>
    </xf>
    <xf numFmtId="0" fontId="99" fillId="53" borderId="27" applyNumberFormat="0" applyAlignment="0" applyProtection="0">
      <alignment vertical="center"/>
    </xf>
    <xf numFmtId="0" fontId="43" fillId="13" borderId="0" applyNumberFormat="0" applyBorder="0" applyAlignment="0" applyProtection="0">
      <alignment vertical="center"/>
    </xf>
    <xf numFmtId="0" fontId="43" fillId="53"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99" fillId="53" borderId="27" applyNumberFormat="0" applyAlignment="0" applyProtection="0">
      <alignment vertical="center"/>
    </xf>
    <xf numFmtId="0" fontId="43" fillId="13" borderId="0" applyNumberFormat="0" applyBorder="0" applyAlignment="0" applyProtection="0">
      <alignment vertical="center"/>
    </xf>
    <xf numFmtId="0" fontId="43" fillId="53" borderId="0" applyNumberFormat="0" applyBorder="0" applyAlignment="0" applyProtection="0">
      <alignment vertical="center"/>
    </xf>
    <xf numFmtId="0" fontId="63" fillId="0" borderId="3" applyNumberFormat="0" applyFill="0" applyProtection="0">
      <alignment horizontal="left" vertical="center"/>
    </xf>
    <xf numFmtId="0" fontId="1" fillId="0" borderId="0">
      <alignment vertical="center"/>
    </xf>
    <xf numFmtId="0" fontId="99" fillId="53" borderId="27" applyNumberFormat="0" applyAlignment="0" applyProtection="0">
      <alignment vertical="center"/>
    </xf>
    <xf numFmtId="0" fontId="43" fillId="13" borderId="0" applyNumberFormat="0" applyBorder="0" applyAlignment="0" applyProtection="0">
      <alignment vertical="center"/>
    </xf>
    <xf numFmtId="0" fontId="1" fillId="0" borderId="0">
      <alignment vertical="center"/>
    </xf>
    <xf numFmtId="0" fontId="99" fillId="53" borderId="27" applyNumberFormat="0" applyAlignment="0" applyProtection="0">
      <alignment vertical="center"/>
    </xf>
    <xf numFmtId="0" fontId="43" fillId="13" borderId="0" applyNumberFormat="0" applyBorder="0" applyAlignment="0" applyProtection="0">
      <alignment vertical="center"/>
    </xf>
    <xf numFmtId="0" fontId="49" fillId="13" borderId="0" applyNumberFormat="0" applyBorder="0" applyAlignment="0" applyProtection="0">
      <alignment vertical="center"/>
    </xf>
    <xf numFmtId="0" fontId="87" fillId="0" borderId="0" applyNumberFormat="0" applyFill="0" applyBorder="0" applyAlignment="0" applyProtection="0">
      <alignment vertical="center"/>
    </xf>
    <xf numFmtId="0" fontId="49" fillId="13" borderId="0" applyNumberFormat="0" applyBorder="0" applyAlignment="0" applyProtection="0">
      <alignment vertical="center"/>
    </xf>
    <xf numFmtId="0" fontId="1" fillId="61" borderId="0" applyNumberFormat="0" applyFont="0" applyBorder="0" applyAlignment="0" applyProtection="0">
      <alignment vertical="center"/>
    </xf>
    <xf numFmtId="0" fontId="49" fillId="13" borderId="0" applyNumberFormat="0" applyBorder="0" applyAlignment="0" applyProtection="0">
      <alignment vertical="center"/>
    </xf>
    <xf numFmtId="0" fontId="49" fillId="9" borderId="0" applyNumberFormat="0" applyBorder="0" applyAlignment="0" applyProtection="0">
      <alignment vertical="center"/>
    </xf>
    <xf numFmtId="0" fontId="49" fillId="17" borderId="0" applyNumberFormat="0" applyBorder="0" applyAlignment="0" applyProtection="0">
      <alignment vertical="center"/>
    </xf>
    <xf numFmtId="0" fontId="101" fillId="0" borderId="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53" fillId="0" borderId="13" applyNumberFormat="0" applyFill="0" applyProtection="0">
      <alignment horizontal="left" vertical="center"/>
    </xf>
    <xf numFmtId="0" fontId="81" fillId="0" borderId="21">
      <alignment horizontal="center" vertical="center"/>
    </xf>
    <xf numFmtId="0" fontId="49" fillId="9" borderId="0" applyNumberFormat="0" applyBorder="0" applyAlignment="0" applyProtection="0">
      <alignment vertical="center"/>
    </xf>
    <xf numFmtId="9" fontId="1" fillId="0" borderId="0" applyFont="0" applyFill="0" applyBorder="0" applyAlignment="0" applyProtection="0">
      <alignment vertical="center"/>
    </xf>
    <xf numFmtId="0" fontId="49" fillId="9" borderId="0" applyNumberFormat="0" applyBorder="0" applyAlignment="0" applyProtection="0">
      <alignment vertical="center"/>
    </xf>
    <xf numFmtId="0" fontId="1" fillId="0" borderId="0">
      <alignment vertical="center"/>
    </xf>
    <xf numFmtId="0" fontId="103" fillId="0" borderId="33" applyNumberFormat="0" applyFill="0" applyAlignment="0" applyProtection="0">
      <alignment vertical="center"/>
    </xf>
    <xf numFmtId="0" fontId="49" fillId="9" borderId="0" applyNumberFormat="0" applyBorder="0" applyAlignment="0" applyProtection="0">
      <alignment vertical="center"/>
    </xf>
    <xf numFmtId="0" fontId="72" fillId="0" borderId="16" applyNumberFormat="0" applyFill="0" applyAlignment="0" applyProtection="0">
      <alignment vertical="center"/>
    </xf>
    <xf numFmtId="0" fontId="49" fillId="9" borderId="0" applyNumberFormat="0" applyBorder="0" applyAlignment="0" applyProtection="0">
      <alignment vertical="center"/>
    </xf>
    <xf numFmtId="0" fontId="72" fillId="0" borderId="16" applyNumberFormat="0" applyFill="0" applyAlignment="0" applyProtection="0">
      <alignment vertical="center"/>
    </xf>
    <xf numFmtId="0" fontId="49" fillId="7" borderId="0" applyNumberFormat="0" applyBorder="0" applyAlignment="0" applyProtection="0">
      <alignment vertical="center"/>
    </xf>
    <xf numFmtId="0" fontId="1" fillId="0" borderId="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62" fillId="11" borderId="2" applyNumberFormat="0" applyBorder="0" applyAlignment="0" applyProtection="0">
      <alignment vertical="center"/>
    </xf>
    <xf numFmtId="0" fontId="43" fillId="18" borderId="0" applyNumberFormat="0" applyBorder="0" applyAlignment="0" applyProtection="0">
      <alignment vertical="center"/>
    </xf>
    <xf numFmtId="0" fontId="43" fillId="51" borderId="0" applyNumberFormat="0" applyBorder="0" applyAlignment="0" applyProtection="0">
      <alignment vertical="center"/>
    </xf>
    <xf numFmtId="0" fontId="1" fillId="0" borderId="0">
      <alignment vertical="center"/>
    </xf>
    <xf numFmtId="0" fontId="57" fillId="10" borderId="0" applyNumberFormat="0" applyBorder="0" applyAlignment="0" applyProtection="0">
      <alignment vertical="center"/>
    </xf>
    <xf numFmtId="0" fontId="92" fillId="0" borderId="26" applyNumberFormat="0" applyFill="0" applyAlignment="0" applyProtection="0">
      <alignment vertical="center"/>
    </xf>
    <xf numFmtId="0" fontId="49" fillId="25" borderId="0" applyNumberFormat="0" applyBorder="0" applyAlignment="0" applyProtection="0">
      <alignment vertical="center"/>
    </xf>
    <xf numFmtId="0" fontId="1" fillId="0" borderId="0">
      <alignment vertical="center"/>
    </xf>
    <xf numFmtId="0" fontId="57" fillId="10" borderId="0" applyNumberFormat="0" applyBorder="0" applyAlignment="0" applyProtection="0">
      <alignment vertical="center"/>
    </xf>
    <xf numFmtId="0" fontId="49" fillId="25" borderId="0" applyNumberFormat="0" applyBorder="0" applyAlignment="0" applyProtection="0">
      <alignment vertical="center"/>
    </xf>
    <xf numFmtId="0" fontId="104" fillId="53" borderId="34">
      <alignment horizontal="left" vertical="center"/>
      <protection locked="0" hidden="1"/>
    </xf>
    <xf numFmtId="0" fontId="49" fillId="7" borderId="0" applyNumberFormat="0" applyBorder="0" applyAlignment="0" applyProtection="0">
      <alignment vertical="center"/>
    </xf>
    <xf numFmtId="0" fontId="104" fillId="53" borderId="34">
      <alignment horizontal="left" vertical="center"/>
      <protection locked="0" hidden="1"/>
    </xf>
    <xf numFmtId="0" fontId="92" fillId="0" borderId="26" applyNumberFormat="0" applyFill="0" applyAlignment="0" applyProtection="0">
      <alignment vertical="center"/>
    </xf>
    <xf numFmtId="0" fontId="49" fillId="7" borderId="0" applyNumberFormat="0" applyBorder="0" applyAlignment="0" applyProtection="0">
      <alignment vertical="center"/>
    </xf>
    <xf numFmtId="184" fontId="1" fillId="0" borderId="0" applyFont="0" applyFill="0" applyBorder="0" applyAlignment="0" applyProtection="0">
      <alignment vertical="center"/>
    </xf>
    <xf numFmtId="0" fontId="80" fillId="0" borderId="28" applyNumberFormat="0" applyFill="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26" fillId="0" borderId="35" applyNumberFormat="0" applyFill="0" applyAlignment="0" applyProtection="0">
      <alignment vertical="center"/>
    </xf>
    <xf numFmtId="0" fontId="76" fillId="32" borderId="0" applyNumberFormat="0" applyBorder="0" applyAlignment="0" applyProtection="0">
      <alignment vertical="center"/>
    </xf>
    <xf numFmtId="0" fontId="49" fillId="7" borderId="0" applyNumberFormat="0" applyBorder="0" applyAlignment="0" applyProtection="0">
      <alignment vertical="center"/>
    </xf>
    <xf numFmtId="0" fontId="26" fillId="0" borderId="35" applyNumberFormat="0" applyFill="0" applyAlignment="0" applyProtection="0">
      <alignment vertical="center"/>
    </xf>
    <xf numFmtId="0" fontId="76" fillId="32" borderId="0" applyNumberFormat="0" applyBorder="0" applyAlignment="0" applyProtection="0">
      <alignment vertical="center"/>
    </xf>
    <xf numFmtId="0" fontId="49" fillId="7" borderId="0" applyNumberFormat="0" applyBorder="0" applyAlignment="0" applyProtection="0">
      <alignment vertical="center"/>
    </xf>
    <xf numFmtId="0" fontId="26" fillId="0" borderId="12" applyNumberFormat="0" applyFill="0" applyAlignment="0" applyProtection="0">
      <alignment vertical="center"/>
    </xf>
    <xf numFmtId="0" fontId="72" fillId="0" borderId="16" applyNumberFormat="0" applyFill="0" applyAlignment="0" applyProtection="0">
      <alignment vertical="center"/>
    </xf>
    <xf numFmtId="9" fontId="1" fillId="0" borderId="0" applyFont="0" applyFill="0" applyBorder="0" applyAlignment="0" applyProtection="0">
      <alignment vertical="center"/>
    </xf>
    <xf numFmtId="0" fontId="49" fillId="7" borderId="0" applyNumberFormat="0" applyBorder="0" applyAlignment="0" applyProtection="0">
      <alignment vertical="center"/>
    </xf>
    <xf numFmtId="0" fontId="26" fillId="0" borderId="12" applyNumberFormat="0" applyFill="0" applyAlignment="0" applyProtection="0">
      <alignment vertical="center"/>
    </xf>
    <xf numFmtId="0" fontId="72" fillId="0" borderId="16" applyNumberFormat="0" applyFill="0" applyAlignment="0" applyProtection="0">
      <alignment vertical="center"/>
    </xf>
    <xf numFmtId="0" fontId="43" fillId="11" borderId="0" applyNumberFormat="0" applyBorder="0" applyAlignment="0" applyProtection="0">
      <alignment vertical="center"/>
    </xf>
    <xf numFmtId="0" fontId="43" fillId="53" borderId="0" applyNumberFormat="0" applyBorder="0" applyAlignment="0" applyProtection="0">
      <alignment vertical="center"/>
    </xf>
    <xf numFmtId="0" fontId="80" fillId="0" borderId="28" applyNumberFormat="0" applyFill="0" applyAlignment="0" applyProtection="0">
      <alignment vertical="center"/>
    </xf>
    <xf numFmtId="0" fontId="1" fillId="0" borderId="0">
      <alignment vertical="center"/>
    </xf>
    <xf numFmtId="0" fontId="1" fillId="0" borderId="0">
      <alignment vertical="center"/>
    </xf>
    <xf numFmtId="0" fontId="81" fillId="0" borderId="0" applyNumberFormat="0" applyFill="0" applyBorder="0" applyAlignment="0" applyProtection="0">
      <alignment vertical="center"/>
    </xf>
    <xf numFmtId="0" fontId="43"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17" borderId="0" applyNumberFormat="0" applyBorder="0" applyAlignment="0" applyProtection="0">
      <alignment vertical="center"/>
    </xf>
    <xf numFmtId="0" fontId="72" fillId="0" borderId="16" applyNumberFormat="0" applyFill="0" applyAlignment="0" applyProtection="0">
      <alignment vertical="center"/>
    </xf>
    <xf numFmtId="194" fontId="1" fillId="0" borderId="0" applyFont="0" applyFill="0" applyBorder="0" applyAlignment="0" applyProtection="0">
      <alignment vertical="center"/>
    </xf>
    <xf numFmtId="9" fontId="1" fillId="0" borderId="0" applyFont="0" applyFill="0" applyBorder="0" applyAlignment="0" applyProtection="0">
      <alignment vertical="center"/>
    </xf>
    <xf numFmtId="0" fontId="80" fillId="0" borderId="28" applyNumberFormat="0" applyFill="0" applyAlignment="0" applyProtection="0">
      <alignment vertical="center"/>
    </xf>
    <xf numFmtId="0" fontId="105" fillId="0" borderId="0" applyNumberFormat="0" applyFill="0" applyBorder="0" applyAlignment="0" applyProtection="0">
      <alignment vertical="center"/>
    </xf>
    <xf numFmtId="191" fontId="1" fillId="0" borderId="0" applyFont="0" applyFill="0" applyBorder="0" applyAlignment="0" applyProtection="0">
      <alignment vertical="center"/>
    </xf>
    <xf numFmtId="0" fontId="1" fillId="0" borderId="0">
      <alignment vertical="center"/>
    </xf>
    <xf numFmtId="0" fontId="57" fillId="10" borderId="0" applyNumberFormat="0" applyBorder="0" applyAlignment="0" applyProtection="0">
      <alignment vertical="center"/>
    </xf>
    <xf numFmtId="0" fontId="92" fillId="0" borderId="26" applyNumberFormat="0" applyFill="0" applyAlignment="0" applyProtection="0">
      <alignment vertical="center"/>
    </xf>
    <xf numFmtId="195" fontId="101" fillId="0" borderId="0">
      <alignment vertical="center"/>
    </xf>
    <xf numFmtId="0" fontId="100" fillId="0" borderId="0">
      <alignment vertical="center"/>
    </xf>
    <xf numFmtId="15" fontId="97" fillId="0" borderId="0">
      <alignment vertical="center"/>
    </xf>
    <xf numFmtId="15" fontId="97" fillId="0" borderId="0">
      <alignment vertical="center"/>
    </xf>
    <xf numFmtId="0" fontId="91" fillId="32" borderId="0" applyNumberFormat="0" applyBorder="0" applyAlignment="0" applyProtection="0">
      <alignment vertical="center"/>
    </xf>
    <xf numFmtId="192" fontId="101" fillId="0" borderId="0">
      <alignment vertical="center"/>
    </xf>
    <xf numFmtId="9" fontId="1" fillId="0" borderId="0" applyFont="0" applyFill="0" applyBorder="0" applyAlignment="0" applyProtection="0">
      <alignment vertical="center"/>
    </xf>
    <xf numFmtId="0" fontId="1" fillId="0" borderId="0">
      <alignment vertical="center"/>
    </xf>
    <xf numFmtId="0" fontId="106" fillId="0" borderId="36" applyNumberFormat="0" applyFill="0" applyAlignment="0" applyProtection="0">
      <alignment vertical="center"/>
    </xf>
    <xf numFmtId="0" fontId="1" fillId="0" borderId="0">
      <alignment vertical="center"/>
    </xf>
    <xf numFmtId="0" fontId="62" fillId="13" borderId="0" applyNumberFormat="0" applyBorder="0" applyAlignment="0" applyProtection="0">
      <alignment vertical="center"/>
    </xf>
    <xf numFmtId="0" fontId="96" fillId="0" borderId="32" applyNumberFormat="0" applyAlignment="0" applyProtection="0">
      <alignment horizontal="left" vertical="center"/>
    </xf>
    <xf numFmtId="0" fontId="51" fillId="9" borderId="0" applyNumberFormat="0" applyBorder="0" applyAlignment="0" applyProtection="0">
      <alignment vertical="center"/>
    </xf>
    <xf numFmtId="0" fontId="96" fillId="0" borderId="30">
      <alignment horizontal="left" vertical="center"/>
    </xf>
    <xf numFmtId="0" fontId="96" fillId="0" borderId="30">
      <alignment horizontal="left" vertical="center"/>
    </xf>
    <xf numFmtId="0" fontId="62" fillId="11" borderId="2" applyNumberFormat="0" applyBorder="0" applyAlignment="0" applyProtection="0">
      <alignment vertical="center"/>
    </xf>
    <xf numFmtId="43" fontId="0" fillId="0" borderId="0" applyFont="0" applyFill="0" applyBorder="0" applyAlignment="0" applyProtection="0">
      <alignment vertical="center"/>
    </xf>
    <xf numFmtId="0" fontId="62" fillId="11" borderId="2" applyNumberFormat="0" applyBorder="0" applyAlignment="0" applyProtection="0">
      <alignment vertical="center"/>
    </xf>
    <xf numFmtId="43" fontId="0" fillId="0" borderId="0" applyFont="0" applyFill="0" applyBorder="0" applyAlignment="0" applyProtection="0">
      <alignment vertical="center"/>
    </xf>
    <xf numFmtId="0" fontId="62" fillId="11" borderId="2" applyNumberFormat="0" applyBorder="0" applyAlignment="0" applyProtection="0">
      <alignment vertical="center"/>
    </xf>
    <xf numFmtId="0" fontId="62" fillId="11" borderId="2" applyNumberFormat="0" applyBorder="0" applyAlignment="0" applyProtection="0">
      <alignment vertical="center"/>
    </xf>
    <xf numFmtId="0" fontId="1" fillId="0" borderId="0">
      <alignment vertical="center"/>
    </xf>
    <xf numFmtId="0" fontId="62" fillId="11" borderId="2" applyNumberFormat="0" applyBorder="0" applyAlignment="0" applyProtection="0">
      <alignment vertical="center"/>
    </xf>
    <xf numFmtId="0" fontId="62" fillId="11" borderId="2" applyNumberFormat="0" applyBorder="0" applyAlignment="0" applyProtection="0">
      <alignment vertical="center"/>
    </xf>
    <xf numFmtId="0" fontId="1" fillId="0" borderId="0">
      <alignment vertical="center"/>
    </xf>
    <xf numFmtId="0" fontId="51" fillId="62" borderId="0" applyNumberFormat="0" applyBorder="0" applyAlignment="0" applyProtection="0">
      <alignment vertical="center"/>
    </xf>
    <xf numFmtId="186" fontId="107" fillId="63" borderId="0">
      <alignment vertical="center"/>
    </xf>
    <xf numFmtId="186" fontId="108" fillId="64" borderId="0">
      <alignment vertical="center"/>
    </xf>
    <xf numFmtId="0" fontId="87" fillId="0" borderId="0" applyNumberFormat="0" applyFill="0" applyBorder="0" applyAlignment="0" applyProtection="0">
      <alignment vertical="center"/>
    </xf>
    <xf numFmtId="38" fontId="1" fillId="0" borderId="0" applyFont="0" applyFill="0" applyBorder="0" applyAlignment="0" applyProtection="0">
      <alignment vertical="center"/>
    </xf>
    <xf numFmtId="0" fontId="53" fillId="0" borderId="13" applyNumberFormat="0" applyFill="0" applyProtection="0">
      <alignment horizontal="center" vertical="center"/>
    </xf>
    <xf numFmtId="0" fontId="1" fillId="0" borderId="0">
      <alignment vertical="center"/>
    </xf>
    <xf numFmtId="40" fontId="1" fillId="0" borderId="0" applyFont="0" applyFill="0" applyBorder="0" applyAlignment="0" applyProtection="0">
      <alignment vertical="center"/>
    </xf>
    <xf numFmtId="0" fontId="1" fillId="0" borderId="0">
      <alignment vertical="center"/>
    </xf>
    <xf numFmtId="182" fontId="1" fillId="0" borderId="0" applyFont="0" applyFill="0" applyBorder="0" applyAlignment="0" applyProtection="0">
      <alignment vertical="center"/>
    </xf>
    <xf numFmtId="43" fontId="0" fillId="0" borderId="0" applyFont="0" applyFill="0" applyBorder="0" applyAlignment="0" applyProtection="0">
      <alignment vertical="center"/>
    </xf>
    <xf numFmtId="183" fontId="1" fillId="0" borderId="0" applyFont="0" applyFill="0" applyBorder="0" applyAlignment="0" applyProtection="0">
      <alignment vertical="center"/>
    </xf>
    <xf numFmtId="0" fontId="72" fillId="0" borderId="16" applyNumberFormat="0" applyFill="0" applyAlignment="0" applyProtection="0">
      <alignment vertical="center"/>
    </xf>
    <xf numFmtId="1" fontId="63" fillId="0" borderId="13" applyFill="0" applyProtection="0">
      <alignment horizontal="center" vertical="center"/>
    </xf>
    <xf numFmtId="40" fontId="109" fillId="57" borderId="34">
      <alignment horizontal="centerContinuous" vertical="center"/>
    </xf>
    <xf numFmtId="1" fontId="63" fillId="0" borderId="13" applyFill="0" applyProtection="0">
      <alignment horizontal="center" vertical="center"/>
    </xf>
    <xf numFmtId="40" fontId="109" fillId="57" borderId="34">
      <alignment horizontal="centerContinuous" vertical="center"/>
    </xf>
    <xf numFmtId="9" fontId="1" fillId="0" borderId="0" applyFont="0" applyFill="0" applyBorder="0" applyAlignment="0" applyProtection="0">
      <alignment vertical="center"/>
    </xf>
    <xf numFmtId="0" fontId="81" fillId="0" borderId="21">
      <alignment horizontal="center" vertical="center"/>
    </xf>
    <xf numFmtId="37" fontId="110" fillId="0" borderId="0">
      <alignment vertical="center"/>
    </xf>
    <xf numFmtId="0" fontId="81" fillId="0" borderId="21">
      <alignment horizontal="center" vertical="center"/>
    </xf>
    <xf numFmtId="37" fontId="110" fillId="0" borderId="0">
      <alignment vertical="center"/>
    </xf>
    <xf numFmtId="0" fontId="0" fillId="0" borderId="0">
      <alignment vertical="center"/>
    </xf>
    <xf numFmtId="0" fontId="33" fillId="0" borderId="0">
      <alignment vertical="center"/>
    </xf>
    <xf numFmtId="0" fontId="81" fillId="0" borderId="21">
      <alignment horizontal="center" vertical="center"/>
    </xf>
    <xf numFmtId="37" fontId="110" fillId="0" borderId="0">
      <alignment vertical="center"/>
    </xf>
    <xf numFmtId="0" fontId="81" fillId="0" borderId="21">
      <alignment horizontal="center" vertical="center"/>
    </xf>
    <xf numFmtId="37" fontId="110" fillId="0" borderId="0">
      <alignment vertical="center"/>
    </xf>
    <xf numFmtId="9" fontId="1" fillId="0" borderId="0" applyFont="0" applyFill="0" applyBorder="0" applyAlignment="0" applyProtection="0">
      <alignment vertical="center"/>
    </xf>
    <xf numFmtId="0" fontId="111" fillId="0" borderId="0">
      <alignment vertical="top"/>
      <protection locked="0"/>
    </xf>
    <xf numFmtId="187" fontId="63" fillId="0" borderId="0">
      <alignment vertical="center"/>
    </xf>
    <xf numFmtId="0" fontId="89" fillId="0" borderId="0">
      <alignment vertical="center"/>
    </xf>
    <xf numFmtId="9" fontId="1" fillId="0" borderId="0" applyFont="0" applyFill="0" applyBorder="0" applyAlignment="0" applyProtection="0">
      <alignment vertical="center"/>
    </xf>
    <xf numFmtId="0" fontId="1" fillId="0" borderId="0">
      <alignment vertical="center"/>
    </xf>
    <xf numFmtId="0" fontId="99" fillId="53" borderId="27" applyNumberFormat="0" applyAlignment="0" applyProtection="0">
      <alignment vertical="center"/>
    </xf>
    <xf numFmtId="3" fontId="1" fillId="0" borderId="0" applyFont="0" applyFill="0" applyBorder="0" applyAlignment="0" applyProtection="0">
      <alignment vertical="center"/>
    </xf>
    <xf numFmtId="0" fontId="1" fillId="0" borderId="0">
      <alignment vertical="center"/>
    </xf>
    <xf numFmtId="14" fontId="56" fillId="0" borderId="0">
      <alignment horizontal="center" vertical="center" wrapText="1"/>
      <protection locked="0"/>
    </xf>
    <xf numFmtId="0" fontId="98" fillId="59" borderId="31">
      <alignment vertical="center"/>
      <protection locked="0"/>
    </xf>
    <xf numFmtId="0" fontId="1" fillId="0" borderId="0">
      <alignment vertical="center"/>
    </xf>
    <xf numFmtId="0" fontId="0" fillId="0" borderId="0">
      <alignment vertical="center"/>
    </xf>
    <xf numFmtId="10" fontId="1" fillId="0" borderId="0" applyFont="0" applyFill="0" applyBorder="0" applyAlignment="0" applyProtection="0">
      <alignment vertical="center"/>
    </xf>
    <xf numFmtId="9" fontId="1" fillId="0" borderId="0" applyFont="0" applyFill="0" applyBorder="0" applyAlignment="0" applyProtection="0">
      <alignment vertical="center"/>
    </xf>
    <xf numFmtId="0" fontId="112" fillId="0" borderId="0" applyNumberFormat="0" applyFill="0" applyBorder="0" applyAlignment="0" applyProtection="0">
      <alignment vertical="center"/>
    </xf>
    <xf numFmtId="0" fontId="69" fillId="0" borderId="0" applyNumberForma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188" fontId="1" fillId="0" borderId="0" applyFont="0" applyFill="0" applyProtection="0">
      <alignment vertical="center"/>
    </xf>
    <xf numFmtId="0" fontId="51" fillId="65" borderId="0" applyNumberFormat="0" applyBorder="0" applyAlignment="0" applyProtection="0">
      <alignment vertical="center"/>
    </xf>
    <xf numFmtId="0" fontId="1" fillId="0" borderId="0" applyNumberFormat="0" applyFont="0" applyFill="0" applyBorder="0" applyAlignment="0" applyProtection="0">
      <alignment horizontal="left" vertical="center"/>
    </xf>
    <xf numFmtId="0" fontId="81" fillId="0" borderId="21">
      <alignment horizontal="center" vertical="center"/>
    </xf>
    <xf numFmtId="0" fontId="63" fillId="0" borderId="3" applyNumberFormat="0" applyFill="0" applyProtection="0">
      <alignment horizontal="right" vertical="center"/>
    </xf>
    <xf numFmtId="15" fontId="1" fillId="0" borderId="0" applyFont="0" applyFill="0" applyBorder="0" applyAlignment="0" applyProtection="0">
      <alignment vertical="center"/>
    </xf>
    <xf numFmtId="0" fontId="63" fillId="0" borderId="3" applyNumberFormat="0" applyFill="0" applyProtection="0">
      <alignment horizontal="right" vertical="center"/>
    </xf>
    <xf numFmtId="15" fontId="1" fillId="0" borderId="0" applyFont="0" applyFill="0" applyBorder="0" applyAlignment="0" applyProtection="0">
      <alignment vertical="center"/>
    </xf>
    <xf numFmtId="0" fontId="80" fillId="0" borderId="0" applyNumberFormat="0" applyFill="0" applyBorder="0" applyAlignment="0" applyProtection="0">
      <alignment vertical="center"/>
    </xf>
    <xf numFmtId="4" fontId="1" fillId="0" borderId="0" applyFont="0" applyFill="0" applyBorder="0" applyAlignment="0" applyProtection="0">
      <alignment vertical="center"/>
    </xf>
    <xf numFmtId="4" fontId="1" fillId="0" borderId="0" applyFont="0" applyFill="0" applyBorder="0" applyAlignment="0" applyProtection="0">
      <alignment vertical="center"/>
    </xf>
    <xf numFmtId="0" fontId="1" fillId="0" borderId="0">
      <alignment vertical="center"/>
    </xf>
    <xf numFmtId="0" fontId="63" fillId="0" borderId="3" applyNumberFormat="0" applyFill="0" applyProtection="0">
      <alignment horizontal="right" vertical="center"/>
    </xf>
    <xf numFmtId="0" fontId="0" fillId="0" borderId="0">
      <alignment vertical="center"/>
    </xf>
    <xf numFmtId="0" fontId="81" fillId="0" borderId="21">
      <alignment horizontal="center" vertical="center"/>
    </xf>
    <xf numFmtId="0" fontId="0" fillId="0" borderId="0">
      <alignment vertical="center"/>
    </xf>
    <xf numFmtId="0" fontId="81" fillId="0" borderId="21">
      <alignment horizontal="center" vertical="center"/>
    </xf>
    <xf numFmtId="0" fontId="81" fillId="0" borderId="21">
      <alignment horizontal="center" vertical="center"/>
    </xf>
    <xf numFmtId="0" fontId="81" fillId="0" borderId="21">
      <alignment horizontal="center" vertical="center"/>
    </xf>
    <xf numFmtId="0" fontId="1" fillId="0" borderId="0">
      <alignment vertical="center"/>
    </xf>
    <xf numFmtId="3" fontId="1" fillId="0" borderId="0" applyFont="0" applyFill="0" applyBorder="0" applyAlignment="0" applyProtection="0">
      <alignment vertical="center"/>
    </xf>
    <xf numFmtId="0" fontId="1" fillId="0" borderId="0">
      <alignment vertical="center"/>
    </xf>
    <xf numFmtId="0" fontId="1" fillId="0" borderId="0">
      <alignment vertical="center"/>
    </xf>
    <xf numFmtId="0" fontId="99" fillId="53" borderId="27" applyNumberFormat="0" applyAlignment="0" applyProtection="0">
      <alignment vertical="center"/>
    </xf>
    <xf numFmtId="0" fontId="1" fillId="61" borderId="0" applyNumberFormat="0" applyFont="0" applyBorder="0" applyAlignment="0" applyProtection="0">
      <alignment vertical="center"/>
    </xf>
    <xf numFmtId="0" fontId="98" fillId="59" borderId="31">
      <alignment vertical="center"/>
      <protection locked="0"/>
    </xf>
    <xf numFmtId="0" fontId="113" fillId="0" borderId="0">
      <alignment vertical="center"/>
    </xf>
    <xf numFmtId="0" fontId="51" fillId="55" borderId="0" applyNumberFormat="0" applyBorder="0" applyAlignment="0" applyProtection="0">
      <alignment vertical="center"/>
    </xf>
    <xf numFmtId="0" fontId="98" fillId="59" borderId="31">
      <alignment vertical="center"/>
      <protection locked="0"/>
    </xf>
    <xf numFmtId="0" fontId="98" fillId="59" borderId="31">
      <alignment vertical="center"/>
      <protection locked="0"/>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43" fontId="0" fillId="0" borderId="0" applyFont="0" applyFill="0" applyBorder="0" applyAlignment="0" applyProtection="0">
      <alignment vertical="center"/>
    </xf>
    <xf numFmtId="9" fontId="1" fillId="0" borderId="0" applyFont="0" applyFill="0" applyBorder="0" applyAlignment="0" applyProtection="0">
      <alignment vertical="center"/>
    </xf>
    <xf numFmtId="0" fontId="114" fillId="0" borderId="0" applyNumberFormat="0" applyFill="0" applyBorder="0" applyAlignment="0" applyProtection="0">
      <alignment vertical="center"/>
    </xf>
    <xf numFmtId="185" fontId="0" fillId="0" borderId="0" applyFont="0" applyFill="0" applyBorder="0" applyAlignment="0" applyProtection="0">
      <alignment vertical="center"/>
    </xf>
    <xf numFmtId="0" fontId="69" fillId="0" borderId="0" applyNumberForma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87" fillId="0" borderId="0" applyNumberFormat="0" applyFill="0" applyBorder="0" applyAlignment="0" applyProtection="0">
      <alignment vertical="center"/>
    </xf>
    <xf numFmtId="0" fontId="76" fillId="20"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pplyProtection="0"/>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06" fillId="0" borderId="36" applyNumberFormat="0" applyFill="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92" fillId="0" borderId="26" applyNumberFormat="0" applyFill="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63" fillId="0" borderId="3" applyNumberFormat="0" applyFill="0" applyProtection="0">
      <alignment horizontal="righ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03" fillId="0" borderId="33" applyNumberFormat="0" applyFill="0" applyAlignment="0" applyProtection="0">
      <alignment vertical="center"/>
    </xf>
    <xf numFmtId="9" fontId="1" fillId="0" borderId="0" applyFont="0" applyFill="0" applyBorder="0" applyAlignment="0" applyProtection="0">
      <alignment vertical="center"/>
    </xf>
    <xf numFmtId="0" fontId="114" fillId="0" borderId="37" applyNumberFormat="0" applyFill="0" applyAlignment="0" applyProtection="0">
      <alignment vertical="center"/>
    </xf>
    <xf numFmtId="0" fontId="112" fillId="0" borderId="0" applyNumberFormat="0" applyFill="0" applyBorder="0" applyAlignment="0" applyProtection="0">
      <alignment vertical="center"/>
    </xf>
    <xf numFmtId="9" fontId="1" fillId="0" borderId="0" applyFont="0" applyFill="0" applyBorder="0" applyAlignment="0" applyProtection="0">
      <alignment vertical="center"/>
    </xf>
    <xf numFmtId="0" fontId="87" fillId="0" borderId="0" applyNumberFormat="0" applyFill="0" applyBorder="0" applyAlignment="0" applyProtection="0">
      <alignment vertical="center"/>
    </xf>
    <xf numFmtId="0" fontId="69" fillId="0" borderId="0" applyNumberFormat="0" applyFill="0" applyBorder="0" applyAlignment="0" applyProtection="0">
      <alignment vertical="center"/>
    </xf>
    <xf numFmtId="9" fontId="1" fillId="0" borderId="0" applyFont="0" applyFill="0" applyBorder="0" applyAlignment="0" applyProtection="0">
      <alignment vertical="center"/>
    </xf>
    <xf numFmtId="0" fontId="87" fillId="0" borderId="0" applyNumberFormat="0" applyFill="0" applyBorder="0" applyAlignment="0" applyProtection="0">
      <alignment vertical="center"/>
    </xf>
    <xf numFmtId="9" fontId="1" fillId="0" borderId="0" applyFont="0" applyFill="0" applyBorder="0" applyAlignment="0" applyProtection="0">
      <alignment vertical="center"/>
    </xf>
    <xf numFmtId="0" fontId="115" fillId="0" borderId="3" applyNumberFormat="0" applyFill="0" applyProtection="0">
      <alignment horizontal="center" vertical="center"/>
    </xf>
    <xf numFmtId="190" fontId="1" fillId="0" borderId="0" applyFont="0" applyFill="0" applyBorder="0" applyAlignment="0" applyProtection="0">
      <alignment vertical="center"/>
    </xf>
    <xf numFmtId="0" fontId="63" fillId="0" borderId="3" applyNumberFormat="0" applyFill="0" applyProtection="0">
      <alignment horizontal="right" vertical="center"/>
    </xf>
    <xf numFmtId="0" fontId="63" fillId="0" borderId="3" applyNumberFormat="0" applyFill="0" applyProtection="0">
      <alignment horizontal="right" vertical="center"/>
    </xf>
    <xf numFmtId="0" fontId="72" fillId="0" borderId="16" applyNumberFormat="0" applyFill="0" applyAlignment="0" applyProtection="0">
      <alignment vertical="center"/>
    </xf>
    <xf numFmtId="0" fontId="72" fillId="0" borderId="16" applyNumberFormat="0" applyFill="0" applyAlignment="0" applyProtection="0">
      <alignment vertical="center"/>
    </xf>
    <xf numFmtId="0" fontId="92" fillId="0" borderId="26" applyNumberFormat="0" applyFill="0" applyAlignment="0" applyProtection="0">
      <alignment vertical="center"/>
    </xf>
    <xf numFmtId="0" fontId="1" fillId="0" borderId="0">
      <alignment vertical="center"/>
    </xf>
    <xf numFmtId="0" fontId="72" fillId="0" borderId="16" applyNumberFormat="0" applyFill="0" applyAlignment="0" applyProtection="0">
      <alignment vertical="center"/>
    </xf>
    <xf numFmtId="0" fontId="1" fillId="0" borderId="0">
      <alignment vertical="center"/>
    </xf>
    <xf numFmtId="0" fontId="92" fillId="0" borderId="26" applyNumberFormat="0" applyFill="0" applyAlignment="0" applyProtection="0">
      <alignment vertical="center"/>
    </xf>
    <xf numFmtId="0" fontId="1" fillId="0" borderId="0">
      <alignment vertical="center"/>
    </xf>
    <xf numFmtId="0" fontId="92" fillId="0" borderId="26" applyNumberFormat="0" applyFill="0" applyAlignment="0" applyProtection="0">
      <alignment vertical="center"/>
    </xf>
    <xf numFmtId="0" fontId="92" fillId="0" borderId="26" applyNumberFormat="0" applyFill="0" applyAlignment="0" applyProtection="0">
      <alignment vertical="center"/>
    </xf>
    <xf numFmtId="0" fontId="92" fillId="0" borderId="26" applyNumberFormat="0" applyFill="0" applyAlignment="0" applyProtection="0">
      <alignment vertical="center"/>
    </xf>
    <xf numFmtId="0" fontId="92" fillId="0" borderId="26" applyNumberFormat="0" applyFill="0" applyAlignment="0" applyProtection="0">
      <alignment vertical="center"/>
    </xf>
    <xf numFmtId="0" fontId="80" fillId="0" borderId="28" applyNumberFormat="0" applyFill="0" applyAlignment="0" applyProtection="0">
      <alignment vertical="center"/>
    </xf>
    <xf numFmtId="0" fontId="57" fillId="10" borderId="0" applyNumberFormat="0" applyBorder="0" applyAlignment="0" applyProtection="0">
      <alignment vertical="center"/>
    </xf>
    <xf numFmtId="0" fontId="92" fillId="0" borderId="26" applyNumberFormat="0" applyFill="0" applyAlignment="0" applyProtection="0">
      <alignment vertical="center"/>
    </xf>
    <xf numFmtId="0" fontId="92" fillId="0" borderId="26" applyNumberFormat="0" applyFill="0" applyAlignment="0" applyProtection="0">
      <alignment vertical="center"/>
    </xf>
    <xf numFmtId="0" fontId="1" fillId="0" borderId="0">
      <alignment vertical="center"/>
    </xf>
    <xf numFmtId="0" fontId="92" fillId="0" borderId="26" applyNumberFormat="0" applyFill="0" applyAlignment="0" applyProtection="0">
      <alignment vertical="center"/>
    </xf>
    <xf numFmtId="0" fontId="92" fillId="0" borderId="26" applyNumberFormat="0" applyFill="0" applyAlignment="0" applyProtection="0">
      <alignment vertical="center"/>
    </xf>
    <xf numFmtId="0" fontId="92" fillId="0" borderId="26" applyNumberFormat="0" applyFill="0" applyAlignment="0" applyProtection="0">
      <alignment vertical="center"/>
    </xf>
    <xf numFmtId="0" fontId="1" fillId="0" borderId="0">
      <alignment vertical="center"/>
    </xf>
    <xf numFmtId="0" fontId="1" fillId="0" borderId="0"/>
    <xf numFmtId="0" fontId="92" fillId="0" borderId="26" applyNumberFormat="0" applyFill="0" applyAlignment="0" applyProtection="0">
      <alignment vertical="center"/>
    </xf>
    <xf numFmtId="0" fontId="114" fillId="0" borderId="37" applyNumberFormat="0" applyFill="0" applyAlignment="0" applyProtection="0">
      <alignment vertical="center"/>
    </xf>
    <xf numFmtId="0" fontId="57" fillId="10" borderId="0" applyNumberFormat="0" applyBorder="0" applyAlignment="0" applyProtection="0">
      <alignment vertical="center"/>
    </xf>
    <xf numFmtId="0" fontId="80" fillId="0" borderId="28" applyNumberFormat="0" applyFill="0" applyAlignment="0" applyProtection="0">
      <alignment vertical="center"/>
    </xf>
    <xf numFmtId="0" fontId="57" fillId="10" borderId="0" applyNumberFormat="0" applyBorder="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63" fillId="0" borderId="3" applyNumberFormat="0" applyFill="0" applyProtection="0">
      <alignment horizontal="lef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0" applyNumberFormat="0" applyFill="0" applyBorder="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80" fillId="0" borderId="28" applyNumberFormat="0" applyFill="0" applyAlignment="0" applyProtection="0">
      <alignment vertical="center"/>
    </xf>
    <xf numFmtId="0" fontId="94" fillId="0" borderId="2">
      <alignment horizontal="left" vertical="center"/>
    </xf>
    <xf numFmtId="0" fontId="80" fillId="0" borderId="28" applyNumberFormat="0" applyFill="0" applyAlignment="0" applyProtection="0">
      <alignment vertical="center"/>
    </xf>
    <xf numFmtId="0" fontId="1" fillId="0" borderId="0">
      <alignment vertical="center"/>
    </xf>
    <xf numFmtId="0" fontId="80" fillId="0" borderId="28" applyNumberFormat="0" applyFill="0" applyAlignment="0" applyProtection="0">
      <alignment vertical="center"/>
    </xf>
    <xf numFmtId="0" fontId="1" fillId="0" borderId="0">
      <alignment vertical="center"/>
    </xf>
    <xf numFmtId="0" fontId="80" fillId="0" borderId="28" applyNumberFormat="0" applyFill="0" applyAlignment="0" applyProtection="0">
      <alignment vertical="center"/>
    </xf>
    <xf numFmtId="1" fontId="63" fillId="0" borderId="13" applyFill="0" applyProtection="0">
      <alignment horizontal="center" vertical="center"/>
    </xf>
    <xf numFmtId="0" fontId="114" fillId="0" borderId="0" applyNumberFormat="0" applyFill="0" applyBorder="0" applyAlignment="0" applyProtection="0">
      <alignment vertical="center"/>
    </xf>
    <xf numFmtId="185" fontId="0" fillId="0" borderId="0" applyFont="0" applyFill="0" applyBorder="0" applyAlignment="0" applyProtection="0">
      <alignment vertical="center"/>
    </xf>
    <xf numFmtId="0" fontId="80" fillId="0" borderId="0" applyNumberFormat="0" applyFill="0" applyBorder="0" applyAlignment="0" applyProtection="0">
      <alignment vertical="center"/>
    </xf>
    <xf numFmtId="43" fontId="0" fillId="0" borderId="0" applyFont="0" applyFill="0" applyBorder="0" applyAlignment="0" applyProtection="0">
      <alignment vertical="center"/>
    </xf>
    <xf numFmtId="0" fontId="80" fillId="0" borderId="0" applyNumberFormat="0" applyFill="0" applyBorder="0" applyAlignment="0" applyProtection="0">
      <alignment vertical="center"/>
    </xf>
    <xf numFmtId="43" fontId="0" fillId="0" borderId="0" applyFon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43" fontId="0" fillId="0" borderId="0" applyFont="0" applyFill="0" applyBorder="0" applyAlignment="0" applyProtection="0">
      <alignment vertical="center"/>
    </xf>
    <xf numFmtId="0" fontId="80" fillId="0" borderId="0" applyNumberFormat="0" applyFill="0" applyBorder="0" applyAlignment="0" applyProtection="0">
      <alignment vertical="center"/>
    </xf>
    <xf numFmtId="43" fontId="0" fillId="0" borderId="0" applyFon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43" fontId="0" fillId="0" borderId="0" applyFon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43" fontId="0" fillId="0" borderId="0" applyFont="0" applyFill="0" applyBorder="0" applyAlignment="0" applyProtection="0">
      <alignment vertical="center"/>
    </xf>
    <xf numFmtId="0" fontId="76" fillId="32" borderId="0" applyNumberFormat="0" applyBorder="0" applyAlignment="0" applyProtection="0">
      <alignment vertical="center"/>
    </xf>
    <xf numFmtId="0" fontId="0" fillId="0" borderId="0">
      <alignment vertical="center"/>
    </xf>
    <xf numFmtId="0" fontId="80" fillId="0" borderId="0" applyNumberFormat="0" applyFill="0" applyBorder="0" applyAlignment="0" applyProtection="0">
      <alignment vertical="center"/>
    </xf>
    <xf numFmtId="43" fontId="0" fillId="0" borderId="0" applyFont="0" applyFill="0" applyBorder="0" applyAlignment="0" applyProtection="0">
      <alignment vertical="center"/>
    </xf>
    <xf numFmtId="0" fontId="80" fillId="0" borderId="0" applyNumberFormat="0" applyFill="0" applyBorder="0" applyAlignment="0" applyProtection="0">
      <alignment vertical="center"/>
    </xf>
    <xf numFmtId="43" fontId="0" fillId="0" borderId="0" applyFon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0" fillId="0" borderId="0">
      <alignment vertical="center"/>
    </xf>
    <xf numFmtId="0" fontId="87" fillId="0" borderId="0" applyNumberFormat="0" applyFill="0" applyBorder="0" applyAlignment="0" applyProtection="0">
      <alignment vertical="center"/>
    </xf>
    <xf numFmtId="0" fontId="0" fillId="0" borderId="0">
      <alignment vertical="center"/>
    </xf>
    <xf numFmtId="0" fontId="99" fillId="53" borderId="27" applyNumberFormat="0" applyAlignment="0" applyProtection="0">
      <alignment vertical="center"/>
    </xf>
    <xf numFmtId="0" fontId="87" fillId="0" borderId="0" applyNumberFormat="0" applyFill="0" applyBorder="0" applyAlignment="0" applyProtection="0">
      <alignment vertical="center"/>
    </xf>
    <xf numFmtId="0" fontId="1" fillId="0" borderId="0">
      <alignment vertical="center"/>
    </xf>
    <xf numFmtId="0" fontId="115" fillId="0" borderId="3" applyNumberFormat="0" applyFill="0" applyProtection="0">
      <alignment horizontal="center" vertical="center"/>
    </xf>
    <xf numFmtId="0" fontId="115" fillId="0" borderId="3" applyNumberFormat="0" applyFill="0" applyProtection="0">
      <alignment horizontal="center" vertical="center"/>
    </xf>
    <xf numFmtId="0" fontId="57" fillId="18" borderId="0" applyNumberFormat="0" applyBorder="0" applyAlignment="0" applyProtection="0">
      <alignment vertical="center"/>
    </xf>
    <xf numFmtId="0" fontId="115" fillId="0" borderId="3" applyNumberFormat="0" applyFill="0" applyProtection="0">
      <alignment horizontal="center" vertical="center"/>
    </xf>
    <xf numFmtId="0" fontId="115" fillId="0" borderId="3" applyNumberFormat="0" applyFill="0" applyProtection="0">
      <alignment horizontal="center" vertical="center"/>
    </xf>
    <xf numFmtId="0" fontId="115" fillId="0" borderId="3" applyNumberFormat="0" applyFill="0" applyProtection="0">
      <alignment horizontal="center" vertical="center"/>
    </xf>
    <xf numFmtId="0" fontId="76" fillId="20" borderId="0" applyNumberFormat="0" applyBorder="0" applyAlignment="0" applyProtection="0">
      <alignment vertical="center"/>
    </xf>
    <xf numFmtId="0" fontId="115" fillId="0" borderId="3" applyNumberFormat="0" applyFill="0" applyProtection="0">
      <alignment horizontal="center" vertical="center"/>
    </xf>
    <xf numFmtId="0" fontId="115" fillId="0" borderId="3" applyNumberFormat="0" applyFill="0" applyProtection="0">
      <alignment horizontal="center"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 fillId="0" borderId="0">
      <alignment vertical="center"/>
    </xf>
    <xf numFmtId="0" fontId="53" fillId="0" borderId="13" applyNumberFormat="0" applyFill="0" applyProtection="0">
      <alignment horizontal="center" vertical="center"/>
    </xf>
    <xf numFmtId="0" fontId="1" fillId="0" borderId="0">
      <alignment vertical="center"/>
    </xf>
    <xf numFmtId="0" fontId="53" fillId="0" borderId="13" applyNumberFormat="0" applyFill="0" applyProtection="0">
      <alignment horizontal="center" vertical="center"/>
    </xf>
    <xf numFmtId="0" fontId="1" fillId="0" borderId="0">
      <alignment vertical="center"/>
    </xf>
    <xf numFmtId="0" fontId="1" fillId="0" borderId="0">
      <alignment vertical="center"/>
    </xf>
    <xf numFmtId="0" fontId="53" fillId="0" borderId="13" applyNumberFormat="0" applyFill="0" applyProtection="0">
      <alignment horizontal="center" vertical="center"/>
    </xf>
    <xf numFmtId="0" fontId="1" fillId="0" borderId="0">
      <alignment vertical="center"/>
    </xf>
    <xf numFmtId="0" fontId="53" fillId="0" borderId="13" applyNumberFormat="0" applyFill="0" applyProtection="0">
      <alignment horizontal="center" vertical="center"/>
    </xf>
    <xf numFmtId="0" fontId="1" fillId="0" borderId="0">
      <alignment vertical="center"/>
    </xf>
    <xf numFmtId="0" fontId="53" fillId="0" borderId="13" applyNumberFormat="0" applyFill="0" applyProtection="0">
      <alignment horizontal="center" vertical="center"/>
    </xf>
    <xf numFmtId="0" fontId="76" fillId="20" borderId="0" applyNumberFormat="0" applyBorder="0" applyAlignment="0" applyProtection="0">
      <alignment vertical="center"/>
    </xf>
    <xf numFmtId="0" fontId="69" fillId="0" borderId="0" applyNumberFormat="0" applyFill="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69" fillId="0" borderId="0" applyNumberFormat="0" applyFill="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32" borderId="0" applyNumberFormat="0" applyBorder="0" applyAlignment="0" applyProtection="0">
      <alignment vertical="center"/>
    </xf>
    <xf numFmtId="0" fontId="93" fillId="0" borderId="0" applyNumberFormat="0" applyFill="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76" fillId="20" borderId="0" applyNumberFormat="0" applyBorder="0" applyAlignment="0" applyProtection="0">
      <alignment vertical="center"/>
    </xf>
    <xf numFmtId="0" fontId="91" fillId="32" borderId="0" applyNumberFormat="0" applyBorder="0" applyAlignment="0" applyProtection="0">
      <alignment vertical="center"/>
    </xf>
    <xf numFmtId="0" fontId="1" fillId="0" borderId="0">
      <alignment vertical="center"/>
    </xf>
    <xf numFmtId="0" fontId="76" fillId="20" borderId="0" applyNumberFormat="0" applyBorder="0" applyAlignment="0" applyProtection="0">
      <alignment vertical="center"/>
    </xf>
    <xf numFmtId="0" fontId="91" fillId="32" borderId="0" applyNumberFormat="0" applyBorder="0" applyAlignment="0" applyProtection="0">
      <alignment vertical="center"/>
    </xf>
    <xf numFmtId="0" fontId="91" fillId="32" borderId="0" applyNumberFormat="0" applyBorder="0" applyAlignment="0" applyProtection="0">
      <alignment vertical="center"/>
    </xf>
    <xf numFmtId="0" fontId="76" fillId="32" borderId="0" applyNumberFormat="0" applyBorder="0" applyAlignment="0" applyProtection="0">
      <alignment vertical="center"/>
    </xf>
    <xf numFmtId="0" fontId="76" fillId="32" borderId="0" applyNumberFormat="0" applyBorder="0" applyAlignment="0" applyProtection="0">
      <alignment vertical="center"/>
    </xf>
    <xf numFmtId="0" fontId="76" fillId="32" borderId="0" applyNumberFormat="0" applyBorder="0" applyAlignment="0" applyProtection="0">
      <alignment vertical="center"/>
    </xf>
    <xf numFmtId="0" fontId="76" fillId="32" borderId="0" applyNumberFormat="0" applyBorder="0" applyAlignment="0" applyProtection="0">
      <alignment vertical="center"/>
    </xf>
    <xf numFmtId="0" fontId="76" fillId="32" borderId="0" applyNumberFormat="0" applyBorder="0" applyAlignment="0" applyProtection="0">
      <alignment vertical="center"/>
    </xf>
    <xf numFmtId="0" fontId="76" fillId="32" borderId="0" applyNumberFormat="0" applyBorder="0" applyAlignment="0" applyProtection="0">
      <alignment vertical="center"/>
    </xf>
    <xf numFmtId="0" fontId="76" fillId="32" borderId="0" applyNumberFormat="0" applyBorder="0" applyAlignment="0" applyProtection="0">
      <alignment vertical="center"/>
    </xf>
    <xf numFmtId="0" fontId="1" fillId="0" borderId="0">
      <alignment vertical="center"/>
    </xf>
    <xf numFmtId="0" fontId="91" fillId="20" borderId="0" applyNumberFormat="0" applyBorder="0" applyAlignment="0" applyProtection="0">
      <alignment vertical="center"/>
    </xf>
    <xf numFmtId="0" fontId="91" fillId="20" borderId="0" applyNumberFormat="0" applyBorder="0" applyAlignment="0" applyProtection="0">
      <alignment vertical="center"/>
    </xf>
    <xf numFmtId="0" fontId="91" fillId="20" borderId="0" applyNumberFormat="0" applyBorder="0" applyAlignment="0" applyProtection="0">
      <alignment vertical="center"/>
    </xf>
    <xf numFmtId="0" fontId="91" fillId="20" borderId="0" applyNumberFormat="0" applyBorder="0" applyAlignment="0" applyProtection="0">
      <alignment vertical="center"/>
    </xf>
    <xf numFmtId="0" fontId="91" fillId="20" borderId="0" applyNumberFormat="0" applyBorder="0" applyAlignment="0" applyProtection="0">
      <alignment vertical="center"/>
    </xf>
    <xf numFmtId="0" fontId="0" fillId="0" borderId="0">
      <alignment vertical="center"/>
    </xf>
    <xf numFmtId="0" fontId="91" fillId="20" borderId="0" applyNumberFormat="0" applyBorder="0" applyAlignment="0" applyProtection="0">
      <alignment vertical="center"/>
    </xf>
    <xf numFmtId="0" fontId="91" fillId="20" borderId="0" applyNumberFormat="0" applyBorder="0" applyAlignment="0" applyProtection="0">
      <alignment vertical="center"/>
    </xf>
    <xf numFmtId="0" fontId="58" fillId="12" borderId="0" applyNumberFormat="0" applyBorder="0" applyAlignment="0" applyProtection="0">
      <alignment vertical="center"/>
    </xf>
    <xf numFmtId="0" fontId="65" fillId="20" borderId="0" applyNumberFormat="0" applyBorder="0" applyAlignment="0" applyProtection="0">
      <alignment vertical="center"/>
    </xf>
    <xf numFmtId="0" fontId="76" fillId="32" borderId="0" applyNumberFormat="0" applyBorder="0" applyAlignment="0" applyProtection="0">
      <alignment vertical="center"/>
    </xf>
    <xf numFmtId="0" fontId="1" fillId="0" borderId="0">
      <alignment vertical="center"/>
    </xf>
    <xf numFmtId="0" fontId="99" fillId="53" borderId="27" applyNumberFormat="0" applyAlignment="0" applyProtection="0">
      <alignment vertical="center"/>
    </xf>
    <xf numFmtId="0" fontId="1" fillId="0" borderId="0">
      <alignment vertical="center"/>
    </xf>
    <xf numFmtId="0" fontId="76" fillId="32" borderId="0" applyNumberFormat="0" applyBorder="0" applyAlignment="0" applyProtection="0">
      <alignment vertical="center"/>
    </xf>
    <xf numFmtId="0" fontId="97" fillId="0" borderId="0">
      <alignment vertical="center"/>
    </xf>
    <xf numFmtId="0" fontId="1" fillId="0" borderId="0">
      <alignment vertical="center"/>
    </xf>
    <xf numFmtId="0" fontId="99" fillId="53" borderId="27" applyNumberFormat="0" applyAlignment="0" applyProtection="0">
      <alignment vertical="center"/>
    </xf>
    <xf numFmtId="0" fontId="38" fillId="0" borderId="0">
      <alignment vertical="center"/>
    </xf>
    <xf numFmtId="0" fontId="38" fillId="0" borderId="0">
      <alignment vertical="center"/>
    </xf>
    <xf numFmtId="0" fontId="76" fillId="32" borderId="0" applyNumberFormat="0" applyBorder="0" applyAlignment="0" applyProtection="0">
      <alignment vertical="center"/>
    </xf>
    <xf numFmtId="0" fontId="38" fillId="0" borderId="0">
      <alignment vertical="center"/>
    </xf>
    <xf numFmtId="0" fontId="76" fillId="3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12" applyNumberFormat="0" applyFill="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57" fillId="10" borderId="0" applyNumberFormat="0" applyBorder="0" applyAlignment="0" applyProtection="0">
      <alignment vertical="center"/>
    </xf>
    <xf numFmtId="0" fontId="1" fillId="0" borderId="0">
      <alignment vertical="center"/>
    </xf>
    <xf numFmtId="0" fontId="0" fillId="0" borderId="0">
      <alignment vertical="center"/>
    </xf>
    <xf numFmtId="0" fontId="0" fillId="0" borderId="0">
      <alignment vertical="center"/>
    </xf>
    <xf numFmtId="0" fontId="88" fillId="19" borderId="25" applyNumberFormat="0" applyAlignment="0" applyProtection="0">
      <alignment vertical="center"/>
    </xf>
    <xf numFmtId="0" fontId="117"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11" borderId="29" applyNumberFormat="0" applyFont="0" applyAlignment="0" applyProtection="0">
      <alignment vertical="center"/>
    </xf>
    <xf numFmtId="0" fontId="1" fillId="0" borderId="0">
      <alignment vertical="center"/>
    </xf>
    <xf numFmtId="0" fontId="0" fillId="0" borderId="0">
      <alignment vertical="center"/>
    </xf>
    <xf numFmtId="0" fontId="0" fillId="11" borderId="29" applyNumberFormat="0" applyFont="0" applyAlignment="0" applyProtection="0">
      <alignment vertical="center"/>
    </xf>
    <xf numFmtId="0" fontId="1" fillId="0" borderId="0">
      <alignment vertical="center"/>
    </xf>
    <xf numFmtId="0" fontId="1" fillId="0" borderId="0"/>
    <xf numFmtId="0" fontId="1" fillId="0" borderId="0">
      <alignment vertical="center"/>
    </xf>
    <xf numFmtId="0" fontId="0" fillId="0" borderId="0">
      <alignment vertical="center"/>
    </xf>
    <xf numFmtId="0" fontId="0" fillId="11" borderId="29" applyNumberFormat="0" applyFont="0" applyAlignment="0" applyProtection="0">
      <alignment vertical="center"/>
    </xf>
    <xf numFmtId="0" fontId="1" fillId="0" borderId="0">
      <alignment vertical="center"/>
    </xf>
    <xf numFmtId="0" fontId="1" fillId="0" borderId="0">
      <alignment vertical="center"/>
    </xf>
    <xf numFmtId="0" fontId="58" fillId="12" borderId="0" applyNumberFormat="0" applyBorder="0" applyAlignment="0" applyProtection="0">
      <alignment vertical="center"/>
    </xf>
    <xf numFmtId="0" fontId="1" fillId="0" borderId="0">
      <alignment vertical="center"/>
    </xf>
    <xf numFmtId="0" fontId="51" fillId="62" borderId="0" applyNumberFormat="0" applyBorder="0" applyAlignment="0" applyProtection="0">
      <alignment vertical="center"/>
    </xf>
    <xf numFmtId="0" fontId="1" fillId="0" borderId="0">
      <alignment vertical="center"/>
    </xf>
    <xf numFmtId="0" fontId="58"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54" borderId="0" applyNumberFormat="0" applyBorder="0" applyAlignment="0" applyProtection="0">
      <alignment vertical="center"/>
    </xf>
    <xf numFmtId="0" fontId="1" fillId="0" borderId="0">
      <alignment vertical="center"/>
    </xf>
    <xf numFmtId="0" fontId="1" fillId="0" borderId="0">
      <alignment vertical="center"/>
    </xf>
    <xf numFmtId="1" fontId="63" fillId="0" borderId="13" applyFill="0" applyProtection="0">
      <alignment horizontal="center" vertical="center"/>
    </xf>
    <xf numFmtId="0" fontId="1" fillId="0" borderId="0">
      <alignment vertical="center"/>
    </xf>
    <xf numFmtId="1" fontId="63" fillId="0" borderId="13" applyFill="0" applyProtection="0">
      <alignment horizontal="center" vertical="center"/>
    </xf>
    <xf numFmtId="0" fontId="1" fillId="0" borderId="0">
      <alignment vertical="center"/>
    </xf>
    <xf numFmtId="0" fontId="3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5" fillId="13" borderId="2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66" fillId="10" borderId="0" applyNumberFormat="0" applyBorder="0" applyAlignment="0" applyProtection="0">
      <alignment vertical="center"/>
    </xf>
    <xf numFmtId="0" fontId="99" fillId="53" borderId="27"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8" fillId="19" borderId="25" applyNumberFormat="0" applyAlignment="0" applyProtection="0">
      <alignment vertical="center"/>
    </xf>
    <xf numFmtId="0" fontId="1" fillId="0" borderId="0">
      <alignment vertical="center"/>
    </xf>
    <xf numFmtId="0" fontId="1" fillId="0" borderId="0">
      <alignment vertical="center"/>
    </xf>
    <xf numFmtId="0" fontId="88" fillId="19" borderId="25" applyNumberFormat="0" applyAlignment="0" applyProtection="0">
      <alignment vertical="center"/>
    </xf>
    <xf numFmtId="0" fontId="85" fillId="13" borderId="24" applyNumberFormat="0" applyAlignment="0" applyProtection="0">
      <alignment vertical="center"/>
    </xf>
    <xf numFmtId="185" fontId="0" fillId="0" borderId="0" applyFont="0" applyFill="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88" fillId="19" borderId="2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99" fillId="53" borderId="2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85" fillId="13" borderId="24" applyNumberFormat="0" applyAlignment="0" applyProtection="0">
      <alignment vertical="center"/>
    </xf>
    <xf numFmtId="0" fontId="1" fillId="0" borderId="0">
      <alignment vertical="center"/>
    </xf>
    <xf numFmtId="0" fontId="85" fillId="13" borderId="24" applyNumberFormat="0" applyAlignment="0" applyProtection="0">
      <alignment vertical="center"/>
    </xf>
    <xf numFmtId="0" fontId="58" fillId="12" borderId="0" applyNumberFormat="0" applyBorder="0" applyAlignment="0" applyProtection="0">
      <alignment vertical="center"/>
    </xf>
    <xf numFmtId="0" fontId="0" fillId="0" borderId="0">
      <alignment vertical="center"/>
    </xf>
    <xf numFmtId="0" fontId="58" fillId="12" borderId="0" applyNumberFormat="0" applyBorder="0" applyAlignment="0" applyProtection="0">
      <alignment vertical="center"/>
    </xf>
    <xf numFmtId="0" fontId="0" fillId="0" borderId="0">
      <alignment vertical="center"/>
    </xf>
    <xf numFmtId="0" fontId="58" fillId="1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2" fillId="66" borderId="0" applyNumberFormat="0" applyBorder="0" applyAlignment="0" applyProtection="0">
      <alignment vertical="center"/>
    </xf>
    <xf numFmtId="0" fontId="1" fillId="0" borderId="0">
      <alignment vertical="center"/>
    </xf>
    <xf numFmtId="0" fontId="1" fillId="0" borderId="0">
      <alignment vertical="center"/>
    </xf>
    <xf numFmtId="0" fontId="88" fillId="19" borderId="2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3" fillId="0" borderId="0">
      <alignment vertical="center"/>
    </xf>
    <xf numFmtId="0" fontId="1" fillId="0" borderId="0">
      <alignment vertical="center"/>
    </xf>
    <xf numFmtId="0" fontId="1" fillId="0" borderId="0">
      <alignment vertical="center"/>
    </xf>
    <xf numFmtId="0" fontId="1" fillId="0" borderId="0">
      <alignment vertical="center"/>
    </xf>
    <xf numFmtId="0" fontId="85" fillId="13" borderId="24" applyNumberFormat="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54" fillId="0" borderId="14" applyNumberFormat="0" applyFill="0" applyAlignment="0" applyProtection="0">
      <alignment vertical="center"/>
    </xf>
    <xf numFmtId="0" fontId="57" fillId="18" borderId="0" applyNumberFormat="0" applyBorder="0" applyAlignment="0" applyProtection="0">
      <alignment vertical="center"/>
    </xf>
    <xf numFmtId="0" fontId="0" fillId="0" borderId="0">
      <alignment vertical="center"/>
    </xf>
    <xf numFmtId="0" fontId="0" fillId="0" borderId="0">
      <alignment vertical="center"/>
    </xf>
    <xf numFmtId="0" fontId="38" fillId="0" borderId="0" applyAlignment="0"/>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1" fillId="0" borderId="0">
      <alignment vertical="center"/>
    </xf>
    <xf numFmtId="0" fontId="0" fillId="0" borderId="0">
      <alignment vertical="center"/>
    </xf>
    <xf numFmtId="0" fontId="0" fillId="0" borderId="0">
      <alignment vertical="center"/>
    </xf>
    <xf numFmtId="0" fontId="94" fillId="0" borderId="2">
      <alignment horizontal="left" vertical="center"/>
    </xf>
    <xf numFmtId="0" fontId="0" fillId="11" borderId="29" applyNumberFormat="0" applyFont="0" applyAlignment="0" applyProtection="0">
      <alignment vertical="center"/>
    </xf>
    <xf numFmtId="0" fontId="94" fillId="0" borderId="2">
      <alignment horizontal="left" vertical="center"/>
    </xf>
    <xf numFmtId="0" fontId="94" fillId="0" borderId="2">
      <alignment horizontal="left" vertical="center"/>
    </xf>
    <xf numFmtId="0" fontId="0" fillId="11" borderId="29" applyNumberFormat="0" applyFont="0" applyAlignment="0" applyProtection="0">
      <alignment vertical="center"/>
    </xf>
    <xf numFmtId="0" fontId="94" fillId="0" borderId="2">
      <alignment horizontal="left" vertical="center"/>
    </xf>
    <xf numFmtId="0" fontId="94" fillId="0" borderId="2">
      <alignment horizontal="lef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95" fillId="13" borderId="27" applyNumberFormat="0" applyAlignment="0" applyProtection="0">
      <alignment vertical="center"/>
    </xf>
    <xf numFmtId="0" fontId="1" fillId="0" borderId="0">
      <alignment vertical="center"/>
    </xf>
    <xf numFmtId="1" fontId="63" fillId="0" borderId="13" applyFill="0" applyProtection="0">
      <alignment horizontal="center" vertical="center"/>
    </xf>
    <xf numFmtId="0" fontId="1" fillId="0" borderId="0">
      <alignment vertical="center"/>
    </xf>
    <xf numFmtId="0" fontId="95" fillId="13" borderId="27" applyNumberFormat="0" applyAlignment="0" applyProtection="0">
      <alignment vertical="center"/>
    </xf>
    <xf numFmtId="0" fontId="1" fillId="0" borderId="0">
      <alignment vertical="center"/>
    </xf>
    <xf numFmtId="0" fontId="38" fillId="0" borderId="0">
      <alignment vertical="center"/>
    </xf>
    <xf numFmtId="0" fontId="95" fillId="13" borderId="27" applyNumberFormat="0" applyAlignment="0" applyProtection="0">
      <alignment vertical="center"/>
    </xf>
    <xf numFmtId="0" fontId="38" fillId="0" borderId="0">
      <alignment vertical="center"/>
    </xf>
    <xf numFmtId="41" fontId="0" fillId="0" borderId="0" applyFont="0" applyFill="0" applyBorder="0" applyAlignment="0" applyProtection="0">
      <alignment vertical="center"/>
    </xf>
    <xf numFmtId="0" fontId="1" fillId="0" borderId="0">
      <alignment vertical="center"/>
    </xf>
    <xf numFmtId="0" fontId="90"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57" fillId="10" borderId="0" applyNumberFormat="0" applyBorder="0" applyAlignment="0" applyProtection="0">
      <alignment vertical="center"/>
    </xf>
    <xf numFmtId="0" fontId="63" fillId="0" borderId="3" applyNumberFormat="0" applyFill="0" applyProtection="0">
      <alignment horizontal="left" vertical="center"/>
    </xf>
    <xf numFmtId="0" fontId="66" fillId="10" borderId="0" applyNumberFormat="0" applyBorder="0" applyAlignment="0" applyProtection="0">
      <alignment vertical="center"/>
    </xf>
    <xf numFmtId="0" fontId="57" fillId="10"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69" fillId="0" borderId="0" applyNumberFormat="0" applyFill="0" applyBorder="0" applyAlignment="0" applyProtection="0">
      <alignment vertical="center"/>
    </xf>
    <xf numFmtId="0" fontId="57" fillId="18" borderId="0" applyNumberFormat="0" applyBorder="0" applyAlignment="0" applyProtection="0">
      <alignment vertical="center"/>
    </xf>
    <xf numFmtId="0" fontId="69" fillId="0" borderId="0" applyNumberFormat="0" applyFill="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66" fillId="10" borderId="0" applyNumberFormat="0" applyBorder="0" applyAlignment="0" applyProtection="0">
      <alignment vertical="center"/>
    </xf>
    <xf numFmtId="0" fontId="57" fillId="18" borderId="0" applyNumberFormat="0" applyBorder="0" applyAlignment="0" applyProtection="0">
      <alignment vertical="center"/>
    </xf>
    <xf numFmtId="0" fontId="57" fillId="18" borderId="0" applyNumberFormat="0" applyBorder="0" applyAlignment="0" applyProtection="0">
      <alignment vertical="center"/>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93" fillId="0" borderId="0" applyNumberFormat="0" applyFill="0" applyBorder="0" applyAlignment="0" applyProtection="0">
      <alignment vertical="center"/>
    </xf>
    <xf numFmtId="0" fontId="26" fillId="0" borderId="35" applyNumberFormat="0" applyFill="0" applyAlignment="0" applyProtection="0">
      <alignment vertical="center"/>
    </xf>
    <xf numFmtId="0" fontId="88" fillId="19" borderId="25" applyNumberFormat="0" applyAlignment="0" applyProtection="0">
      <alignment vertical="center"/>
    </xf>
    <xf numFmtId="0" fontId="26" fillId="0" borderId="12" applyNumberFormat="0" applyFill="0" applyAlignment="0" applyProtection="0">
      <alignment vertical="center"/>
    </xf>
    <xf numFmtId="0" fontId="88" fillId="19" borderId="25" applyNumberFormat="0" applyAlignment="0" applyProtection="0">
      <alignment vertical="center"/>
    </xf>
    <xf numFmtId="0" fontId="26" fillId="0" borderId="12" applyNumberFormat="0" applyFill="0" applyAlignment="0" applyProtection="0">
      <alignment vertical="center"/>
    </xf>
    <xf numFmtId="0" fontId="88" fillId="19" borderId="25" applyNumberFormat="0" applyAlignment="0" applyProtection="0">
      <alignment vertical="center"/>
    </xf>
    <xf numFmtId="0" fontId="26" fillId="0" borderId="12" applyNumberFormat="0" applyFill="0" applyAlignment="0" applyProtection="0">
      <alignment vertical="center"/>
    </xf>
    <xf numFmtId="0" fontId="88" fillId="19" borderId="25" applyNumberFormat="0" applyAlignment="0" applyProtection="0">
      <alignment vertical="center"/>
    </xf>
    <xf numFmtId="0" fontId="26" fillId="0" borderId="12" applyNumberFormat="0" applyFill="0" applyAlignment="0" applyProtection="0">
      <alignment vertical="center"/>
    </xf>
    <xf numFmtId="0" fontId="88" fillId="19" borderId="25" applyNumberFormat="0" applyAlignment="0" applyProtection="0">
      <alignment vertical="center"/>
    </xf>
    <xf numFmtId="0" fontId="26" fillId="0" borderId="35"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93" fillId="0" borderId="0" applyNumberFormat="0" applyFill="0" applyBorder="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93" fillId="0" borderId="0" applyNumberFormat="0" applyFill="0" applyBorder="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4" fontId="0" fillId="0" borderId="0" applyFont="0" applyFill="0" applyBorder="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95" fillId="13" borderId="27" applyNumberFormat="0" applyAlignment="0" applyProtection="0">
      <alignment vertical="center"/>
    </xf>
    <xf numFmtId="0" fontId="95" fillId="13" borderId="27" applyNumberFormat="0" applyAlignment="0" applyProtection="0">
      <alignment vertical="center"/>
    </xf>
    <xf numFmtId="0" fontId="95" fillId="13" borderId="27" applyNumberFormat="0" applyAlignment="0" applyProtection="0">
      <alignment vertical="center"/>
    </xf>
    <xf numFmtId="0" fontId="95" fillId="13" borderId="27" applyNumberFormat="0" applyAlignment="0" applyProtection="0">
      <alignment vertical="center"/>
    </xf>
    <xf numFmtId="0" fontId="95" fillId="13" borderId="27" applyNumberFormat="0" applyAlignment="0" applyProtection="0">
      <alignment vertical="center"/>
    </xf>
    <xf numFmtId="0" fontId="95" fillId="13" borderId="27" applyNumberFormat="0" applyAlignment="0" applyProtection="0">
      <alignment vertical="center"/>
    </xf>
    <xf numFmtId="0" fontId="95" fillId="13" borderId="27" applyNumberFormat="0" applyAlignment="0" applyProtection="0">
      <alignment vertical="center"/>
    </xf>
    <xf numFmtId="0" fontId="95" fillId="13" borderId="27" applyNumberFormat="0" applyAlignment="0" applyProtection="0">
      <alignment vertical="center"/>
    </xf>
    <xf numFmtId="0" fontId="95" fillId="13" borderId="27" applyNumberFormat="0" applyAlignment="0" applyProtection="0">
      <alignment vertical="center"/>
    </xf>
    <xf numFmtId="0" fontId="95" fillId="13" borderId="27" applyNumberFormat="0" applyAlignment="0" applyProtection="0">
      <alignment vertical="center"/>
    </xf>
    <xf numFmtId="0" fontId="95" fillId="13" borderId="27" applyNumberFormat="0" applyAlignment="0" applyProtection="0">
      <alignment vertical="center"/>
    </xf>
    <xf numFmtId="0" fontId="95" fillId="13" borderId="27" applyNumberFormat="0" applyAlignment="0" applyProtection="0">
      <alignment vertical="center"/>
    </xf>
    <xf numFmtId="0" fontId="95" fillId="13" borderId="27" applyNumberFormat="0" applyAlignment="0" applyProtection="0">
      <alignment vertical="center"/>
    </xf>
    <xf numFmtId="0" fontId="95" fillId="13" borderId="27" applyNumberFormat="0" applyAlignment="0" applyProtection="0">
      <alignment vertical="center"/>
    </xf>
    <xf numFmtId="0" fontId="95" fillId="13" borderId="27" applyNumberFormat="0" applyAlignment="0" applyProtection="0">
      <alignment vertical="center"/>
    </xf>
    <xf numFmtId="0" fontId="95" fillId="13" borderId="27" applyNumberFormat="0" applyAlignment="0" applyProtection="0">
      <alignment vertical="center"/>
    </xf>
    <xf numFmtId="0" fontId="88" fillId="19" borderId="25" applyNumberFormat="0" applyAlignment="0" applyProtection="0">
      <alignment vertical="center"/>
    </xf>
    <xf numFmtId="0" fontId="88" fillId="19" borderId="25" applyNumberFormat="0" applyAlignment="0" applyProtection="0">
      <alignment vertical="center"/>
    </xf>
    <xf numFmtId="0" fontId="88" fillId="19" borderId="25" applyNumberFormat="0" applyAlignment="0" applyProtection="0">
      <alignment vertical="center"/>
    </xf>
    <xf numFmtId="0" fontId="88" fillId="19" borderId="25" applyNumberFormat="0" applyAlignment="0" applyProtection="0">
      <alignment vertical="center"/>
    </xf>
    <xf numFmtId="0" fontId="88" fillId="19" borderId="25" applyNumberFormat="0" applyAlignment="0" applyProtection="0">
      <alignment vertical="center"/>
    </xf>
    <xf numFmtId="0" fontId="88" fillId="19" borderId="25" applyNumberFormat="0" applyAlignment="0" applyProtection="0">
      <alignment vertical="center"/>
    </xf>
    <xf numFmtId="0" fontId="88" fillId="19" borderId="25" applyNumberFormat="0" applyAlignment="0" applyProtection="0">
      <alignment vertical="center"/>
    </xf>
    <xf numFmtId="0" fontId="88" fillId="19" borderId="25" applyNumberFormat="0" applyAlignment="0" applyProtection="0">
      <alignment vertical="center"/>
    </xf>
    <xf numFmtId="0" fontId="88" fillId="19" borderId="25" applyNumberFormat="0" applyAlignment="0" applyProtection="0">
      <alignment vertical="center"/>
    </xf>
    <xf numFmtId="0" fontId="88" fillId="19" borderId="25" applyNumberForma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3" fillId="0" borderId="13" applyNumberFormat="0" applyFill="0" applyProtection="0">
      <alignment horizontal="left" vertical="center"/>
    </xf>
    <xf numFmtId="0" fontId="53" fillId="0" borderId="13" applyNumberFormat="0" applyFill="0" applyProtection="0">
      <alignment horizontal="left" vertical="center"/>
    </xf>
    <xf numFmtId="0" fontId="53" fillId="0" borderId="13" applyNumberFormat="0" applyFill="0" applyProtection="0">
      <alignment horizontal="left" vertical="center"/>
    </xf>
    <xf numFmtId="0" fontId="53" fillId="0" borderId="13" applyNumberFormat="0" applyFill="0" applyProtection="0">
      <alignment horizontal="left" vertical="center"/>
    </xf>
    <xf numFmtId="0" fontId="53" fillId="0" borderId="13" applyNumberFormat="0" applyFill="0" applyProtection="0">
      <alignment horizontal="left" vertical="center"/>
    </xf>
    <xf numFmtId="0" fontId="53" fillId="0" borderId="13" applyNumberFormat="0" applyFill="0" applyProtection="0">
      <alignment horizontal="left" vertical="center"/>
    </xf>
    <xf numFmtId="0" fontId="53" fillId="0" borderId="13" applyNumberFormat="0" applyFill="0" applyProtection="0">
      <alignment horizontal="lef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54" fillId="0" borderId="14" applyNumberFormat="0" applyFill="0" applyAlignment="0" applyProtection="0">
      <alignment vertical="center"/>
    </xf>
    <xf numFmtId="0" fontId="54" fillId="0" borderId="14" applyNumberFormat="0" applyFill="0" applyAlignment="0" applyProtection="0">
      <alignment vertical="center"/>
    </xf>
    <xf numFmtId="0" fontId="54" fillId="0" borderId="14" applyNumberFormat="0" applyFill="0" applyAlignment="0" applyProtection="0">
      <alignment vertical="center"/>
    </xf>
    <xf numFmtId="0" fontId="54" fillId="0" borderId="14" applyNumberFormat="0" applyFill="0" applyAlignment="0" applyProtection="0">
      <alignment vertical="center"/>
    </xf>
    <xf numFmtId="0" fontId="54" fillId="0" borderId="14" applyNumberFormat="0" applyFill="0" applyAlignment="0" applyProtection="0">
      <alignment vertical="center"/>
    </xf>
    <xf numFmtId="0" fontId="54" fillId="0" borderId="14" applyNumberFormat="0" applyFill="0" applyAlignment="0" applyProtection="0">
      <alignment vertical="center"/>
    </xf>
    <xf numFmtId="0" fontId="54" fillId="0" borderId="14" applyNumberFormat="0" applyFill="0" applyAlignment="0" applyProtection="0">
      <alignment vertical="center"/>
    </xf>
    <xf numFmtId="0" fontId="54" fillId="0" borderId="14" applyNumberFormat="0" applyFill="0" applyAlignment="0" applyProtection="0">
      <alignment vertical="center"/>
    </xf>
    <xf numFmtId="0" fontId="54" fillId="0" borderId="14" applyNumberFormat="0" applyFill="0" applyAlignment="0" applyProtection="0">
      <alignment vertical="center"/>
    </xf>
    <xf numFmtId="0" fontId="54" fillId="0" borderId="14" applyNumberFormat="0" applyFill="0" applyAlignment="0" applyProtection="0">
      <alignment vertical="center"/>
    </xf>
    <xf numFmtId="0" fontId="54" fillId="0" borderId="14" applyNumberFormat="0" applyFill="0" applyAlignment="0" applyProtection="0">
      <alignment vertical="center"/>
    </xf>
    <xf numFmtId="0" fontId="54" fillId="0" borderId="14" applyNumberFormat="0" applyFill="0" applyAlignment="0" applyProtection="0">
      <alignment vertical="center"/>
    </xf>
    <xf numFmtId="0" fontId="54" fillId="0" borderId="14" applyNumberFormat="0" applyFill="0" applyAlignment="0" applyProtection="0">
      <alignment vertical="center"/>
    </xf>
    <xf numFmtId="0" fontId="97" fillId="0" borderId="0">
      <alignment vertical="center"/>
    </xf>
    <xf numFmtId="43" fontId="0" fillId="0" borderId="0" applyFont="0" applyFill="0" applyBorder="0" applyAlignment="0" applyProtection="0">
      <alignment vertical="center"/>
    </xf>
    <xf numFmtId="0" fontId="99" fillId="53" borderId="27" applyNumberFormat="0" applyAlignment="0" applyProtection="0">
      <alignment vertical="center"/>
    </xf>
    <xf numFmtId="178"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51" fillId="65" borderId="0" applyNumberFormat="0" applyBorder="0" applyAlignment="0" applyProtection="0">
      <alignment vertical="center"/>
    </xf>
    <xf numFmtId="43" fontId="0" fillId="0" borderId="0" applyFont="0" applyFill="0" applyBorder="0" applyAlignment="0" applyProtection="0">
      <alignment vertical="center"/>
    </xf>
    <xf numFmtId="0" fontId="102" fillId="67" borderId="0" applyNumberFormat="0" applyBorder="0" applyAlignment="0" applyProtection="0">
      <alignment vertical="center"/>
    </xf>
    <xf numFmtId="0" fontId="102" fillId="67" borderId="0" applyNumberFormat="0" applyBorder="0" applyAlignment="0" applyProtection="0">
      <alignment vertical="center"/>
    </xf>
    <xf numFmtId="0" fontId="102" fillId="60" borderId="0" applyNumberFormat="0" applyBorder="0" applyAlignment="0" applyProtection="0">
      <alignment vertical="center"/>
    </xf>
    <xf numFmtId="0" fontId="102" fillId="66"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7" borderId="0" applyNumberFormat="0" applyBorder="0" applyAlignment="0" applyProtection="0">
      <alignment vertical="center"/>
    </xf>
    <xf numFmtId="0" fontId="51" fillId="68" borderId="0" applyNumberFormat="0" applyBorder="0" applyAlignment="0" applyProtection="0">
      <alignment vertical="center"/>
    </xf>
    <xf numFmtId="0" fontId="51" fillId="68" borderId="0" applyNumberFormat="0" applyBorder="0" applyAlignment="0" applyProtection="0">
      <alignment vertical="center"/>
    </xf>
    <xf numFmtId="0" fontId="51" fillId="52" borderId="0" applyNumberFormat="0" applyBorder="0" applyAlignment="0" applyProtection="0">
      <alignment vertical="center"/>
    </xf>
    <xf numFmtId="0" fontId="51" fillId="52" borderId="0" applyNumberFormat="0" applyBorder="0" applyAlignment="0" applyProtection="0">
      <alignment vertical="center"/>
    </xf>
    <xf numFmtId="0" fontId="51" fillId="6" borderId="0" applyNumberFormat="0" applyBorder="0" applyAlignment="0" applyProtection="0">
      <alignment vertical="center"/>
    </xf>
    <xf numFmtId="0" fontId="51" fillId="57" borderId="0" applyNumberFormat="0" applyBorder="0" applyAlignment="0" applyProtection="0">
      <alignment vertical="center"/>
    </xf>
    <xf numFmtId="0" fontId="58" fillId="12" borderId="0" applyNumberFormat="0" applyBorder="0" applyAlignment="0" applyProtection="0">
      <alignment vertical="center"/>
    </xf>
    <xf numFmtId="0" fontId="51" fillId="57" borderId="0" applyNumberFormat="0" applyBorder="0" applyAlignment="0" applyProtection="0">
      <alignment vertical="center"/>
    </xf>
    <xf numFmtId="0" fontId="51" fillId="57" borderId="0" applyNumberFormat="0" applyBorder="0" applyAlignment="0" applyProtection="0">
      <alignment vertical="center"/>
    </xf>
    <xf numFmtId="0" fontId="58" fillId="12" borderId="0" applyNumberFormat="0" applyBorder="0" applyAlignment="0" applyProtection="0">
      <alignment vertical="center"/>
    </xf>
    <xf numFmtId="0" fontId="51" fillId="57" borderId="0" applyNumberFormat="0" applyBorder="0" applyAlignment="0" applyProtection="0">
      <alignment vertical="center"/>
    </xf>
    <xf numFmtId="0" fontId="51" fillId="65" borderId="0" applyNumberFormat="0" applyBorder="0" applyAlignment="0" applyProtection="0">
      <alignment vertical="center"/>
    </xf>
    <xf numFmtId="0" fontId="51" fillId="65" borderId="0" applyNumberFormat="0" applyBorder="0" applyAlignment="0" applyProtection="0">
      <alignment vertical="center"/>
    </xf>
    <xf numFmtId="0" fontId="51" fillId="9"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69" borderId="0" applyNumberFormat="0" applyBorder="0" applyAlignment="0" applyProtection="0">
      <alignment vertical="center"/>
    </xf>
    <xf numFmtId="0" fontId="51" fillId="69" borderId="0" applyNumberFormat="0" applyBorder="0" applyAlignment="0" applyProtection="0">
      <alignment vertical="center"/>
    </xf>
    <xf numFmtId="179" fontId="63" fillId="0" borderId="13" applyFill="0" applyProtection="0">
      <alignment horizontal="right" vertical="center"/>
    </xf>
    <xf numFmtId="179" fontId="63" fillId="0" borderId="13" applyFill="0" applyProtection="0">
      <alignment horizontal="right" vertical="center"/>
    </xf>
    <xf numFmtId="179" fontId="63" fillId="0" borderId="13" applyFill="0" applyProtection="0">
      <alignment horizontal="right" vertical="center"/>
    </xf>
    <xf numFmtId="179" fontId="63" fillId="0" borderId="13" applyFill="0" applyProtection="0">
      <alignment horizontal="right" vertical="center"/>
    </xf>
    <xf numFmtId="0" fontId="63" fillId="0" borderId="3" applyNumberFormat="0" applyFill="0" applyProtection="0">
      <alignment horizontal="left" vertical="center"/>
    </xf>
    <xf numFmtId="0" fontId="63" fillId="0" borderId="3" applyNumberFormat="0" applyFill="0" applyProtection="0">
      <alignment horizontal="left" vertical="center"/>
    </xf>
    <xf numFmtId="0" fontId="63" fillId="0" borderId="3" applyNumberFormat="0" applyFill="0" applyProtection="0">
      <alignment horizontal="left" vertical="center"/>
    </xf>
    <xf numFmtId="0" fontId="63" fillId="0" borderId="3" applyNumberFormat="0" applyFill="0" applyProtection="0">
      <alignment horizontal="lef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85" fillId="13" borderId="24" applyNumberFormat="0" applyAlignment="0" applyProtection="0">
      <alignment vertical="center"/>
    </xf>
    <xf numFmtId="0" fontId="85" fillId="13" borderId="24" applyNumberFormat="0" applyAlignment="0" applyProtection="0">
      <alignment vertical="center"/>
    </xf>
    <xf numFmtId="0" fontId="85" fillId="13" borderId="24" applyNumberFormat="0" applyAlignment="0" applyProtection="0">
      <alignment vertical="center"/>
    </xf>
    <xf numFmtId="0" fontId="85" fillId="13" borderId="24" applyNumberFormat="0" applyAlignment="0" applyProtection="0">
      <alignment vertical="center"/>
    </xf>
    <xf numFmtId="0" fontId="85" fillId="13" borderId="24" applyNumberFormat="0" applyAlignment="0" applyProtection="0">
      <alignment vertical="center"/>
    </xf>
    <xf numFmtId="0" fontId="85" fillId="13" borderId="24" applyNumberFormat="0" applyAlignment="0" applyProtection="0">
      <alignment vertical="center"/>
    </xf>
    <xf numFmtId="0" fontId="85" fillId="13" borderId="24" applyNumberFormat="0" applyAlignment="0" applyProtection="0">
      <alignment vertical="center"/>
    </xf>
    <xf numFmtId="0" fontId="85" fillId="13" borderId="24" applyNumberFormat="0" applyAlignment="0" applyProtection="0">
      <alignment vertical="center"/>
    </xf>
    <xf numFmtId="41" fontId="0" fillId="0" borderId="0" applyFont="0" applyFill="0" applyBorder="0" applyAlignment="0" applyProtection="0">
      <alignment vertical="center"/>
    </xf>
    <xf numFmtId="0" fontId="85" fillId="13" borderId="24" applyNumberFormat="0" applyAlignment="0" applyProtection="0">
      <alignment vertical="center"/>
    </xf>
    <xf numFmtId="0" fontId="85" fillId="13" borderId="24" applyNumberFormat="0" applyAlignment="0" applyProtection="0">
      <alignment vertical="center"/>
    </xf>
    <xf numFmtId="0" fontId="85" fillId="13" borderId="24" applyNumberFormat="0" applyAlignment="0" applyProtection="0">
      <alignment vertical="center"/>
    </xf>
    <xf numFmtId="0" fontId="85" fillId="13" borderId="24" applyNumberFormat="0" applyAlignment="0" applyProtection="0">
      <alignment vertical="center"/>
    </xf>
    <xf numFmtId="0" fontId="85" fillId="13" borderId="24" applyNumberFormat="0" applyAlignment="0" applyProtection="0">
      <alignment vertical="center"/>
    </xf>
    <xf numFmtId="0" fontId="99" fillId="53" borderId="27" applyNumberFormat="0" applyAlignment="0" applyProtection="0">
      <alignment vertical="center"/>
    </xf>
    <xf numFmtId="0" fontId="99" fillId="53" borderId="27" applyNumberFormat="0" applyAlignment="0" applyProtection="0">
      <alignment vertical="center"/>
    </xf>
    <xf numFmtId="0" fontId="99" fillId="53" borderId="27" applyNumberFormat="0" applyAlignment="0" applyProtection="0">
      <alignment vertical="center"/>
    </xf>
    <xf numFmtId="0" fontId="99" fillId="53" borderId="27" applyNumberFormat="0" applyAlignment="0" applyProtection="0">
      <alignment vertical="center"/>
    </xf>
    <xf numFmtId="0" fontId="99" fillId="53" borderId="27" applyNumberFormat="0" applyAlignment="0" applyProtection="0">
      <alignment vertical="center"/>
    </xf>
    <xf numFmtId="0" fontId="99" fillId="53" borderId="27" applyNumberFormat="0" applyAlignment="0" applyProtection="0">
      <alignment vertical="center"/>
    </xf>
    <xf numFmtId="0" fontId="99" fillId="53" borderId="27" applyNumberFormat="0" applyAlignment="0" applyProtection="0">
      <alignment vertical="center"/>
    </xf>
    <xf numFmtId="43" fontId="33" fillId="0" borderId="0" applyFont="0" applyFill="0" applyBorder="0" applyAlignment="0" applyProtection="0">
      <alignment vertical="center"/>
    </xf>
    <xf numFmtId="0" fontId="99" fillId="53" borderId="27" applyNumberFormat="0" applyAlignment="0" applyProtection="0">
      <alignment vertical="center"/>
    </xf>
    <xf numFmtId="1" fontId="63" fillId="0" borderId="13" applyFill="0" applyProtection="0">
      <alignment horizontal="center" vertical="center"/>
    </xf>
    <xf numFmtId="1" fontId="63" fillId="0" borderId="13" applyFill="0" applyProtection="0">
      <alignment horizontal="center" vertical="center"/>
    </xf>
    <xf numFmtId="0" fontId="121" fillId="0" borderId="0">
      <alignment vertical="center"/>
    </xf>
    <xf numFmtId="0" fontId="89" fillId="0" borderId="0">
      <alignment vertical="center"/>
    </xf>
    <xf numFmtId="43" fontId="0" fillId="0" borderId="0" applyFont="0" applyFill="0" applyBorder="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0" fillId="11" borderId="29" applyNumberFormat="0" applyFont="0" applyAlignment="0" applyProtection="0">
      <alignment vertical="center"/>
    </xf>
    <xf numFmtId="0" fontId="57" fillId="10" borderId="0" applyNumberFormat="0" applyBorder="0" applyAlignment="0" applyProtection="0">
      <alignment vertical="center"/>
    </xf>
    <xf numFmtId="0" fontId="76" fillId="20" borderId="0" applyNumberFormat="0" applyBorder="0" applyAlignment="0" applyProtection="0">
      <alignment vertical="center"/>
    </xf>
    <xf numFmtId="0" fontId="1" fillId="0" borderId="0" applyProtection="0"/>
    <xf numFmtId="0" fontId="122" fillId="0" borderId="0" applyProtection="0">
      <alignment vertical="center"/>
    </xf>
    <xf numFmtId="0" fontId="122" fillId="0" borderId="0" applyProtection="0">
      <alignment vertical="center"/>
    </xf>
  </cellStyleXfs>
  <cellXfs count="485">
    <xf numFmtId="0" fontId="0" fillId="0" borderId="0" xfId="0" applyAlignment="1"/>
    <xf numFmtId="0" fontId="1" fillId="0" borderId="0" xfId="765" applyFont="1" applyAlignment="1"/>
    <xf numFmtId="0" fontId="1" fillId="0" borderId="0" xfId="765" applyFill="1" applyAlignment="1"/>
    <xf numFmtId="0" fontId="1" fillId="0" borderId="0" xfId="765" applyFont="1" applyFill="1" applyAlignment="1"/>
    <xf numFmtId="0" fontId="1" fillId="0" borderId="0" xfId="765" applyAlignment="1"/>
    <xf numFmtId="0" fontId="2" fillId="0" borderId="0" xfId="765" applyFont="1" applyAlignment="1"/>
    <xf numFmtId="0" fontId="2" fillId="0" borderId="0" xfId="765" applyFont="1" applyFill="1" applyAlignment="1"/>
    <xf numFmtId="0" fontId="3" fillId="0" borderId="0" xfId="765" applyNumberFormat="1" applyFont="1" applyFill="1" applyAlignment="1" applyProtection="1">
      <alignment horizontal="center" vertical="center" wrapText="1"/>
    </xf>
    <xf numFmtId="0" fontId="4" fillId="0" borderId="0" xfId="566" applyFont="1" applyAlignment="1" applyProtection="1">
      <alignment horizontal="left" vertical="center"/>
    </xf>
    <xf numFmtId="0" fontId="5" fillId="0" borderId="0" xfId="566" applyFont="1" applyAlignment="1"/>
    <xf numFmtId="196" fontId="4" fillId="0" borderId="0" xfId="566" applyNumberFormat="1" applyFont="1" applyAlignment="1"/>
    <xf numFmtId="177" fontId="5" fillId="0" borderId="0" xfId="566" applyNumberFormat="1" applyFont="1" applyFill="1" applyAlignment="1" applyProtection="1">
      <alignment horizontal="right" vertical="center"/>
    </xf>
    <xf numFmtId="177" fontId="5" fillId="0" borderId="0" xfId="566" applyNumberFormat="1" applyFont="1" applyFill="1" applyBorder="1" applyAlignment="1" applyProtection="1">
      <alignment horizontal="right" vertical="center"/>
    </xf>
    <xf numFmtId="2" fontId="6" fillId="0" borderId="1" xfId="566" applyNumberFormat="1" applyFont="1" applyFill="1" applyBorder="1" applyAlignment="1" applyProtection="1">
      <alignment horizontal="center" vertical="center" wrapText="1"/>
    </xf>
    <xf numFmtId="193" fontId="6" fillId="0" borderId="1" xfId="997" applyNumberFormat="1" applyFont="1" applyBorder="1" applyAlignment="1">
      <alignment horizontal="center" vertical="center" wrapText="1"/>
    </xf>
    <xf numFmtId="193" fontId="7" fillId="0" borderId="2" xfId="997" applyNumberFormat="1" applyFont="1" applyFill="1" applyBorder="1" applyAlignment="1">
      <alignment horizontal="center" vertical="center" wrapText="1"/>
    </xf>
    <xf numFmtId="193" fontId="6" fillId="0" borderId="2" xfId="997" applyNumberFormat="1" applyFont="1" applyFill="1" applyBorder="1" applyAlignment="1">
      <alignment horizontal="center" vertical="center" wrapText="1"/>
    </xf>
    <xf numFmtId="0" fontId="7" fillId="0" borderId="2" xfId="997" applyFont="1" applyFill="1" applyBorder="1" applyAlignment="1">
      <alignment horizontal="center" vertical="center" wrapText="1"/>
    </xf>
    <xf numFmtId="2" fontId="6" fillId="0" borderId="3" xfId="566" applyNumberFormat="1" applyFont="1" applyFill="1" applyBorder="1" applyAlignment="1" applyProtection="1">
      <alignment horizontal="center" vertical="center" wrapText="1"/>
    </xf>
    <xf numFmtId="193" fontId="6" fillId="0" borderId="3" xfId="997" applyNumberFormat="1" applyFont="1" applyBorder="1" applyAlignment="1">
      <alignment horizontal="center" vertical="center" wrapText="1"/>
    </xf>
    <xf numFmtId="0" fontId="2" fillId="0" borderId="0" xfId="765" applyFont="1" applyAlignment="1">
      <alignment horizontal="center" vertical="center"/>
    </xf>
    <xf numFmtId="49" fontId="6" fillId="0" borderId="2" xfId="566" applyNumberFormat="1" applyFont="1" applyFill="1" applyBorder="1" applyAlignment="1" applyProtection="1">
      <alignment horizontal="left" vertical="center" wrapText="1"/>
    </xf>
    <xf numFmtId="198" fontId="6" fillId="0" borderId="2" xfId="1042" applyNumberFormat="1" applyFont="1" applyFill="1" applyBorder="1" applyAlignment="1">
      <alignment horizontal="right" vertical="center" wrapText="1"/>
    </xf>
    <xf numFmtId="198" fontId="6" fillId="0" borderId="2" xfId="29" applyNumberFormat="1" applyFont="1" applyFill="1" applyBorder="1" applyAlignment="1" applyProtection="1">
      <alignment horizontal="right" vertical="center" wrapText="1"/>
    </xf>
    <xf numFmtId="199" fontId="7" fillId="0" borderId="2" xfId="38" applyNumberFormat="1" applyFont="1" applyFill="1" applyBorder="1" applyAlignment="1" applyProtection="1">
      <alignment horizontal="right" vertical="center" wrapText="1"/>
      <protection locked="0"/>
    </xf>
    <xf numFmtId="0" fontId="8" fillId="0" borderId="0" xfId="550" applyFont="1" applyAlignment="1">
      <alignment horizontal="center" vertical="center"/>
    </xf>
    <xf numFmtId="49" fontId="4" fillId="0" borderId="2" xfId="566" applyNumberFormat="1" applyFont="1" applyFill="1" applyBorder="1" applyAlignment="1" applyProtection="1">
      <alignment horizontal="left" vertical="center" wrapText="1"/>
    </xf>
    <xf numFmtId="198" fontId="4" fillId="0" borderId="2" xfId="918" applyNumberFormat="1" applyFont="1" applyFill="1" applyBorder="1" applyAlignment="1">
      <alignment horizontal="right" vertical="center" wrapText="1"/>
    </xf>
    <xf numFmtId="198" fontId="4" fillId="0" borderId="2" xfId="1042" applyNumberFormat="1" applyFont="1" applyFill="1" applyBorder="1" applyAlignment="1">
      <alignment horizontal="right" vertical="center" wrapText="1"/>
    </xf>
    <xf numFmtId="198" fontId="4" fillId="0" borderId="2" xfId="29" applyNumberFormat="1" applyFont="1" applyFill="1" applyBorder="1" applyAlignment="1" applyProtection="1">
      <alignment horizontal="right" vertical="center" wrapText="1"/>
    </xf>
    <xf numFmtId="198" fontId="6" fillId="0" borderId="2" xfId="918" applyNumberFormat="1" applyFont="1" applyFill="1" applyBorder="1" applyAlignment="1">
      <alignment horizontal="right" vertical="center" wrapText="1"/>
    </xf>
    <xf numFmtId="198" fontId="6" fillId="0" borderId="2" xfId="0" applyNumberFormat="1" applyFont="1" applyFill="1" applyBorder="1" applyAlignment="1">
      <alignment horizontal="right" vertical="center" wrapText="1"/>
    </xf>
    <xf numFmtId="198" fontId="6" fillId="0" borderId="2" xfId="29" applyNumberFormat="1" applyFont="1" applyFill="1" applyBorder="1" applyAlignment="1">
      <alignment horizontal="right" vertical="center" wrapText="1"/>
    </xf>
    <xf numFmtId="49" fontId="6" fillId="0" borderId="2" xfId="566" applyNumberFormat="1" applyFont="1" applyFill="1" applyBorder="1" applyAlignment="1" applyProtection="1">
      <alignment horizontal="center" vertical="center" wrapText="1"/>
    </xf>
    <xf numFmtId="198" fontId="2" fillId="0" borderId="0" xfId="765" applyNumberFormat="1" applyFont="1" applyAlignment="1"/>
    <xf numFmtId="3" fontId="2" fillId="0" borderId="0" xfId="765" applyNumberFormat="1" applyFont="1" applyFill="1" applyAlignment="1">
      <alignment horizontal="right"/>
    </xf>
    <xf numFmtId="3" fontId="3" fillId="0" borderId="0" xfId="765" applyNumberFormat="1" applyFont="1" applyFill="1" applyAlignment="1" applyProtection="1">
      <alignment horizontal="right" vertical="center" wrapText="1"/>
    </xf>
    <xf numFmtId="0" fontId="4" fillId="0" borderId="0" xfId="710" applyFont="1" applyAlignment="1" applyProtection="1">
      <alignment horizontal="left" vertical="center"/>
    </xf>
    <xf numFmtId="0" fontId="5" fillId="0" borderId="0" xfId="710" applyFont="1" applyAlignment="1"/>
    <xf numFmtId="196" fontId="5" fillId="0" borderId="0" xfId="710" applyNumberFormat="1" applyFont="1" applyAlignment="1"/>
    <xf numFmtId="3" fontId="4" fillId="0" borderId="0" xfId="710" applyNumberFormat="1" applyFont="1" applyFill="1" applyAlignment="1" applyProtection="1">
      <alignment horizontal="right" vertical="center"/>
    </xf>
    <xf numFmtId="177" fontId="4" fillId="0" borderId="0" xfId="710" applyNumberFormat="1" applyFont="1" applyFill="1" applyAlignment="1" applyProtection="1">
      <alignment horizontal="right" vertical="center"/>
    </xf>
    <xf numFmtId="177" fontId="4" fillId="0" borderId="0" xfId="710" applyNumberFormat="1" applyFont="1" applyFill="1" applyBorder="1" applyAlignment="1" applyProtection="1">
      <alignment horizontal="right" vertical="center"/>
    </xf>
    <xf numFmtId="2" fontId="6" fillId="0" borderId="1" xfId="821" applyNumberFormat="1" applyFont="1" applyFill="1" applyBorder="1" applyAlignment="1" applyProtection="1">
      <alignment horizontal="center" vertical="center" wrapText="1"/>
    </xf>
    <xf numFmtId="3" fontId="6" fillId="0" borderId="2" xfId="997" applyNumberFormat="1" applyFont="1" applyFill="1" applyBorder="1" applyAlignment="1">
      <alignment horizontal="right" vertical="center" wrapText="1"/>
    </xf>
    <xf numFmtId="2" fontId="6" fillId="0" borderId="3" xfId="821" applyNumberFormat="1" applyFont="1" applyFill="1" applyBorder="1" applyAlignment="1" applyProtection="1">
      <alignment horizontal="center" vertical="center" wrapText="1"/>
    </xf>
    <xf numFmtId="3" fontId="6" fillId="0" borderId="2" xfId="997" applyNumberFormat="1" applyFont="1" applyFill="1" applyBorder="1" applyAlignment="1">
      <alignment horizontal="center" vertical="center" wrapText="1"/>
    </xf>
    <xf numFmtId="49" fontId="6" fillId="0" borderId="2" xfId="823" applyNumberFormat="1" applyFont="1" applyFill="1" applyBorder="1" applyAlignment="1" applyProtection="1">
      <alignment horizontal="left" vertical="center"/>
    </xf>
    <xf numFmtId="3" fontId="6" fillId="0" borderId="2" xfId="38" applyNumberFormat="1" applyFont="1" applyFill="1" applyBorder="1" applyAlignment="1">
      <alignment horizontal="right" vertical="center" wrapText="1"/>
    </xf>
    <xf numFmtId="49" fontId="4" fillId="0" borderId="2" xfId="823" applyNumberFormat="1" applyFont="1" applyFill="1" applyBorder="1" applyAlignment="1" applyProtection="1">
      <alignment horizontal="left" vertical="center"/>
    </xf>
    <xf numFmtId="198" fontId="4" fillId="0" borderId="2" xfId="29" applyNumberFormat="1" applyFont="1" applyFill="1" applyBorder="1" applyAlignment="1">
      <alignment horizontal="right" vertical="center" wrapText="1"/>
    </xf>
    <xf numFmtId="3" fontId="4" fillId="0" borderId="2" xfId="566" applyNumberFormat="1" applyFont="1" applyFill="1" applyBorder="1" applyAlignment="1" applyProtection="1">
      <alignment horizontal="right" vertical="center" wrapText="1"/>
    </xf>
    <xf numFmtId="49" fontId="9" fillId="0" borderId="2" xfId="901" applyNumberFormat="1" applyFont="1" applyBorder="1" applyAlignment="1">
      <alignment horizontal="left" vertical="center" wrapText="1"/>
    </xf>
    <xf numFmtId="198" fontId="10" fillId="0" borderId="2" xfId="29" applyNumberFormat="1" applyFont="1" applyFill="1" applyBorder="1" applyAlignment="1" applyProtection="1">
      <alignment horizontal="right" vertical="center" wrapText="1"/>
    </xf>
    <xf numFmtId="199" fontId="10" fillId="0" borderId="2" xfId="566" applyNumberFormat="1" applyFont="1" applyFill="1" applyBorder="1" applyAlignment="1" applyProtection="1">
      <alignment horizontal="center" vertical="center" wrapText="1"/>
    </xf>
    <xf numFmtId="0" fontId="11" fillId="0" borderId="0" xfId="550" applyFont="1" applyAlignment="1">
      <alignment horizontal="center" vertical="center"/>
    </xf>
    <xf numFmtId="3" fontId="6" fillId="0" borderId="2" xfId="566" applyNumberFormat="1" applyFont="1" applyFill="1" applyBorder="1" applyAlignment="1" applyProtection="1">
      <alignment horizontal="right" vertical="center" wrapText="1"/>
    </xf>
    <xf numFmtId="198" fontId="12" fillId="0" borderId="2" xfId="29" applyNumberFormat="1" applyFont="1" applyFill="1" applyBorder="1" applyAlignment="1" applyProtection="1">
      <alignment horizontal="right" vertical="center" wrapText="1"/>
    </xf>
    <xf numFmtId="49" fontId="6" fillId="0" borderId="2" xfId="901" applyNumberFormat="1" applyFont="1" applyFill="1" applyBorder="1" applyAlignment="1" applyProtection="1">
      <alignment horizontal="distributed" vertical="center"/>
    </xf>
    <xf numFmtId="3" fontId="6" fillId="0" borderId="2" xfId="29" applyNumberFormat="1" applyFont="1" applyFill="1" applyBorder="1" applyAlignment="1">
      <alignment horizontal="right" vertical="center" wrapText="1"/>
    </xf>
    <xf numFmtId="3" fontId="4" fillId="0" borderId="2" xfId="29" applyNumberFormat="1" applyFont="1" applyFill="1" applyBorder="1" applyAlignment="1">
      <alignment horizontal="right" vertical="center" wrapText="1"/>
    </xf>
    <xf numFmtId="198" fontId="10" fillId="0" borderId="2" xfId="109" applyNumberFormat="1" applyFont="1" applyFill="1" applyBorder="1" applyAlignment="1">
      <alignment vertical="center" wrapText="1"/>
    </xf>
    <xf numFmtId="199" fontId="10" fillId="0" borderId="2" xfId="566" applyNumberFormat="1" applyFont="1" applyFill="1" applyBorder="1" applyAlignment="1" applyProtection="1">
      <alignment horizontal="right" vertical="center" wrapText="1"/>
    </xf>
    <xf numFmtId="198" fontId="1" fillId="0" borderId="0" xfId="765" applyNumberFormat="1" applyAlignment="1"/>
    <xf numFmtId="0" fontId="1" fillId="0" borderId="0" xfId="765" applyAlignment="1">
      <alignment vertical="center"/>
    </xf>
    <xf numFmtId="0" fontId="4" fillId="0" borderId="0" xfId="765" applyFont="1" applyFill="1" applyAlignment="1" applyProtection="1">
      <alignment horizontal="left" vertical="center"/>
    </xf>
    <xf numFmtId="4" fontId="4" fillId="0" borderId="0" xfId="765" applyNumberFormat="1" applyFont="1" applyFill="1" applyAlignment="1" applyProtection="1">
      <alignment horizontal="right" vertical="center"/>
    </xf>
    <xf numFmtId="196" fontId="13" fillId="0" borderId="0" xfId="765" applyNumberFormat="1" applyFont="1" applyFill="1" applyAlignment="1">
      <alignment vertical="center"/>
    </xf>
    <xf numFmtId="0" fontId="4" fillId="0" borderId="0" xfId="765" applyFont="1" applyFill="1" applyAlignment="1">
      <alignment horizontal="right" vertical="center"/>
    </xf>
    <xf numFmtId="0" fontId="2" fillId="0" borderId="0" xfId="765" applyFont="1" applyFill="1" applyAlignment="1">
      <alignment vertical="center"/>
    </xf>
    <xf numFmtId="0" fontId="6" fillId="0" borderId="1" xfId="915" applyNumberFormat="1" applyFont="1" applyFill="1" applyBorder="1" applyAlignment="1" applyProtection="1">
      <alignment horizontal="center" vertical="center"/>
    </xf>
    <xf numFmtId="193" fontId="6" fillId="0" borderId="1" xfId="997" applyNumberFormat="1" applyFont="1" applyFill="1" applyBorder="1" applyAlignment="1" applyProtection="1">
      <alignment horizontal="center" vertical="center" wrapText="1"/>
    </xf>
    <xf numFmtId="0" fontId="6" fillId="0" borderId="3" xfId="915" applyNumberFormat="1" applyFont="1" applyFill="1" applyBorder="1" applyAlignment="1" applyProtection="1">
      <alignment horizontal="center" vertical="center"/>
    </xf>
    <xf numFmtId="193" fontId="6" fillId="0" borderId="3" xfId="997" applyNumberFormat="1" applyFont="1" applyFill="1" applyBorder="1" applyAlignment="1" applyProtection="1">
      <alignment horizontal="center" vertical="center" wrapText="1"/>
    </xf>
    <xf numFmtId="49" fontId="6" fillId="0" borderId="2" xfId="919" applyNumberFormat="1" applyFont="1" applyFill="1" applyBorder="1" applyAlignment="1" applyProtection="1">
      <alignment vertical="center"/>
    </xf>
    <xf numFmtId="198" fontId="6" fillId="0" borderId="2" xfId="867" applyNumberFormat="1" applyFont="1" applyFill="1" applyBorder="1" applyAlignment="1">
      <alignment horizontal="right" vertical="center" wrapText="1"/>
    </xf>
    <xf numFmtId="198" fontId="6" fillId="0" borderId="2" xfId="109" applyNumberFormat="1" applyFont="1" applyFill="1" applyBorder="1" applyAlignment="1">
      <alignment horizontal="right" vertical="center" wrapText="1"/>
    </xf>
    <xf numFmtId="0" fontId="8" fillId="0" borderId="0" xfId="550" applyFont="1" applyFill="1">
      <alignment vertical="center"/>
    </xf>
    <xf numFmtId="49" fontId="4" fillId="0" borderId="2" xfId="919" applyNumberFormat="1" applyFont="1" applyFill="1" applyBorder="1" applyAlignment="1" applyProtection="1">
      <alignment vertical="center"/>
    </xf>
    <xf numFmtId="198" fontId="4" fillId="0" borderId="2" xfId="109" applyNumberFormat="1" applyFont="1" applyFill="1" applyBorder="1" applyAlignment="1">
      <alignment horizontal="right" vertical="center" wrapText="1"/>
    </xf>
    <xf numFmtId="198" fontId="4" fillId="0" borderId="2" xfId="867" applyNumberFormat="1" applyFont="1" applyFill="1" applyBorder="1" applyAlignment="1">
      <alignment horizontal="right" vertical="center" wrapText="1"/>
    </xf>
    <xf numFmtId="49" fontId="10" fillId="0" borderId="2" xfId="919" applyNumberFormat="1" applyFont="1" applyFill="1" applyBorder="1" applyAlignment="1" applyProtection="1">
      <alignment vertical="center"/>
    </xf>
    <xf numFmtId="198" fontId="10" fillId="0" borderId="2" xfId="867" applyNumberFormat="1" applyFont="1" applyFill="1" applyBorder="1" applyAlignment="1">
      <alignment horizontal="right" vertical="center" wrapText="1"/>
    </xf>
    <xf numFmtId="198" fontId="14" fillId="0" borderId="2" xfId="109" applyNumberFormat="1" applyFont="1" applyFill="1" applyBorder="1" applyAlignment="1">
      <alignment horizontal="right" vertical="center" wrapText="1"/>
    </xf>
    <xf numFmtId="198" fontId="10" fillId="0" borderId="2" xfId="109" applyNumberFormat="1" applyFont="1" applyFill="1" applyBorder="1" applyAlignment="1">
      <alignment horizontal="right" vertical="center" wrapText="1"/>
    </xf>
    <xf numFmtId="199" fontId="10" fillId="0" borderId="2" xfId="0" applyNumberFormat="1" applyFont="1" applyFill="1" applyBorder="1" applyAlignment="1">
      <alignment horizontal="right" vertical="center" wrapText="1"/>
    </xf>
    <xf numFmtId="0" fontId="10" fillId="0" borderId="0" xfId="648" applyFont="1" applyAlignment="1"/>
    <xf numFmtId="0" fontId="1" fillId="0" borderId="0" xfId="648" applyAlignment="1"/>
    <xf numFmtId="0" fontId="1" fillId="0" borderId="0" xfId="648" applyAlignment="1">
      <alignment horizontal="center"/>
    </xf>
    <xf numFmtId="0" fontId="1" fillId="0" borderId="0" xfId="648" applyFill="1" applyAlignment="1">
      <alignment horizontal="center"/>
    </xf>
    <xf numFmtId="0" fontId="3" fillId="0" borderId="0" xfId="626" applyFont="1" applyFill="1" applyAlignment="1">
      <alignment horizontal="center" vertical="center" shrinkToFit="1"/>
    </xf>
    <xf numFmtId="0" fontId="15" fillId="0" borderId="0" xfId="626" applyFont="1" applyFill="1" applyAlignment="1">
      <alignment vertical="center" shrinkToFit="1"/>
    </xf>
    <xf numFmtId="0" fontId="4" fillId="0" borderId="0" xfId="626" applyFont="1" applyFill="1" applyAlignment="1">
      <alignment horizontal="left" vertical="center" wrapText="1"/>
    </xf>
    <xf numFmtId="0" fontId="4" fillId="0" borderId="0" xfId="626" applyFont="1" applyFill="1" applyAlignment="1">
      <alignment horizontal="center" vertical="center" wrapText="1"/>
    </xf>
    <xf numFmtId="0" fontId="4" fillId="0" borderId="0" xfId="648" applyFont="1" applyFill="1" applyAlignment="1">
      <alignment horizontal="center" vertical="center"/>
    </xf>
    <xf numFmtId="193" fontId="2" fillId="0" borderId="0" xfId="1070" applyNumberFormat="1" applyFont="1" applyFill="1" applyBorder="1" applyAlignment="1">
      <alignment vertical="center"/>
    </xf>
    <xf numFmtId="0" fontId="6" fillId="0" borderId="1" xfId="1070" applyFont="1" applyFill="1" applyBorder="1" applyAlignment="1">
      <alignment horizontal="center" vertical="center" wrapText="1"/>
    </xf>
    <xf numFmtId="0" fontId="6" fillId="0" borderId="3" xfId="1070" applyFont="1" applyFill="1" applyBorder="1" applyAlignment="1">
      <alignment horizontal="center" vertical="center" wrapText="1"/>
    </xf>
    <xf numFmtId="0" fontId="2" fillId="0" borderId="0" xfId="648" applyFont="1" applyFill="1" applyAlignment="1"/>
    <xf numFmtId="49" fontId="6" fillId="0" borderId="2" xfId="0" applyNumberFormat="1" applyFont="1" applyFill="1" applyBorder="1" applyAlignment="1" applyProtection="1">
      <alignment vertical="center" wrapText="1"/>
    </xf>
    <xf numFmtId="0" fontId="2" fillId="0" borderId="0" xfId="697" applyFont="1" applyFill="1" applyAlignment="1"/>
    <xf numFmtId="0" fontId="10" fillId="0" borderId="2" xfId="648" applyNumberFormat="1" applyFont="1" applyFill="1" applyBorder="1" applyAlignment="1">
      <alignment horizontal="left" vertical="center" wrapText="1"/>
    </xf>
    <xf numFmtId="198" fontId="10" fillId="0" borderId="2" xfId="997" applyNumberFormat="1" applyFont="1" applyBorder="1" applyAlignment="1">
      <alignment horizontal="right" vertical="center" wrapText="1"/>
    </xf>
    <xf numFmtId="199" fontId="7" fillId="0" borderId="2" xfId="38" applyNumberFormat="1" applyFont="1" applyFill="1" applyBorder="1" applyAlignment="1">
      <alignment horizontal="right" vertical="center" wrapText="1"/>
    </xf>
    <xf numFmtId="0" fontId="4" fillId="0" borderId="2" xfId="648" applyNumberFormat="1" applyFont="1" applyFill="1" applyBorder="1" applyAlignment="1">
      <alignment horizontal="left" vertical="center" wrapText="1"/>
    </xf>
    <xf numFmtId="198" fontId="4" fillId="0" borderId="2" xfId="997" applyNumberFormat="1" applyFont="1" applyFill="1" applyBorder="1" applyAlignment="1">
      <alignment horizontal="right" vertical="center" wrapText="1"/>
    </xf>
    <xf numFmtId="0" fontId="4" fillId="0" borderId="2" xfId="38" applyNumberFormat="1" applyFont="1" applyFill="1" applyBorder="1" applyAlignment="1" applyProtection="1">
      <alignment horizontal="right" vertical="center" wrapText="1"/>
    </xf>
    <xf numFmtId="49" fontId="7" fillId="0" borderId="2" xfId="0" applyNumberFormat="1" applyFont="1" applyFill="1" applyBorder="1" applyAlignment="1" applyProtection="1">
      <alignment vertical="center" wrapText="1"/>
    </xf>
    <xf numFmtId="198" fontId="7" fillId="0" borderId="2" xfId="997" applyNumberFormat="1" applyFont="1" applyBorder="1" applyAlignment="1">
      <alignment horizontal="right" vertical="center" wrapText="1"/>
    </xf>
    <xf numFmtId="0" fontId="10" fillId="0" borderId="2" xfId="891" applyNumberFormat="1" applyFont="1" applyFill="1" applyBorder="1" applyAlignment="1">
      <alignment horizontal="left" vertical="center" wrapText="1"/>
    </xf>
    <xf numFmtId="0" fontId="7" fillId="0" borderId="2" xfId="38" applyNumberFormat="1" applyFont="1" applyFill="1" applyBorder="1" applyAlignment="1" applyProtection="1">
      <alignment horizontal="right" vertical="center" wrapText="1"/>
    </xf>
    <xf numFmtId="0" fontId="6" fillId="0" borderId="2" xfId="0" applyFont="1" applyFill="1" applyBorder="1" applyAlignment="1">
      <alignment horizontal="distributed" vertical="center" wrapText="1"/>
    </xf>
    <xf numFmtId="198" fontId="6" fillId="0" borderId="2" xfId="997" applyNumberFormat="1" applyFont="1" applyFill="1" applyBorder="1" applyAlignment="1">
      <alignment horizontal="right" vertical="center" wrapText="1"/>
    </xf>
    <xf numFmtId="0" fontId="6" fillId="0" borderId="2" xfId="1070" applyFont="1" applyFill="1" applyBorder="1" applyAlignment="1">
      <alignment horizontal="left" vertical="center" wrapText="1"/>
    </xf>
    <xf numFmtId="0" fontId="10" fillId="0" borderId="2" xfId="891" applyNumberFormat="1" applyFont="1" applyFill="1" applyBorder="1" applyAlignment="1">
      <alignment horizontal="left" vertical="center" wrapText="1" indent="2"/>
    </xf>
    <xf numFmtId="0" fontId="4" fillId="0" borderId="2" xfId="891" applyNumberFormat="1" applyFont="1" applyFill="1" applyBorder="1" applyAlignment="1">
      <alignment horizontal="left" vertical="center" wrapText="1" indent="2"/>
    </xf>
    <xf numFmtId="0" fontId="6" fillId="0" borderId="2" xfId="38" applyNumberFormat="1" applyFont="1" applyFill="1" applyBorder="1" applyAlignment="1" applyProtection="1">
      <alignment horizontal="right" vertical="center" wrapText="1"/>
    </xf>
    <xf numFmtId="0" fontId="6" fillId="0" borderId="2" xfId="891" applyNumberFormat="1" applyFont="1" applyFill="1" applyBorder="1" applyAlignment="1">
      <alignment horizontal="left" vertical="center" wrapText="1"/>
    </xf>
    <xf numFmtId="199" fontId="6" fillId="0" borderId="2" xfId="38" applyNumberFormat="1" applyFont="1" applyFill="1" applyBorder="1" applyAlignment="1">
      <alignment horizontal="right" vertical="center" wrapText="1"/>
    </xf>
    <xf numFmtId="0" fontId="6" fillId="0" borderId="2" xfId="997" applyFont="1" applyFill="1" applyBorder="1" applyAlignment="1">
      <alignment horizontal="distributed" vertical="center" wrapText="1"/>
    </xf>
    <xf numFmtId="41" fontId="1" fillId="0" borderId="0" xfId="648" applyNumberFormat="1" applyAlignment="1">
      <alignment horizontal="center"/>
    </xf>
    <xf numFmtId="41" fontId="1" fillId="0" borderId="0" xfId="648" applyNumberFormat="1" applyFill="1" applyAlignment="1">
      <alignment horizontal="center"/>
    </xf>
    <xf numFmtId="0" fontId="16" fillId="0" borderId="0" xfId="648" applyFont="1" applyFill="1" applyAlignment="1">
      <alignment horizontal="center" vertical="center" wrapText="1"/>
    </xf>
    <xf numFmtId="0" fontId="1" fillId="0" borderId="0" xfId="648" applyFill="1" applyAlignment="1"/>
    <xf numFmtId="0" fontId="17" fillId="0" borderId="0" xfId="626" applyFont="1" applyFill="1" applyAlignment="1">
      <alignment horizontal="center" vertical="center" shrinkToFit="1"/>
    </xf>
    <xf numFmtId="177" fontId="10" fillId="0" borderId="0" xfId="894" applyNumberFormat="1" applyFont="1" applyFill="1" applyBorder="1" applyAlignment="1" applyProtection="1">
      <alignment horizontal="left" vertical="center"/>
    </xf>
    <xf numFmtId="0" fontId="10" fillId="0" borderId="0" xfId="648" applyFont="1" applyFill="1" applyBorder="1" applyAlignment="1">
      <alignment horizontal="center" vertical="center"/>
    </xf>
    <xf numFmtId="0" fontId="10" fillId="0" borderId="0" xfId="648" applyFont="1" applyFill="1" applyAlignment="1">
      <alignment horizontal="center" vertical="center"/>
    </xf>
    <xf numFmtId="177" fontId="18" fillId="0" borderId="0" xfId="894" applyNumberFormat="1" applyFont="1" applyFill="1" applyAlignment="1" applyProtection="1">
      <alignment horizontal="center" vertical="center"/>
    </xf>
    <xf numFmtId="177" fontId="18" fillId="0" borderId="0" xfId="894" applyNumberFormat="1" applyFont="1" applyFill="1" applyBorder="1" applyAlignment="1" applyProtection="1">
      <alignment horizontal="center" vertical="center"/>
    </xf>
    <xf numFmtId="0" fontId="7" fillId="0" borderId="1" xfId="648" applyFont="1" applyFill="1" applyBorder="1" applyAlignment="1">
      <alignment horizontal="center" vertical="center" wrapText="1"/>
    </xf>
    <xf numFmtId="193" fontId="7" fillId="0" borderId="1" xfId="997" applyNumberFormat="1" applyFont="1" applyFill="1" applyBorder="1" applyAlignment="1" applyProtection="1">
      <alignment horizontal="center" vertical="center" wrapText="1"/>
    </xf>
    <xf numFmtId="0" fontId="7" fillId="0" borderId="3" xfId="648" applyFont="1" applyFill="1" applyBorder="1" applyAlignment="1">
      <alignment horizontal="center" vertical="center" wrapText="1"/>
    </xf>
    <xf numFmtId="193" fontId="7" fillId="0" borderId="3" xfId="997" applyNumberFormat="1" applyFont="1" applyFill="1" applyBorder="1" applyAlignment="1" applyProtection="1">
      <alignment horizontal="center" vertical="center" wrapText="1"/>
    </xf>
    <xf numFmtId="198" fontId="7" fillId="0" borderId="2" xfId="964" applyNumberFormat="1" applyFont="1" applyFill="1" applyBorder="1" applyAlignment="1">
      <alignment horizontal="right" vertical="center" wrapText="1"/>
    </xf>
    <xf numFmtId="0" fontId="19" fillId="2" borderId="0" xfId="550" applyFont="1" applyFill="1">
      <alignment vertical="center"/>
    </xf>
    <xf numFmtId="198" fontId="10" fillId="0" borderId="2" xfId="964" applyNumberFormat="1" applyFont="1" applyFill="1" applyBorder="1" applyAlignment="1">
      <alignment horizontal="right" vertical="center" wrapText="1"/>
    </xf>
    <xf numFmtId="198" fontId="12" fillId="0" borderId="2" xfId="0" applyNumberFormat="1" applyFont="1" applyFill="1" applyBorder="1" applyAlignment="1">
      <alignment horizontal="right" vertical="center" wrapText="1"/>
    </xf>
    <xf numFmtId="198" fontId="20" fillId="0" borderId="2" xfId="0" applyNumberFormat="1" applyFont="1" applyFill="1" applyBorder="1" applyAlignment="1">
      <alignment horizontal="right" vertical="center" wrapText="1"/>
    </xf>
    <xf numFmtId="198" fontId="10" fillId="0" borderId="2" xfId="0" applyNumberFormat="1" applyFont="1" applyFill="1" applyBorder="1" applyAlignment="1" applyProtection="1">
      <alignment horizontal="right" vertical="center" wrapText="1"/>
    </xf>
    <xf numFmtId="198" fontId="9" fillId="0" borderId="2" xfId="0" applyNumberFormat="1" applyFont="1" applyFill="1" applyBorder="1" applyAlignment="1">
      <alignment horizontal="right" vertical="center" wrapText="1"/>
    </xf>
    <xf numFmtId="49" fontId="10" fillId="0" borderId="2" xfId="0" applyNumberFormat="1" applyFont="1" applyFill="1" applyBorder="1" applyAlignment="1" applyProtection="1">
      <alignment vertical="center" wrapText="1"/>
    </xf>
    <xf numFmtId="198" fontId="10" fillId="0" borderId="2" xfId="626" applyNumberFormat="1" applyFont="1" applyFill="1" applyBorder="1" applyAlignment="1">
      <alignment horizontal="right" vertical="center" wrapText="1"/>
    </xf>
    <xf numFmtId="198" fontId="7" fillId="0" borderId="2" xfId="0" applyNumberFormat="1" applyFont="1" applyFill="1" applyBorder="1" applyAlignment="1" applyProtection="1">
      <alignment horizontal="right" vertical="center" wrapText="1"/>
    </xf>
    <xf numFmtId="198" fontId="7" fillId="0" borderId="2" xfId="626" applyNumberFormat="1" applyFont="1" applyFill="1" applyBorder="1" applyAlignment="1">
      <alignment horizontal="right" vertical="center" wrapText="1"/>
    </xf>
    <xf numFmtId="0" fontId="14" fillId="0" borderId="2" xfId="0" applyFont="1" applyBorder="1" applyAlignment="1">
      <alignment horizontal="distributed" vertical="center" wrapText="1"/>
    </xf>
    <xf numFmtId="49" fontId="7" fillId="0" borderId="2" xfId="0" applyNumberFormat="1" applyFont="1" applyFill="1" applyBorder="1" applyAlignment="1" applyProtection="1">
      <alignment horizontal="left" vertical="center" wrapText="1"/>
    </xf>
    <xf numFmtId="49" fontId="10" fillId="0" borderId="2" xfId="0" applyNumberFormat="1" applyFont="1" applyFill="1" applyBorder="1" applyAlignment="1" applyProtection="1">
      <alignment horizontal="left" vertical="center" wrapText="1"/>
    </xf>
    <xf numFmtId="0" fontId="11" fillId="0" borderId="0" xfId="997" applyFont="1" applyFill="1" applyProtection="1">
      <alignment vertical="center"/>
    </xf>
    <xf numFmtId="0" fontId="21" fillId="0" borderId="0" xfId="997" applyFont="1" applyFill="1" applyAlignment="1" applyProtection="1">
      <alignment horizontal="center" vertical="center"/>
    </xf>
    <xf numFmtId="0" fontId="1" fillId="0" borderId="0" xfId="997" applyProtection="1">
      <alignment vertical="center"/>
    </xf>
    <xf numFmtId="0" fontId="21" fillId="0" borderId="0" xfId="997" applyFont="1" applyProtection="1">
      <alignment vertical="center"/>
    </xf>
    <xf numFmtId="0" fontId="1" fillId="0" borderId="0" xfId="997" applyFill="1" applyProtection="1">
      <alignment vertical="center"/>
    </xf>
    <xf numFmtId="3" fontId="1" fillId="0" borderId="0" xfId="997" applyNumberFormat="1" applyFill="1" applyProtection="1">
      <alignment vertical="center"/>
    </xf>
    <xf numFmtId="193" fontId="1" fillId="0" borderId="0" xfId="997" applyNumberFormat="1" applyFill="1" applyProtection="1">
      <alignment vertical="center"/>
    </xf>
    <xf numFmtId="198" fontId="1" fillId="0" borderId="0" xfId="648" applyNumberFormat="1" applyFill="1" applyAlignment="1" applyProtection="1"/>
    <xf numFmtId="0" fontId="2" fillId="0" borderId="0" xfId="997" applyFont="1" applyFill="1" applyProtection="1">
      <alignment vertical="center"/>
    </xf>
    <xf numFmtId="0" fontId="3" fillId="0" borderId="0" xfId="997" applyFont="1" applyFill="1" applyAlignment="1" applyProtection="1">
      <alignment horizontal="center" vertical="center"/>
    </xf>
    <xf numFmtId="3" fontId="3" fillId="0" borderId="0" xfId="997" applyNumberFormat="1" applyFont="1" applyFill="1" applyAlignment="1" applyProtection="1">
      <alignment horizontal="center" vertical="center"/>
    </xf>
    <xf numFmtId="198" fontId="2" fillId="0" borderId="0" xfId="648" applyNumberFormat="1" applyFont="1" applyFill="1" applyAlignment="1" applyProtection="1"/>
    <xf numFmtId="0" fontId="8" fillId="0" borderId="0" xfId="997" applyFont="1" applyFill="1" applyProtection="1">
      <alignment vertical="center"/>
    </xf>
    <xf numFmtId="0" fontId="4" fillId="0" borderId="0" xfId="997" applyFont="1" applyFill="1" applyProtection="1">
      <alignment vertical="center"/>
    </xf>
    <xf numFmtId="3" fontId="4" fillId="0" borderId="0" xfId="997" applyNumberFormat="1" applyFont="1" applyFill="1" applyAlignment="1" applyProtection="1">
      <alignment horizontal="right" vertical="center"/>
    </xf>
    <xf numFmtId="193" fontId="4" fillId="0" borderId="0" xfId="997" applyNumberFormat="1" applyFont="1" applyFill="1" applyAlignment="1" applyProtection="1">
      <alignment horizontal="right" vertical="center"/>
    </xf>
    <xf numFmtId="193" fontId="4" fillId="0" borderId="0" xfId="997" applyNumberFormat="1" applyFont="1" applyFill="1" applyBorder="1" applyAlignment="1" applyProtection="1">
      <alignment horizontal="right" vertical="center"/>
    </xf>
    <xf numFmtId="198" fontId="8" fillId="0" borderId="0" xfId="648" applyNumberFormat="1" applyFont="1" applyFill="1" applyAlignment="1" applyProtection="1"/>
    <xf numFmtId="49" fontId="6" fillId="0" borderId="4" xfId="997" applyNumberFormat="1" applyFont="1" applyFill="1" applyBorder="1" applyAlignment="1" applyProtection="1">
      <alignment horizontal="center" vertical="center" wrapText="1"/>
    </xf>
    <xf numFmtId="0" fontId="6" fillId="0" borderId="1" xfId="997" applyFont="1" applyFill="1" applyBorder="1" applyAlignment="1" applyProtection="1">
      <alignment horizontal="center" vertical="center" wrapText="1"/>
    </xf>
    <xf numFmtId="3" fontId="7" fillId="0" borderId="2" xfId="997" applyNumberFormat="1" applyFont="1" applyFill="1" applyBorder="1" applyAlignment="1">
      <alignment horizontal="center" vertical="center" wrapText="1"/>
    </xf>
    <xf numFmtId="49" fontId="6" fillId="0" borderId="5" xfId="997" applyNumberFormat="1" applyFont="1" applyFill="1" applyBorder="1" applyAlignment="1" applyProtection="1">
      <alignment horizontal="center" vertical="center" wrapText="1"/>
    </xf>
    <xf numFmtId="0" fontId="6" fillId="0" borderId="3" xfId="997" applyFont="1" applyFill="1" applyBorder="1" applyAlignment="1" applyProtection="1">
      <alignment horizontal="center" vertical="center" wrapText="1"/>
    </xf>
    <xf numFmtId="0" fontId="22" fillId="0" borderId="0" xfId="997" applyFont="1" applyFill="1" applyAlignment="1" applyProtection="1">
      <alignment horizontal="center" vertical="center" wrapText="1"/>
    </xf>
    <xf numFmtId="49" fontId="6" fillId="0" borderId="6" xfId="0" applyNumberFormat="1" applyFont="1" applyFill="1" applyBorder="1" applyAlignment="1" applyProtection="1">
      <alignment horizontal="left" vertical="center"/>
    </xf>
    <xf numFmtId="49" fontId="6" fillId="0" borderId="2" xfId="0" applyNumberFormat="1" applyFont="1" applyFill="1" applyBorder="1" applyAlignment="1" applyProtection="1">
      <alignment horizontal="left" vertical="center" wrapText="1"/>
    </xf>
    <xf numFmtId="3" fontId="6" fillId="0" borderId="2" xfId="0" applyNumberFormat="1" applyFont="1" applyFill="1" applyBorder="1" applyAlignment="1" applyProtection="1">
      <alignment horizontal="right" vertical="center"/>
      <protection locked="0"/>
    </xf>
    <xf numFmtId="0" fontId="8" fillId="0" borderId="0" xfId="550" applyFont="1" applyFill="1" applyProtection="1">
      <alignment vertical="center"/>
    </xf>
    <xf numFmtId="49" fontId="4" fillId="0" borderId="6" xfId="0" applyNumberFormat="1" applyFont="1" applyFill="1" applyBorder="1" applyAlignment="1" applyProtection="1">
      <alignment horizontal="left" vertical="center"/>
    </xf>
    <xf numFmtId="49" fontId="4" fillId="0" borderId="2" xfId="0" applyNumberFormat="1" applyFont="1" applyFill="1" applyBorder="1" applyAlignment="1" applyProtection="1">
      <alignment horizontal="left" vertical="center" wrapText="1" indent="2"/>
    </xf>
    <xf numFmtId="3" fontId="4" fillId="0" borderId="2" xfId="0" applyNumberFormat="1" applyFont="1" applyFill="1" applyBorder="1" applyAlignment="1" applyProtection="1">
      <alignment horizontal="right" vertical="center"/>
      <protection locked="0"/>
    </xf>
    <xf numFmtId="49" fontId="4" fillId="0" borderId="2" xfId="0" applyNumberFormat="1" applyFont="1" applyFill="1" applyBorder="1" applyAlignment="1" applyProtection="1">
      <alignment horizontal="left" vertical="center" wrapText="1" indent="4"/>
    </xf>
    <xf numFmtId="3" fontId="6" fillId="0" borderId="2" xfId="38" applyNumberFormat="1" applyFont="1" applyFill="1" applyBorder="1" applyAlignment="1" applyProtection="1">
      <alignment horizontal="right" vertical="center" wrapText="1" shrinkToFit="1"/>
      <protection locked="0"/>
    </xf>
    <xf numFmtId="49" fontId="9" fillId="3" borderId="6" xfId="0" applyNumberFormat="1" applyFont="1" applyFill="1" applyBorder="1" applyAlignment="1" applyProtection="1">
      <alignment horizontal="left" vertical="center"/>
    </xf>
    <xf numFmtId="49" fontId="9" fillId="3" borderId="2" xfId="0" applyNumberFormat="1" applyFont="1" applyFill="1" applyBorder="1" applyAlignment="1" applyProtection="1">
      <alignment horizontal="left" vertical="center" wrapText="1" indent="4"/>
    </xf>
    <xf numFmtId="3" fontId="9" fillId="3" borderId="2" xfId="0" applyNumberFormat="1" applyFont="1" applyFill="1" applyBorder="1" applyAlignment="1" applyProtection="1">
      <alignment horizontal="right" vertical="center"/>
      <protection locked="0"/>
    </xf>
    <xf numFmtId="3" fontId="7" fillId="0" borderId="2" xfId="38" applyNumberFormat="1" applyFont="1" applyFill="1" applyBorder="1" applyAlignment="1" applyProtection="1">
      <alignment horizontal="right" vertical="center" wrapText="1" shrinkToFit="1"/>
      <protection locked="0"/>
    </xf>
    <xf numFmtId="49" fontId="9" fillId="3" borderId="2" xfId="0" applyNumberFormat="1" applyFont="1" applyFill="1" applyBorder="1" applyAlignment="1" applyProtection="1">
      <alignment horizontal="left" vertical="center" wrapText="1" indent="2"/>
    </xf>
    <xf numFmtId="49" fontId="9" fillId="4" borderId="6" xfId="0" applyNumberFormat="1" applyFont="1" applyFill="1" applyBorder="1" applyAlignment="1" applyProtection="1">
      <alignment horizontal="left" vertical="center"/>
    </xf>
    <xf numFmtId="49" fontId="10" fillId="3" borderId="2" xfId="0" applyNumberFormat="1" applyFont="1" applyFill="1" applyBorder="1" applyAlignment="1" applyProtection="1">
      <alignment horizontal="left" vertical="center" wrapText="1" indent="4"/>
    </xf>
    <xf numFmtId="0" fontId="22" fillId="0" borderId="0" xfId="997" applyFont="1" applyFill="1" applyAlignment="1" applyProtection="1">
      <alignment horizontal="center" vertical="center"/>
    </xf>
    <xf numFmtId="3" fontId="9" fillId="0" borderId="2" xfId="0" applyNumberFormat="1" applyFont="1" applyFill="1" applyBorder="1" applyAlignment="1" applyProtection="1">
      <alignment horizontal="right" vertical="center"/>
      <protection locked="0"/>
    </xf>
    <xf numFmtId="49" fontId="9" fillId="4" borderId="6" xfId="0" applyNumberFormat="1" applyFont="1" applyFill="1" applyBorder="1" applyAlignment="1" applyProtection="1">
      <alignment horizontal="left" vertical="center" wrapText="1"/>
    </xf>
    <xf numFmtId="49" fontId="9" fillId="0" borderId="2" xfId="0" applyNumberFormat="1" applyFont="1" applyFill="1" applyBorder="1" applyAlignment="1" applyProtection="1">
      <alignment horizontal="left" vertical="center" wrapText="1" indent="2"/>
    </xf>
    <xf numFmtId="49" fontId="9" fillId="0" borderId="2" xfId="0" applyNumberFormat="1" applyFont="1" applyFill="1" applyBorder="1" applyAlignment="1" applyProtection="1">
      <alignment horizontal="left" vertical="center" wrapText="1" indent="4"/>
    </xf>
    <xf numFmtId="49" fontId="10" fillId="3" borderId="2" xfId="0" applyNumberFormat="1" applyFont="1" applyFill="1" applyBorder="1" applyAlignment="1" applyProtection="1">
      <alignment horizontal="left" vertical="center" wrapText="1" indent="2"/>
    </xf>
    <xf numFmtId="49" fontId="4" fillId="0" borderId="6" xfId="0" applyNumberFormat="1" applyFont="1" applyFill="1" applyBorder="1" applyAlignment="1" applyProtection="1">
      <alignment horizontal="left" vertical="center" wrapText="1"/>
    </xf>
    <xf numFmtId="49" fontId="6" fillId="0" borderId="6" xfId="0" applyNumberFormat="1" applyFont="1" applyFill="1" applyBorder="1" applyAlignment="1" applyProtection="1">
      <alignment horizontal="left" vertical="center" wrapText="1"/>
    </xf>
    <xf numFmtId="49" fontId="9" fillId="3" borderId="6" xfId="0" applyNumberFormat="1" applyFont="1" applyFill="1" applyBorder="1" applyAlignment="1" applyProtection="1">
      <alignment horizontal="left" vertical="center" wrapText="1"/>
    </xf>
    <xf numFmtId="0" fontId="6" fillId="0" borderId="6" xfId="0" applyFont="1" applyFill="1" applyBorder="1" applyAlignment="1" applyProtection="1">
      <alignment horizontal="left" vertical="center"/>
    </xf>
    <xf numFmtId="49" fontId="23" fillId="0" borderId="6" xfId="0" applyNumberFormat="1" applyFont="1" applyFill="1" applyBorder="1" applyAlignment="1" applyProtection="1">
      <alignment horizontal="distributed" vertical="center"/>
    </xf>
    <xf numFmtId="49" fontId="23" fillId="0" borderId="2" xfId="0" applyNumberFormat="1" applyFont="1" applyFill="1" applyBorder="1" applyAlignment="1" applyProtection="1">
      <alignment horizontal="distributed" vertical="center" wrapText="1"/>
    </xf>
    <xf numFmtId="49" fontId="6" fillId="0" borderId="7" xfId="1059" applyNumberFormat="1" applyFont="1" applyFill="1" applyBorder="1" applyAlignment="1" applyProtection="1">
      <alignment horizontal="left" vertical="center"/>
    </xf>
    <xf numFmtId="0" fontId="6" fillId="0" borderId="2" xfId="997" applyFont="1" applyFill="1" applyBorder="1" applyAlignment="1" applyProtection="1">
      <alignment horizontal="left" vertical="center" wrapText="1"/>
    </xf>
    <xf numFmtId="49" fontId="14" fillId="0" borderId="7" xfId="1059" applyNumberFormat="1" applyFont="1" applyBorder="1" applyAlignment="1" applyProtection="1">
      <alignment horizontal="left" vertical="center"/>
    </xf>
    <xf numFmtId="0" fontId="7" fillId="2" borderId="2" xfId="997" applyFont="1" applyFill="1" applyBorder="1" applyAlignment="1" applyProtection="1">
      <alignment horizontal="left" vertical="center" wrapText="1" indent="2"/>
    </xf>
    <xf numFmtId="3" fontId="14" fillId="3" borderId="2" xfId="0" applyNumberFormat="1" applyFont="1" applyFill="1" applyBorder="1" applyAlignment="1" applyProtection="1">
      <alignment horizontal="right" vertical="center"/>
      <protection locked="0"/>
    </xf>
    <xf numFmtId="49" fontId="9" fillId="0" borderId="7" xfId="1059" applyNumberFormat="1" applyFont="1" applyBorder="1" applyAlignment="1" applyProtection="1">
      <alignment horizontal="left" vertical="center"/>
    </xf>
    <xf numFmtId="0" fontId="10" fillId="2" borderId="2" xfId="997" applyFont="1" applyFill="1" applyBorder="1" applyAlignment="1" applyProtection="1">
      <alignment horizontal="left" vertical="center" wrapText="1" indent="4"/>
    </xf>
    <xf numFmtId="49" fontId="4" fillId="0" borderId="7" xfId="1059" applyNumberFormat="1" applyFont="1" applyFill="1" applyBorder="1" applyAlignment="1" applyProtection="1">
      <alignment horizontal="left" vertical="center"/>
    </xf>
    <xf numFmtId="0" fontId="4" fillId="0" borderId="2" xfId="997" applyFont="1" applyFill="1" applyBorder="1" applyAlignment="1" applyProtection="1">
      <alignment horizontal="left" vertical="center" wrapText="1" indent="2"/>
    </xf>
    <xf numFmtId="0" fontId="4" fillId="0" borderId="2" xfId="997" applyFont="1" applyFill="1" applyBorder="1" applyAlignment="1" applyProtection="1">
      <alignment horizontal="left" vertical="center" wrapText="1" indent="4"/>
    </xf>
    <xf numFmtId="49" fontId="4" fillId="0" borderId="7" xfId="997" applyNumberFormat="1" applyFont="1" applyFill="1" applyBorder="1" applyAlignment="1" applyProtection="1">
      <alignment horizontal="left" vertical="center"/>
    </xf>
    <xf numFmtId="0" fontId="6" fillId="0" borderId="2" xfId="550" applyFont="1" applyFill="1" applyBorder="1" applyAlignment="1" applyProtection="1">
      <alignment horizontal="left" vertical="center" wrapText="1"/>
    </xf>
    <xf numFmtId="3" fontId="6" fillId="0" borderId="2" xfId="0" applyNumberFormat="1" applyFont="1" applyFill="1" applyBorder="1" applyAlignment="1" applyProtection="1">
      <alignment horizontal="right" vertical="center"/>
    </xf>
    <xf numFmtId="0" fontId="2" fillId="0" borderId="7" xfId="997" applyFont="1" applyFill="1" applyBorder="1" applyAlignment="1" applyProtection="1">
      <alignment horizontal="left" vertical="center"/>
    </xf>
    <xf numFmtId="0" fontId="6" fillId="0" borderId="2" xfId="997" applyFont="1" applyFill="1" applyBorder="1" applyAlignment="1" applyProtection="1">
      <alignment horizontal="distributed" vertical="center" wrapText="1"/>
    </xf>
    <xf numFmtId="0" fontId="10" fillId="0" borderId="0" xfId="997" applyFont="1" applyFill="1" applyProtection="1">
      <alignment vertical="center"/>
    </xf>
    <xf numFmtId="3" fontId="10" fillId="0" borderId="0" xfId="997" applyNumberFormat="1" applyFont="1" applyFill="1" applyProtection="1">
      <alignment vertical="center"/>
    </xf>
    <xf numFmtId="0" fontId="10" fillId="0" borderId="0" xfId="997" applyFont="1" applyFill="1" applyAlignment="1" applyProtection="1">
      <alignment vertical="center" wrapText="1"/>
    </xf>
    <xf numFmtId="3" fontId="10" fillId="0" borderId="0" xfId="997" applyNumberFormat="1" applyFont="1" applyFill="1" applyAlignment="1" applyProtection="1">
      <alignment vertical="center" wrapText="1"/>
    </xf>
    <xf numFmtId="0" fontId="11" fillId="0" borderId="0" xfId="997" applyFont="1">
      <alignment vertical="center"/>
    </xf>
    <xf numFmtId="0" fontId="21" fillId="0" borderId="0" xfId="997" applyFont="1" applyAlignment="1">
      <alignment horizontal="center" vertical="center"/>
    </xf>
    <xf numFmtId="0" fontId="21" fillId="0" borderId="0" xfId="997" applyFont="1">
      <alignment vertical="center"/>
    </xf>
    <xf numFmtId="0" fontId="1" fillId="0" borderId="0" xfId="997">
      <alignment vertical="center"/>
    </xf>
    <xf numFmtId="3" fontId="1" fillId="0" borderId="0" xfId="997" applyNumberFormat="1">
      <alignment vertical="center"/>
    </xf>
    <xf numFmtId="193" fontId="1" fillId="0" borderId="0" xfId="997" applyNumberFormat="1">
      <alignment vertical="center"/>
    </xf>
    <xf numFmtId="0" fontId="2" fillId="0" borderId="0" xfId="997" applyFont="1" applyFill="1">
      <alignment vertical="center"/>
    </xf>
    <xf numFmtId="0" fontId="3" fillId="0" borderId="0" xfId="997" applyFont="1" applyFill="1" applyAlignment="1">
      <alignment horizontal="center" vertical="center"/>
    </xf>
    <xf numFmtId="3" fontId="3" fillId="0" borderId="0" xfId="997" applyNumberFormat="1" applyFont="1" applyFill="1" applyAlignment="1">
      <alignment horizontal="center" vertical="center"/>
    </xf>
    <xf numFmtId="0" fontId="8" fillId="0" borderId="0" xfId="997" applyFont="1" applyFill="1">
      <alignment vertical="center"/>
    </xf>
    <xf numFmtId="0" fontId="4" fillId="0" borderId="0" xfId="997" applyFont="1" applyFill="1">
      <alignment vertical="center"/>
    </xf>
    <xf numFmtId="3" fontId="4" fillId="0" borderId="0" xfId="997" applyNumberFormat="1" applyFont="1" applyFill="1" applyAlignment="1">
      <alignment horizontal="right" vertical="center"/>
    </xf>
    <xf numFmtId="193" fontId="4" fillId="0" borderId="0" xfId="997" applyNumberFormat="1" applyFont="1" applyFill="1" applyAlignment="1">
      <alignment horizontal="right" vertical="center"/>
    </xf>
    <xf numFmtId="193" fontId="6" fillId="0" borderId="4" xfId="997" applyNumberFormat="1" applyFont="1" applyFill="1" applyBorder="1" applyAlignment="1">
      <alignment horizontal="center" vertical="center" wrapText="1"/>
    </xf>
    <xf numFmtId="0" fontId="6" fillId="0" borderId="1" xfId="997" applyFont="1" applyFill="1" applyBorder="1" applyAlignment="1">
      <alignment horizontal="center" vertical="center" wrapText="1"/>
    </xf>
    <xf numFmtId="0" fontId="24" fillId="0" borderId="0" xfId="1069" applyFont="1" applyFill="1" applyAlignment="1">
      <alignment vertical="center" wrapText="1"/>
    </xf>
    <xf numFmtId="193" fontId="6" fillId="0" borderId="5" xfId="997" applyNumberFormat="1" applyFont="1" applyFill="1" applyBorder="1" applyAlignment="1">
      <alignment horizontal="center" vertical="center" wrapText="1"/>
    </xf>
    <xf numFmtId="0" fontId="6" fillId="0" borderId="3" xfId="997" applyFont="1" applyFill="1" applyBorder="1" applyAlignment="1">
      <alignment horizontal="center" vertical="center" wrapText="1"/>
    </xf>
    <xf numFmtId="0" fontId="4" fillId="0" borderId="6" xfId="0" applyFont="1" applyFill="1" applyBorder="1" applyAlignment="1" applyProtection="1">
      <alignment horizontal="left" vertical="center"/>
    </xf>
    <xf numFmtId="0" fontId="9" fillId="3" borderId="6" xfId="0" applyFont="1" applyFill="1" applyBorder="1" applyAlignment="1" applyProtection="1">
      <alignment horizontal="left" vertical="center"/>
    </xf>
    <xf numFmtId="199" fontId="7" fillId="0" borderId="2" xfId="38" applyNumberFormat="1" applyFont="1" applyFill="1" applyBorder="1" applyAlignment="1" applyProtection="1">
      <alignment horizontal="right" vertical="center" wrapText="1" shrinkToFit="1"/>
      <protection locked="0"/>
    </xf>
    <xf numFmtId="0" fontId="4" fillId="0" borderId="6" xfId="0" applyFont="1" applyFill="1" applyBorder="1" applyAlignment="1" applyProtection="1">
      <alignment vertical="center"/>
    </xf>
    <xf numFmtId="0" fontId="10" fillId="3" borderId="6" xfId="0" applyFont="1" applyFill="1" applyBorder="1" applyAlignment="1" applyProtection="1">
      <alignment vertical="center"/>
    </xf>
    <xf numFmtId="49" fontId="4" fillId="0" borderId="2" xfId="0" applyNumberFormat="1" applyFont="1" applyFill="1" applyBorder="1" applyAlignment="1" applyProtection="1">
      <alignment horizontal="left" vertical="center" wrapText="1"/>
    </xf>
    <xf numFmtId="0" fontId="6" fillId="0" borderId="7" xfId="997" applyFont="1" applyFill="1" applyBorder="1" applyAlignment="1">
      <alignment horizontal="left" vertical="center"/>
    </xf>
    <xf numFmtId="0" fontId="6" fillId="0" borderId="2" xfId="550" applyFont="1" applyFill="1" applyBorder="1" applyAlignment="1">
      <alignment horizontal="left" vertical="center"/>
    </xf>
    <xf numFmtId="0" fontId="6" fillId="0" borderId="7" xfId="997" applyFont="1" applyFill="1" applyBorder="1" applyAlignment="1" applyProtection="1">
      <alignment horizontal="left" vertical="center"/>
    </xf>
    <xf numFmtId="0" fontId="4" fillId="0" borderId="2" xfId="550" applyFont="1" applyFill="1" applyBorder="1" applyAlignment="1" applyProtection="1">
      <alignment horizontal="left" vertical="center" wrapText="1" indent="2"/>
    </xf>
    <xf numFmtId="0" fontId="6" fillId="0" borderId="2" xfId="550" applyFont="1" applyFill="1" applyBorder="1" applyAlignment="1" applyProtection="1">
      <alignment horizontal="left" vertical="center"/>
    </xf>
    <xf numFmtId="0" fontId="6" fillId="0" borderId="2" xfId="550" applyFont="1" applyFill="1" applyBorder="1" applyAlignment="1" applyProtection="1">
      <alignment horizontal="left" vertical="center" wrapText="1" indent="2"/>
    </xf>
    <xf numFmtId="0" fontId="25" fillId="0" borderId="0" xfId="550" applyFont="1" applyFill="1">
      <alignment vertical="center"/>
    </xf>
    <xf numFmtId="0" fontId="4" fillId="0" borderId="7" xfId="997" applyFont="1" applyFill="1" applyBorder="1" applyAlignment="1" applyProtection="1">
      <alignment horizontal="left" vertical="center"/>
    </xf>
    <xf numFmtId="3" fontId="4" fillId="0" borderId="2" xfId="0" applyNumberFormat="1" applyFont="1" applyFill="1" applyBorder="1" applyAlignment="1" applyProtection="1">
      <alignment horizontal="right" vertical="center"/>
    </xf>
    <xf numFmtId="3" fontId="4" fillId="0" borderId="2" xfId="38" applyNumberFormat="1" applyFont="1" applyFill="1" applyBorder="1" applyAlignment="1" applyProtection="1">
      <alignment horizontal="right" vertical="center" wrapText="1" shrinkToFit="1"/>
      <protection locked="0"/>
    </xf>
    <xf numFmtId="0" fontId="4" fillId="0" borderId="7" xfId="997" applyFont="1" applyFill="1" applyBorder="1">
      <alignment vertical="center"/>
    </xf>
    <xf numFmtId="0" fontId="6" fillId="0" borderId="2" xfId="997" applyFont="1" applyFill="1" applyBorder="1" applyAlignment="1">
      <alignment horizontal="distributed" vertical="center"/>
    </xf>
    <xf numFmtId="0" fontId="10" fillId="0" borderId="0" xfId="997" applyFont="1" applyAlignment="1">
      <alignment vertical="center"/>
    </xf>
    <xf numFmtId="3" fontId="10" fillId="0" borderId="0" xfId="997" applyNumberFormat="1" applyFont="1" applyAlignment="1">
      <alignment vertical="center"/>
    </xf>
    <xf numFmtId="0" fontId="10" fillId="0" borderId="0" xfId="997" applyFont="1" applyAlignment="1">
      <alignment vertical="center" wrapText="1"/>
    </xf>
    <xf numFmtId="3" fontId="10" fillId="0" borderId="0" xfId="997" applyNumberFormat="1" applyFont="1" applyAlignment="1">
      <alignment vertical="center" wrapText="1"/>
    </xf>
    <xf numFmtId="0" fontId="9" fillId="0" borderId="0" xfId="0" applyFont="1" applyAlignment="1">
      <alignment horizontal="center" vertical="center" wrapText="1"/>
    </xf>
    <xf numFmtId="0" fontId="14" fillId="0" borderId="0" xfId="0" applyFont="1" applyAlignment="1">
      <alignment horizontal="center" vertical="center" wrapText="1"/>
    </xf>
    <xf numFmtId="0" fontId="9" fillId="0" borderId="0" xfId="0" applyFont="1" applyAlignment="1">
      <alignment vertical="center" wrapText="1"/>
    </xf>
    <xf numFmtId="0" fontId="14" fillId="0" borderId="0" xfId="0" applyFont="1" applyAlignment="1">
      <alignment vertical="center" wrapText="1"/>
    </xf>
    <xf numFmtId="0" fontId="26" fillId="0" borderId="0" xfId="0" applyFont="1" applyAlignment="1"/>
    <xf numFmtId="0" fontId="26" fillId="0" borderId="0" xfId="0" applyFont="1" applyFill="1" applyAlignment="1"/>
    <xf numFmtId="0" fontId="0" fillId="0" borderId="0" xfId="0" applyFill="1" applyAlignment="1"/>
    <xf numFmtId="0" fontId="11" fillId="0" borderId="0" xfId="0" applyFont="1" applyFill="1" applyAlignment="1"/>
    <xf numFmtId="0" fontId="0" fillId="0" borderId="0" xfId="0" applyAlignment="1">
      <alignment horizontal="center"/>
    </xf>
    <xf numFmtId="0" fontId="27" fillId="0" borderId="0" xfId="1339" applyNumberFormat="1" applyFont="1" applyFill="1" applyBorder="1" applyAlignment="1">
      <alignment horizontal="center" vertical="center" wrapText="1"/>
    </xf>
    <xf numFmtId="0" fontId="21" fillId="0" borderId="8" xfId="1339" applyNumberFormat="1" applyFont="1" applyFill="1" applyBorder="1" applyAlignment="1">
      <alignment vertical="center"/>
    </xf>
    <xf numFmtId="0" fontId="11" fillId="0" borderId="8" xfId="1339" applyNumberFormat="1" applyFont="1" applyFill="1" applyBorder="1" applyAlignment="1">
      <alignment vertical="center"/>
    </xf>
    <xf numFmtId="0" fontId="21" fillId="0" borderId="0" xfId="1339" applyNumberFormat="1" applyFont="1" applyFill="1" applyBorder="1" applyAlignment="1">
      <alignment horizontal="center" vertical="center" wrapText="1"/>
    </xf>
    <xf numFmtId="0" fontId="21" fillId="0" borderId="0" xfId="1339" applyNumberFormat="1" applyFont="1" applyFill="1" applyBorder="1" applyAlignment="1">
      <alignment horizontal="center" vertical="center"/>
    </xf>
    <xf numFmtId="0" fontId="28" fillId="0" borderId="0" xfId="1339" applyNumberFormat="1" applyFont="1" applyFill="1" applyBorder="1" applyAlignment="1">
      <alignment vertical="center" wrapText="1"/>
    </xf>
    <xf numFmtId="0" fontId="19" fillId="0" borderId="1" xfId="1339" applyNumberFormat="1" applyFont="1" applyFill="1" applyBorder="1" applyAlignment="1">
      <alignment horizontal="center" vertical="center" wrapText="1"/>
    </xf>
    <xf numFmtId="49" fontId="19" fillId="0" borderId="2" xfId="1339" applyNumberFormat="1" applyFont="1" applyFill="1" applyBorder="1" applyAlignment="1">
      <alignment horizontal="center" vertical="center" wrapText="1"/>
    </xf>
    <xf numFmtId="0" fontId="19" fillId="0" borderId="2" xfId="1339" applyNumberFormat="1" applyFont="1" applyFill="1" applyBorder="1" applyAlignment="1">
      <alignment horizontal="center" vertical="center" wrapText="1"/>
    </xf>
    <xf numFmtId="0" fontId="19" fillId="0" borderId="3" xfId="1339" applyNumberFormat="1" applyFont="1" applyFill="1" applyBorder="1" applyAlignment="1">
      <alignment horizontal="center" vertical="center" wrapText="1"/>
    </xf>
    <xf numFmtId="0" fontId="19" fillId="0" borderId="2" xfId="1339" applyNumberFormat="1" applyFont="1" applyFill="1" applyBorder="1" applyAlignment="1">
      <alignment vertical="center" wrapText="1"/>
    </xf>
    <xf numFmtId="0" fontId="21" fillId="0" borderId="2" xfId="1339" applyNumberFormat="1" applyFont="1" applyFill="1" applyBorder="1" applyAlignment="1">
      <alignment horizontal="center" vertical="center" wrapText="1"/>
    </xf>
    <xf numFmtId="0" fontId="21" fillId="0" borderId="2" xfId="1339" applyNumberFormat="1" applyFont="1" applyFill="1" applyBorder="1" applyAlignment="1">
      <alignment vertical="center" wrapText="1"/>
    </xf>
    <xf numFmtId="198" fontId="21" fillId="0" borderId="2" xfId="1339" applyNumberFormat="1" applyFont="1" applyFill="1" applyBorder="1" applyAlignment="1">
      <alignment horizontal="center" vertical="center" wrapText="1"/>
    </xf>
    <xf numFmtId="0" fontId="29" fillId="0" borderId="2" xfId="0" applyNumberFormat="1" applyFont="1" applyFill="1" applyBorder="1" applyAlignment="1">
      <alignment vertical="center" wrapText="1"/>
    </xf>
    <xf numFmtId="200" fontId="30" fillId="0" borderId="2" xfId="1339" applyNumberFormat="1" applyFont="1" applyFill="1" applyBorder="1" applyAlignment="1">
      <alignment vertical="center"/>
    </xf>
    <xf numFmtId="0" fontId="31" fillId="0" borderId="2" xfId="0" applyFont="1" applyFill="1" applyBorder="1" applyAlignment="1">
      <alignment horizontal="left" vertical="center"/>
    </xf>
    <xf numFmtId="0" fontId="29" fillId="0" borderId="2" xfId="0" applyNumberFormat="1" applyFont="1" applyFill="1" applyBorder="1" applyAlignment="1" applyProtection="1">
      <alignment horizontal="left" vertical="center" wrapText="1"/>
    </xf>
    <xf numFmtId="0" fontId="29" fillId="0" borderId="2" xfId="1340" applyNumberFormat="1" applyFont="1" applyFill="1" applyBorder="1" applyAlignment="1">
      <alignment horizontal="center" vertical="center" wrapText="1"/>
    </xf>
    <xf numFmtId="198" fontId="29" fillId="0" borderId="2" xfId="0" applyNumberFormat="1" applyFont="1" applyFill="1" applyBorder="1" applyAlignment="1" applyProtection="1">
      <alignment horizontal="right" vertical="center"/>
    </xf>
    <xf numFmtId="0" fontId="32" fillId="0" borderId="2" xfId="1339" applyNumberFormat="1" applyFont="1" applyFill="1" applyBorder="1" applyAlignment="1">
      <alignment vertical="center" wrapText="1"/>
    </xf>
    <xf numFmtId="200" fontId="11" fillId="0" borderId="2" xfId="1339" applyNumberFormat="1" applyFont="1" applyFill="1" applyBorder="1" applyAlignment="1">
      <alignment vertical="center"/>
    </xf>
    <xf numFmtId="200" fontId="31" fillId="0" borderId="2" xfId="1339" applyNumberFormat="1" applyFont="1" applyFill="1" applyBorder="1" applyAlignment="1">
      <alignment vertical="center" wrapText="1"/>
    </xf>
    <xf numFmtId="0" fontId="33" fillId="0" borderId="2" xfId="0" applyFont="1" applyFill="1" applyBorder="1" applyAlignment="1">
      <alignment horizontal="left" vertical="center" wrapText="1"/>
    </xf>
    <xf numFmtId="49" fontId="29" fillId="0" borderId="2" xfId="1340" applyNumberFormat="1" applyFont="1" applyFill="1" applyBorder="1" applyAlignment="1">
      <alignment horizontal="center" vertical="center" wrapText="1"/>
    </xf>
    <xf numFmtId="198" fontId="33" fillId="0" borderId="2" xfId="0" applyNumberFormat="1" applyFont="1" applyFill="1" applyBorder="1" applyAlignment="1">
      <alignment horizontal="right" vertical="center" wrapText="1"/>
    </xf>
    <xf numFmtId="0" fontId="34" fillId="0" borderId="2" xfId="1339" applyNumberFormat="1" applyFont="1" applyFill="1" applyBorder="1" applyAlignment="1">
      <alignment vertical="center"/>
    </xf>
    <xf numFmtId="49" fontId="34" fillId="0" borderId="2" xfId="1339" applyNumberFormat="1" applyFont="1" applyFill="1" applyBorder="1" applyAlignment="1">
      <alignment vertical="center"/>
    </xf>
    <xf numFmtId="0" fontId="35" fillId="0" borderId="7" xfId="1339" applyNumberFormat="1" applyFont="1" applyFill="1" applyBorder="1" applyAlignment="1">
      <alignment horizontal="center" vertical="center" wrapText="1"/>
    </xf>
    <xf numFmtId="0" fontId="35" fillId="0" borderId="9" xfId="1339" applyNumberFormat="1" applyFont="1" applyFill="1" applyBorder="1" applyAlignment="1">
      <alignment horizontal="center" vertical="center" wrapText="1"/>
    </xf>
    <xf numFmtId="0" fontId="28" fillId="0" borderId="2" xfId="1339" applyNumberFormat="1" applyFont="1" applyFill="1" applyBorder="1" applyAlignment="1">
      <alignment vertical="center" wrapText="1"/>
    </xf>
    <xf numFmtId="198" fontId="21" fillId="0" borderId="2" xfId="1339" applyNumberFormat="1" applyFont="1" applyFill="1" applyBorder="1" applyAlignment="1">
      <alignment horizontal="right" vertical="center" wrapText="1"/>
    </xf>
    <xf numFmtId="0" fontId="36" fillId="0" borderId="3" xfId="1339" applyNumberFormat="1" applyFont="1" applyFill="1" applyBorder="1" applyAlignment="1">
      <alignment vertical="center" wrapText="1"/>
    </xf>
    <xf numFmtId="0" fontId="32" fillId="0" borderId="1" xfId="1339" applyNumberFormat="1" applyFont="1" applyFill="1" applyBorder="1" applyAlignment="1">
      <alignment vertical="center" wrapText="1"/>
    </xf>
    <xf numFmtId="200" fontId="31" fillId="0" borderId="2" xfId="0" applyNumberFormat="1" applyFont="1" applyFill="1" applyBorder="1" applyAlignment="1">
      <alignment vertical="center"/>
    </xf>
    <xf numFmtId="200" fontId="11" fillId="0" borderId="2" xfId="1339" applyNumberFormat="1" applyFont="1" applyFill="1" applyBorder="1" applyAlignment="1">
      <alignment vertical="center" wrapText="1"/>
    </xf>
    <xf numFmtId="200" fontId="37" fillId="0" borderId="7" xfId="1339" applyNumberFormat="1" applyFont="1" applyFill="1" applyBorder="1" applyAlignment="1">
      <alignment horizontal="center" vertical="center" wrapText="1"/>
    </xf>
    <xf numFmtId="200" fontId="37" fillId="0" borderId="9" xfId="1339" applyNumberFormat="1" applyFont="1" applyFill="1" applyBorder="1" applyAlignment="1">
      <alignment horizontal="center" vertical="center" wrapText="1"/>
    </xf>
    <xf numFmtId="0" fontId="37" fillId="0" borderId="2" xfId="0" applyFont="1" applyFill="1" applyBorder="1" applyAlignment="1">
      <alignment horizontal="left" vertical="center"/>
    </xf>
    <xf numFmtId="200" fontId="31" fillId="0" borderId="2" xfId="1339" applyNumberFormat="1" applyFont="1" applyFill="1" applyBorder="1" applyAlignment="1">
      <alignment horizontal="left" vertical="center" wrapText="1"/>
    </xf>
    <xf numFmtId="198" fontId="1" fillId="0" borderId="2" xfId="1339" applyNumberFormat="1" applyFont="1" applyFill="1" applyBorder="1" applyAlignment="1">
      <alignment horizontal="center" vertical="center" wrapText="1"/>
    </xf>
    <xf numFmtId="200" fontId="38" fillId="0" borderId="2" xfId="1339" applyNumberFormat="1" applyFont="1" applyFill="1" applyBorder="1" applyAlignment="1">
      <alignment vertical="center"/>
    </xf>
    <xf numFmtId="0" fontId="0" fillId="0" borderId="0" xfId="690" applyFont="1" applyFill="1" applyAlignment="1">
      <alignment vertical="center"/>
    </xf>
    <xf numFmtId="0" fontId="26" fillId="0" borderId="0" xfId="690" applyFont="1" applyFill="1" applyAlignment="1">
      <alignment vertical="center"/>
    </xf>
    <xf numFmtId="0" fontId="0" fillId="0" borderId="0" xfId="690" applyFont="1" applyFill="1" applyAlignment="1">
      <alignment vertical="center" wrapText="1"/>
    </xf>
    <xf numFmtId="0" fontId="39" fillId="0" borderId="0" xfId="690" applyFont="1" applyFill="1" applyAlignment="1">
      <alignment vertical="center"/>
    </xf>
    <xf numFmtId="0" fontId="39" fillId="0" borderId="0" xfId="690" applyFont="1" applyFill="1" applyAlignment="1" applyProtection="1">
      <alignment vertical="center"/>
      <protection locked="0"/>
    </xf>
    <xf numFmtId="0" fontId="39" fillId="0" borderId="0" xfId="690" applyFont="1" applyFill="1" applyAlignment="1" applyProtection="1">
      <alignment horizontal="center" vertical="center"/>
      <protection locked="0"/>
    </xf>
    <xf numFmtId="0" fontId="11" fillId="0" borderId="0" xfId="690" applyFont="1" applyFill="1" applyAlignment="1">
      <alignment vertical="center"/>
    </xf>
    <xf numFmtId="0" fontId="10" fillId="0" borderId="0" xfId="690" applyFont="1" applyFill="1" applyAlignment="1">
      <alignment vertical="center" wrapText="1"/>
    </xf>
    <xf numFmtId="49" fontId="20" fillId="0" borderId="0" xfId="619" applyNumberFormat="1" applyFont="1" applyFill="1" applyBorder="1" applyAlignment="1" applyProtection="1"/>
    <xf numFmtId="0" fontId="19" fillId="0" borderId="0" xfId="690" applyFont="1" applyFill="1" applyAlignment="1">
      <alignment vertical="center"/>
    </xf>
    <xf numFmtId="0" fontId="7" fillId="0" borderId="7" xfId="690" applyFont="1" applyFill="1" applyBorder="1" applyAlignment="1">
      <alignment vertical="center"/>
    </xf>
    <xf numFmtId="0" fontId="7" fillId="0" borderId="2" xfId="1338" applyNumberFormat="1" applyFont="1" applyFill="1" applyBorder="1" applyAlignment="1" applyProtection="1">
      <alignment horizontal="center" vertical="center" wrapText="1"/>
      <protection locked="0"/>
    </xf>
    <xf numFmtId="0" fontId="7" fillId="0" borderId="2" xfId="1338" applyNumberFormat="1" applyFont="1" applyFill="1" applyBorder="1" applyAlignment="1" applyProtection="1">
      <alignment horizontal="center" vertical="center"/>
      <protection locked="0"/>
    </xf>
    <xf numFmtId="193" fontId="7" fillId="0" borderId="2" xfId="997" applyNumberFormat="1" applyFont="1" applyFill="1" applyBorder="1" applyAlignment="1" applyProtection="1">
      <alignment horizontal="center" vertical="center" wrapText="1"/>
    </xf>
    <xf numFmtId="0" fontId="40" fillId="0" borderId="2" xfId="1338" applyNumberFormat="1" applyFont="1" applyFill="1" applyBorder="1" applyAlignment="1" applyProtection="1">
      <alignment horizontal="center" vertical="center" wrapText="1"/>
      <protection locked="0"/>
    </xf>
    <xf numFmtId="193" fontId="7" fillId="0" borderId="2" xfId="1338" applyNumberFormat="1" applyFont="1" applyFill="1" applyBorder="1" applyAlignment="1" applyProtection="1">
      <alignment horizontal="right" vertical="center"/>
      <protection locked="0"/>
    </xf>
    <xf numFmtId="49" fontId="7" fillId="0" borderId="7" xfId="0" applyNumberFormat="1" applyFont="1" applyFill="1" applyBorder="1" applyAlignment="1" applyProtection="1">
      <alignment horizontal="left" vertical="center" wrapText="1"/>
    </xf>
    <xf numFmtId="49" fontId="7" fillId="0" borderId="2" xfId="0" applyNumberFormat="1" applyFont="1" applyFill="1" applyBorder="1" applyAlignment="1" applyProtection="1">
      <alignment horizontal="left" vertical="center"/>
    </xf>
    <xf numFmtId="49" fontId="10" fillId="0" borderId="7" xfId="0" applyNumberFormat="1" applyFont="1" applyFill="1" applyBorder="1" applyAlignment="1" applyProtection="1">
      <alignment horizontal="left" vertical="center" wrapText="1"/>
    </xf>
    <xf numFmtId="49" fontId="10" fillId="0" borderId="2" xfId="0" applyNumberFormat="1" applyFont="1" applyFill="1" applyBorder="1" applyAlignment="1" applyProtection="1">
      <alignment horizontal="left" vertical="center"/>
    </xf>
    <xf numFmtId="3" fontId="10" fillId="0" borderId="2" xfId="0" applyNumberFormat="1" applyFont="1" applyFill="1" applyBorder="1" applyAlignment="1" applyProtection="1">
      <alignment horizontal="right" vertical="center"/>
    </xf>
    <xf numFmtId="49" fontId="10" fillId="0" borderId="7" xfId="0" applyNumberFormat="1" applyFont="1" applyFill="1" applyBorder="1" applyAlignment="1" applyProtection="1">
      <alignment vertical="center" wrapText="1"/>
    </xf>
    <xf numFmtId="49" fontId="10" fillId="0" borderId="2" xfId="0" applyNumberFormat="1" applyFont="1" applyFill="1" applyBorder="1" applyAlignment="1" applyProtection="1">
      <alignment vertical="center"/>
    </xf>
    <xf numFmtId="49" fontId="10" fillId="0" borderId="6" xfId="0" applyNumberFormat="1" applyFont="1" applyFill="1" applyBorder="1" applyAlignment="1" applyProtection="1">
      <alignment vertical="center" wrapText="1"/>
    </xf>
    <xf numFmtId="49" fontId="10" fillId="0" borderId="6" xfId="0" applyNumberFormat="1" applyFont="1" applyFill="1" applyBorder="1" applyAlignment="1" applyProtection="1">
      <alignment horizontal="left" vertical="center" wrapText="1"/>
    </xf>
    <xf numFmtId="49" fontId="7" fillId="0" borderId="6" xfId="0" applyNumberFormat="1" applyFont="1" applyFill="1" applyBorder="1" applyAlignment="1" applyProtection="1">
      <alignment horizontal="left" vertical="center" wrapText="1"/>
    </xf>
    <xf numFmtId="0" fontId="11" fillId="0" borderId="0" xfId="690" applyFont="1" applyFill="1" applyAlignment="1">
      <alignment vertical="center" wrapText="1"/>
    </xf>
    <xf numFmtId="0" fontId="41" fillId="0" borderId="0" xfId="690" applyFont="1" applyFill="1" applyAlignment="1">
      <alignment vertical="center" wrapText="1"/>
    </xf>
    <xf numFmtId="0" fontId="11" fillId="0" borderId="2" xfId="690" applyFont="1" applyFill="1" applyBorder="1" applyAlignment="1">
      <alignment vertical="center"/>
    </xf>
    <xf numFmtId="0" fontId="0" fillId="0" borderId="0" xfId="690" applyFont="1" applyFill="1" applyAlignment="1" applyProtection="1">
      <alignment vertical="center"/>
      <protection locked="0"/>
    </xf>
    <xf numFmtId="0" fontId="1" fillId="0" borderId="0" xfId="648" applyFill="1" applyAlignment="1" applyProtection="1"/>
    <xf numFmtId="0" fontId="42" fillId="0" borderId="0" xfId="997" applyFont="1" applyAlignment="1" applyProtection="1">
      <alignment horizontal="center" vertical="center" wrapText="1"/>
    </xf>
    <xf numFmtId="0" fontId="43" fillId="0" borderId="0" xfId="997" applyFont="1">
      <alignment vertical="center"/>
    </xf>
    <xf numFmtId="0" fontId="1" fillId="0" borderId="0" xfId="997" applyFont="1">
      <alignment vertical="center"/>
    </xf>
    <xf numFmtId="0" fontId="1" fillId="0" borderId="0" xfId="997" applyFont="1" applyProtection="1">
      <alignment vertical="center"/>
    </xf>
    <xf numFmtId="0" fontId="1" fillId="0" borderId="0" xfId="997" applyAlignment="1" applyProtection="1">
      <alignment vertical="center" wrapText="1"/>
    </xf>
    <xf numFmtId="0" fontId="1" fillId="2" borderId="0" xfId="997" applyFill="1" applyProtection="1">
      <alignment vertical="center"/>
    </xf>
    <xf numFmtId="193" fontId="1" fillId="0" borderId="0" xfId="997" applyNumberFormat="1" applyProtection="1">
      <alignment vertical="center"/>
    </xf>
    <xf numFmtId="3" fontId="1" fillId="0" borderId="0" xfId="997" applyNumberFormat="1" applyFont="1" applyProtection="1">
      <alignment vertical="center"/>
    </xf>
    <xf numFmtId="0" fontId="2" fillId="0" borderId="0" xfId="648" applyFont="1" applyFill="1" applyAlignment="1" applyProtection="1"/>
    <xf numFmtId="0" fontId="4" fillId="0" borderId="0" xfId="997" applyFont="1" applyFill="1" applyAlignment="1" applyProtection="1">
      <alignment horizontal="left" vertical="center"/>
    </xf>
    <xf numFmtId="3" fontId="4" fillId="0" borderId="0" xfId="997" applyNumberFormat="1" applyFont="1" applyFill="1" applyBorder="1" applyAlignment="1" applyProtection="1">
      <alignment horizontal="right" vertical="center"/>
    </xf>
    <xf numFmtId="49" fontId="6" fillId="0" borderId="2" xfId="648" applyNumberFormat="1" applyFont="1" applyFill="1" applyBorder="1" applyAlignment="1" applyProtection="1">
      <alignment horizontal="center" vertical="center" wrapText="1"/>
    </xf>
    <xf numFmtId="0" fontId="6" fillId="0" borderId="2" xfId="997" applyFont="1" applyFill="1" applyBorder="1" applyAlignment="1" applyProtection="1">
      <alignment horizontal="center" vertical="center" wrapText="1"/>
    </xf>
    <xf numFmtId="3" fontId="10" fillId="0" borderId="2" xfId="997" applyNumberFormat="1" applyFont="1" applyFill="1" applyBorder="1" applyAlignment="1">
      <alignment horizontal="center" vertical="center" wrapText="1"/>
    </xf>
    <xf numFmtId="199" fontId="4" fillId="0" borderId="9" xfId="38" applyNumberFormat="1" applyFont="1" applyFill="1" applyBorder="1" applyAlignment="1" applyProtection="1">
      <alignment horizontal="right" vertical="center" wrapText="1"/>
    </xf>
    <xf numFmtId="49" fontId="6" fillId="0" borderId="2" xfId="0" applyNumberFormat="1" applyFont="1" applyFill="1" applyBorder="1" applyAlignment="1" applyProtection="1">
      <alignment horizontal="left" vertical="center"/>
    </xf>
    <xf numFmtId="0" fontId="8" fillId="0" borderId="0" xfId="550" applyFont="1" applyFill="1" applyAlignment="1" applyProtection="1">
      <alignment horizontal="center" vertical="center"/>
    </xf>
    <xf numFmtId="49" fontId="4" fillId="0" borderId="2" xfId="0" applyNumberFormat="1" applyFont="1" applyFill="1" applyBorder="1" applyAlignment="1" applyProtection="1">
      <alignment horizontal="left" vertical="center"/>
    </xf>
    <xf numFmtId="49" fontId="4" fillId="0" borderId="2" xfId="0" applyNumberFormat="1" applyFont="1" applyFill="1" applyBorder="1" applyAlignment="1" applyProtection="1">
      <alignment horizontal="left" vertical="center" wrapText="1" indent="3"/>
    </xf>
    <xf numFmtId="3" fontId="4" fillId="0" borderId="2" xfId="38" applyNumberFormat="1" applyFont="1" applyFill="1" applyBorder="1" applyAlignment="1" applyProtection="1">
      <alignment horizontal="right" vertical="center" wrapText="1" shrinkToFit="1"/>
    </xf>
    <xf numFmtId="49" fontId="4" fillId="0" borderId="3" xfId="0" applyNumberFormat="1" applyFont="1" applyFill="1" applyBorder="1" applyAlignment="1" applyProtection="1">
      <alignment horizontal="left" vertical="center" wrapText="1" indent="3"/>
    </xf>
    <xf numFmtId="49" fontId="4" fillId="0" borderId="6" xfId="0" applyNumberFormat="1" applyFont="1" applyFill="1" applyBorder="1" applyAlignment="1" applyProtection="1">
      <alignment horizontal="left" vertical="center"/>
      <protection locked="0"/>
    </xf>
    <xf numFmtId="0" fontId="44" fillId="0" borderId="0" xfId="997" applyFont="1" applyFill="1" applyAlignment="1" applyProtection="1">
      <alignment horizontal="center" vertical="center" wrapText="1"/>
    </xf>
    <xf numFmtId="49" fontId="4" fillId="0" borderId="6" xfId="0" applyNumberFormat="1" applyFont="1" applyFill="1" applyBorder="1" applyAlignment="1" applyProtection="1">
      <alignment vertical="center" wrapText="1"/>
    </xf>
    <xf numFmtId="49" fontId="4" fillId="0" borderId="2" xfId="0" applyNumberFormat="1" applyFont="1" applyFill="1" applyBorder="1" applyAlignment="1" applyProtection="1">
      <alignment horizontal="left" vertical="center" indent="3"/>
    </xf>
    <xf numFmtId="49" fontId="4" fillId="0" borderId="6" xfId="0" applyNumberFormat="1" applyFont="1" applyFill="1" applyBorder="1" applyAlignment="1" applyProtection="1">
      <alignment horizontal="left" vertical="center" wrapText="1"/>
      <protection locked="0"/>
    </xf>
    <xf numFmtId="49" fontId="4" fillId="0" borderId="2" xfId="0" applyNumberFormat="1" applyFont="1" applyFill="1" applyBorder="1" applyAlignment="1" applyProtection="1">
      <alignment horizontal="left" vertical="center" indent="3"/>
      <protection locked="0"/>
    </xf>
    <xf numFmtId="49" fontId="4" fillId="0" borderId="2" xfId="0" applyNumberFormat="1" applyFont="1" applyFill="1" applyBorder="1" applyAlignment="1" applyProtection="1">
      <alignment horizontal="left" vertical="center" wrapText="1" indent="3"/>
      <protection locked="0"/>
    </xf>
    <xf numFmtId="49" fontId="6" fillId="0" borderId="6" xfId="0" applyNumberFormat="1" applyFont="1" applyFill="1" applyBorder="1" applyAlignment="1" applyProtection="1">
      <alignment horizontal="distributed" vertical="center"/>
    </xf>
    <xf numFmtId="49" fontId="6" fillId="0" borderId="2" xfId="0" applyNumberFormat="1" applyFont="1" applyFill="1" applyBorder="1" applyAlignment="1" applyProtection="1">
      <alignment horizontal="distributed" vertical="center" wrapText="1" indent="1"/>
    </xf>
    <xf numFmtId="0" fontId="10" fillId="0" borderId="0" xfId="997" applyFont="1" applyAlignment="1" applyProtection="1">
      <alignment horizontal="left" vertical="center"/>
    </xf>
    <xf numFmtId="0" fontId="10" fillId="0" borderId="0" xfId="997" applyFont="1" applyFill="1" applyAlignment="1" applyProtection="1">
      <alignment horizontal="left" vertical="center"/>
    </xf>
    <xf numFmtId="3" fontId="10" fillId="0" borderId="0" xfId="997" applyNumberFormat="1" applyFont="1" applyAlignment="1" applyProtection="1">
      <alignment horizontal="left" vertical="center"/>
    </xf>
    <xf numFmtId="0" fontId="10" fillId="0" borderId="0" xfId="997" applyFont="1" applyAlignment="1" applyProtection="1">
      <alignment vertical="center" wrapText="1"/>
    </xf>
    <xf numFmtId="3" fontId="10" fillId="0" borderId="0" xfId="997" applyNumberFormat="1" applyFont="1" applyAlignment="1" applyProtection="1">
      <alignment vertical="center" wrapText="1"/>
    </xf>
    <xf numFmtId="3" fontId="1" fillId="2" borderId="0" xfId="997" applyNumberFormat="1" applyFill="1" applyProtection="1">
      <alignment vertical="center"/>
    </xf>
    <xf numFmtId="0" fontId="7" fillId="0" borderId="0" xfId="997" applyFont="1" applyFill="1" applyAlignment="1">
      <alignment horizontal="center" vertical="center" wrapText="1"/>
    </xf>
    <xf numFmtId="0" fontId="10" fillId="0" borderId="0" xfId="997" applyFont="1" applyFill="1">
      <alignment vertical="center"/>
    </xf>
    <xf numFmtId="0" fontId="1" fillId="0" borderId="0" xfId="550" applyFill="1">
      <alignment vertical="center"/>
    </xf>
    <xf numFmtId="0" fontId="1" fillId="0" borderId="0" xfId="997" applyFill="1">
      <alignment vertical="center"/>
    </xf>
    <xf numFmtId="3" fontId="1" fillId="0" borderId="0" xfId="997" applyNumberFormat="1" applyFill="1">
      <alignment vertical="center"/>
    </xf>
    <xf numFmtId="0" fontId="45" fillId="0" borderId="0" xfId="997" applyFont="1" applyFill="1" applyAlignment="1">
      <alignment horizontal="center" vertical="center"/>
    </xf>
    <xf numFmtId="0" fontId="10" fillId="0" borderId="0" xfId="997" applyFont="1" applyFill="1" applyAlignment="1">
      <alignment horizontal="left" vertical="center"/>
    </xf>
    <xf numFmtId="193" fontId="4" fillId="0" borderId="0" xfId="997" applyNumberFormat="1" applyFont="1" applyFill="1" applyBorder="1" applyAlignment="1">
      <alignment horizontal="right" vertical="center"/>
    </xf>
    <xf numFmtId="193" fontId="6" fillId="0" borderId="10" xfId="997" applyNumberFormat="1" applyFont="1" applyFill="1" applyBorder="1" applyAlignment="1">
      <alignment horizontal="center" vertical="center" wrapText="1"/>
    </xf>
    <xf numFmtId="193" fontId="6" fillId="0" borderId="0" xfId="997" applyNumberFormat="1" applyFont="1" applyFill="1" applyAlignment="1">
      <alignment horizontal="center" vertical="center" wrapText="1"/>
    </xf>
    <xf numFmtId="0" fontId="4" fillId="0" borderId="7" xfId="997" applyNumberFormat="1" applyFont="1" applyFill="1" applyBorder="1" applyAlignment="1">
      <alignment horizontal="left" vertical="center"/>
    </xf>
    <xf numFmtId="198" fontId="4" fillId="0" borderId="2" xfId="1077" applyNumberFormat="1" applyFont="1" applyFill="1" applyBorder="1" applyAlignment="1" applyProtection="1">
      <alignment vertical="center" wrapText="1"/>
    </xf>
    <xf numFmtId="198" fontId="4" fillId="0" borderId="2" xfId="29" applyNumberFormat="1" applyFont="1" applyFill="1" applyBorder="1" applyAlignment="1" applyProtection="1">
      <alignment horizontal="right" vertical="center" wrapText="1"/>
      <protection locked="0"/>
    </xf>
    <xf numFmtId="3" fontId="4" fillId="0" borderId="2" xfId="38" applyNumberFormat="1" applyFont="1" applyFill="1" applyBorder="1" applyAlignment="1" applyProtection="1">
      <alignment vertical="center" wrapText="1"/>
      <protection locked="0"/>
    </xf>
    <xf numFmtId="199" fontId="10" fillId="0" borderId="2" xfId="38" applyNumberFormat="1" applyFont="1" applyFill="1" applyBorder="1" applyAlignment="1" applyProtection="1">
      <alignment horizontal="right" vertical="center" wrapText="1"/>
      <protection locked="0"/>
    </xf>
    <xf numFmtId="0" fontId="8" fillId="0" borderId="0" xfId="550" applyFont="1" applyFill="1" applyAlignment="1">
      <alignment horizontal="center" vertical="center"/>
    </xf>
    <xf numFmtId="49" fontId="4" fillId="0" borderId="2" xfId="1077" applyNumberFormat="1" applyFont="1" applyFill="1" applyBorder="1" applyAlignment="1" applyProtection="1">
      <alignment horizontal="left" vertical="center" wrapText="1"/>
    </xf>
    <xf numFmtId="0" fontId="4" fillId="0" borderId="7" xfId="997" applyFont="1" applyFill="1" applyBorder="1" applyAlignment="1">
      <alignment horizontal="left" vertical="center"/>
    </xf>
    <xf numFmtId="0" fontId="6" fillId="0" borderId="7" xfId="997" applyFont="1" applyFill="1" applyBorder="1" applyAlignment="1">
      <alignment horizontal="distributed" vertical="center"/>
    </xf>
    <xf numFmtId="49" fontId="6" fillId="0" borderId="2" xfId="0" applyNumberFormat="1" applyFont="1" applyFill="1" applyBorder="1" applyAlignment="1" applyProtection="1">
      <alignment horizontal="distributed" vertical="center" wrapText="1"/>
    </xf>
    <xf numFmtId="198" fontId="6" fillId="0" borderId="2" xfId="29" applyNumberFormat="1" applyFont="1" applyFill="1" applyBorder="1" applyAlignment="1" applyProtection="1">
      <alignment horizontal="right" vertical="center" wrapText="1"/>
      <protection locked="0"/>
    </xf>
    <xf numFmtId="3" fontId="6" fillId="0" borderId="2" xfId="29" applyNumberFormat="1" applyFont="1" applyFill="1" applyBorder="1" applyAlignment="1" applyProtection="1">
      <alignment horizontal="right" vertical="center" wrapText="1"/>
      <protection locked="0"/>
    </xf>
    <xf numFmtId="0" fontId="6" fillId="0" borderId="2" xfId="997" applyFont="1" applyFill="1" applyBorder="1" applyAlignment="1">
      <alignment vertical="center" wrapText="1"/>
    </xf>
    <xf numFmtId="3" fontId="4" fillId="0" borderId="2" xfId="29" applyNumberFormat="1" applyFont="1" applyFill="1" applyBorder="1" applyAlignment="1" applyProtection="1">
      <alignment horizontal="right" vertical="center" wrapText="1"/>
      <protection locked="0"/>
    </xf>
    <xf numFmtId="0" fontId="4" fillId="0" borderId="7" xfId="550" applyFont="1" applyFill="1" applyBorder="1" applyAlignment="1">
      <alignment horizontal="left" vertical="center"/>
    </xf>
    <xf numFmtId="0" fontId="10" fillId="0" borderId="7" xfId="550" applyFont="1" applyFill="1" applyBorder="1" applyAlignment="1">
      <alignment horizontal="left" vertical="center"/>
    </xf>
    <xf numFmtId="0" fontId="10" fillId="0" borderId="2" xfId="997" applyFont="1" applyFill="1" applyBorder="1" applyAlignment="1" applyProtection="1">
      <alignment horizontal="left" vertical="center" wrapText="1" indent="2"/>
    </xf>
    <xf numFmtId="198" fontId="10" fillId="0" borderId="2" xfId="29" applyNumberFormat="1" applyFont="1" applyFill="1" applyBorder="1" applyAlignment="1" applyProtection="1">
      <alignment horizontal="right" vertical="center" wrapText="1"/>
      <protection locked="0"/>
    </xf>
    <xf numFmtId="199" fontId="10" fillId="0" borderId="2" xfId="38" applyNumberFormat="1" applyFont="1" applyFill="1" applyBorder="1" applyAlignment="1" applyProtection="1">
      <alignment vertical="center" wrapText="1"/>
      <protection locked="0"/>
    </xf>
    <xf numFmtId="0" fontId="10" fillId="2" borderId="7" xfId="550" applyFont="1" applyFill="1" applyBorder="1" applyAlignment="1">
      <alignment horizontal="left" vertical="center"/>
    </xf>
    <xf numFmtId="0" fontId="10" fillId="0" borderId="2" xfId="997" applyFont="1" applyFill="1" applyBorder="1" applyAlignment="1" applyProtection="1">
      <alignment horizontal="left" vertical="center" wrapText="1" indent="4"/>
    </xf>
    <xf numFmtId="0" fontId="6" fillId="0" borderId="2" xfId="997" applyFont="1" applyFill="1" applyBorder="1" applyAlignment="1">
      <alignment horizontal="left" vertical="center" wrapText="1"/>
    </xf>
    <xf numFmtId="0" fontId="46" fillId="0" borderId="6" xfId="0" applyFont="1" applyFill="1" applyBorder="1" applyAlignment="1" applyProtection="1">
      <alignment horizontal="left" vertical="center"/>
    </xf>
    <xf numFmtId="0" fontId="47" fillId="3" borderId="6" xfId="0" applyFont="1" applyFill="1" applyBorder="1" applyAlignment="1" applyProtection="1">
      <alignment horizontal="left" vertical="center"/>
    </xf>
    <xf numFmtId="198" fontId="7" fillId="0" borderId="2" xfId="29" applyNumberFormat="1" applyFont="1" applyFill="1" applyBorder="1" applyAlignment="1" applyProtection="1">
      <alignment horizontal="right" vertical="center" wrapText="1"/>
      <protection locked="0"/>
    </xf>
    <xf numFmtId="0" fontId="6" fillId="0" borderId="2" xfId="997" applyNumberFormat="1" applyFont="1" applyFill="1" applyBorder="1" applyAlignment="1">
      <alignment horizontal="left" vertical="center" wrapText="1"/>
    </xf>
    <xf numFmtId="0" fontId="6" fillId="0" borderId="2" xfId="997" applyFont="1" applyFill="1" applyBorder="1" applyAlignment="1">
      <alignment horizontal="distributed" vertical="center" wrapText="1" indent="2"/>
    </xf>
    <xf numFmtId="0" fontId="10" fillId="0" borderId="0" xfId="997" applyFont="1" applyFill="1" applyAlignment="1">
      <alignment vertical="center" wrapText="1"/>
    </xf>
    <xf numFmtId="0" fontId="1" fillId="0" borderId="0" xfId="997" applyFont="1" applyFill="1" applyAlignment="1">
      <alignment vertical="center" wrapText="1"/>
    </xf>
    <xf numFmtId="3" fontId="1" fillId="0" borderId="0" xfId="997" applyNumberFormat="1" applyFont="1" applyFill="1" applyAlignment="1">
      <alignment vertical="center" wrapText="1"/>
    </xf>
    <xf numFmtId="0" fontId="1" fillId="0" borderId="0" xfId="997" applyFill="1" applyAlignment="1">
      <alignment vertical="center"/>
    </xf>
    <xf numFmtId="3" fontId="1" fillId="0" borderId="0" xfId="997" applyNumberFormat="1" applyFill="1" applyAlignment="1">
      <alignment vertical="center"/>
    </xf>
    <xf numFmtId="3" fontId="10" fillId="0" borderId="0" xfId="997" applyNumberFormat="1" applyFont="1" applyFill="1" applyAlignment="1">
      <alignment vertical="center" wrapText="1"/>
    </xf>
    <xf numFmtId="0" fontId="7" fillId="2" borderId="0" xfId="997" applyFont="1" applyFill="1" applyAlignment="1" applyProtection="1">
      <alignment horizontal="center" vertical="center" wrapText="1"/>
    </xf>
    <xf numFmtId="0" fontId="10" fillId="2" borderId="0" xfId="997" applyFont="1" applyFill="1" applyProtection="1">
      <alignment vertical="center"/>
    </xf>
    <xf numFmtId="0" fontId="1" fillId="2" borderId="0" xfId="550" applyFill="1" applyProtection="1">
      <alignment vertical="center"/>
    </xf>
    <xf numFmtId="193" fontId="1" fillId="2" borderId="0" xfId="997" applyNumberFormat="1" applyFill="1" applyProtection="1">
      <alignment vertical="center"/>
    </xf>
    <xf numFmtId="0" fontId="0" fillId="0" borderId="0" xfId="0" applyAlignment="1" applyProtection="1"/>
    <xf numFmtId="0" fontId="45" fillId="0" borderId="0" xfId="997" applyFont="1" applyFill="1" applyAlignment="1" applyProtection="1">
      <alignment horizontal="center" vertical="center"/>
    </xf>
    <xf numFmtId="0" fontId="8" fillId="0" borderId="0" xfId="0" applyFont="1" applyFill="1" applyAlignment="1" applyProtection="1"/>
    <xf numFmtId="193" fontId="6" fillId="0" borderId="4" xfId="997" applyNumberFormat="1" applyFont="1" applyFill="1" applyBorder="1" applyAlignment="1" applyProtection="1">
      <alignment horizontal="center" vertical="center" wrapText="1"/>
    </xf>
    <xf numFmtId="193" fontId="6" fillId="0" borderId="7" xfId="997" applyNumberFormat="1" applyFont="1" applyFill="1" applyBorder="1" applyAlignment="1" applyProtection="1">
      <alignment horizontal="center" vertical="center" wrapText="1"/>
    </xf>
    <xf numFmtId="193" fontId="6" fillId="0" borderId="9" xfId="997" applyNumberFormat="1" applyFont="1" applyFill="1" applyBorder="1" applyAlignment="1" applyProtection="1">
      <alignment horizontal="center" vertical="center" wrapText="1"/>
    </xf>
    <xf numFmtId="0" fontId="7" fillId="0" borderId="2" xfId="997" applyFont="1" applyFill="1" applyBorder="1" applyAlignment="1" applyProtection="1">
      <alignment horizontal="center" vertical="center" wrapText="1"/>
    </xf>
    <xf numFmtId="193" fontId="6" fillId="0" borderId="5" xfId="997" applyNumberFormat="1" applyFont="1" applyFill="1" applyBorder="1" applyAlignment="1" applyProtection="1">
      <alignment horizontal="center" vertical="center" wrapText="1"/>
    </xf>
    <xf numFmtId="193" fontId="21" fillId="0" borderId="2" xfId="997" applyNumberFormat="1" applyFont="1" applyFill="1" applyBorder="1" applyAlignment="1" applyProtection="1">
      <alignment horizontal="center" vertical="center" wrapText="1"/>
    </xf>
    <xf numFmtId="193" fontId="6" fillId="0" borderId="0" xfId="997" applyNumberFormat="1" applyFont="1" applyFill="1" applyAlignment="1" applyProtection="1">
      <alignment horizontal="center" vertical="center" wrapText="1"/>
    </xf>
    <xf numFmtId="0" fontId="6" fillId="0" borderId="7" xfId="997" applyNumberFormat="1" applyFont="1" applyFill="1" applyBorder="1" applyAlignment="1" applyProtection="1">
      <alignment horizontal="left" vertical="center"/>
    </xf>
    <xf numFmtId="0" fontId="6" fillId="0" borderId="2" xfId="997" applyNumberFormat="1" applyFont="1" applyFill="1" applyBorder="1" applyAlignment="1" applyProtection="1">
      <alignment vertical="center" wrapText="1"/>
    </xf>
    <xf numFmtId="0" fontId="4" fillId="0" borderId="7" xfId="997" applyNumberFormat="1" applyFont="1" applyFill="1" applyBorder="1" applyAlignment="1" applyProtection="1">
      <alignment horizontal="left" vertical="center"/>
    </xf>
    <xf numFmtId="3" fontId="4" fillId="0" borderId="2" xfId="38" applyNumberFormat="1" applyFont="1" applyFill="1" applyBorder="1" applyAlignment="1" applyProtection="1">
      <alignment horizontal="right" vertical="center" wrapText="1"/>
      <protection locked="0"/>
    </xf>
    <xf numFmtId="0" fontId="10" fillId="0" borderId="7" xfId="997" applyNumberFormat="1" applyFont="1" applyFill="1" applyBorder="1" applyAlignment="1" applyProtection="1">
      <alignment horizontal="left" vertical="center"/>
    </xf>
    <xf numFmtId="3" fontId="10" fillId="0" borderId="2" xfId="0" applyNumberFormat="1" applyFont="1" applyFill="1" applyBorder="1" applyAlignment="1" applyProtection="1">
      <alignment horizontal="right" vertical="center"/>
      <protection locked="0"/>
    </xf>
    <xf numFmtId="3" fontId="7" fillId="0" borderId="2" xfId="38" applyNumberFormat="1" applyFont="1" applyFill="1" applyBorder="1" applyAlignment="1" applyProtection="1">
      <alignment horizontal="right" vertical="center" wrapText="1"/>
      <protection locked="0"/>
    </xf>
    <xf numFmtId="0" fontId="4" fillId="0" borderId="7" xfId="997" applyNumberFormat="1" applyFont="1" applyFill="1" applyBorder="1" applyAlignment="1" applyProtection="1">
      <alignment horizontal="left" vertical="top" wrapText="1"/>
    </xf>
    <xf numFmtId="0" fontId="4" fillId="0" borderId="2" xfId="997" applyFont="1" applyFill="1" applyBorder="1" applyAlignment="1" applyProtection="1">
      <alignment horizontal="left" vertical="center" wrapText="1"/>
    </xf>
    <xf numFmtId="199" fontId="6" fillId="0" borderId="2" xfId="38" applyNumberFormat="1" applyFont="1" applyFill="1" applyBorder="1" applyAlignment="1" applyProtection="1">
      <alignment horizontal="right" vertical="center" wrapText="1"/>
      <protection locked="0"/>
    </xf>
    <xf numFmtId="0" fontId="6" fillId="0" borderId="7" xfId="997" applyFont="1" applyFill="1" applyBorder="1" applyAlignment="1" applyProtection="1">
      <alignment horizontal="distributed" vertical="center"/>
    </xf>
    <xf numFmtId="0" fontId="4" fillId="0" borderId="2" xfId="997" applyFont="1" applyFill="1" applyBorder="1" applyAlignment="1" applyProtection="1">
      <alignment horizontal="left" vertical="center" wrapText="1" indent="1"/>
    </xf>
    <xf numFmtId="0" fontId="7" fillId="0" borderId="7" xfId="997" applyFont="1" applyFill="1" applyBorder="1" applyAlignment="1" applyProtection="1">
      <alignment horizontal="left" vertical="center"/>
    </xf>
    <xf numFmtId="3" fontId="7" fillId="0" borderId="2" xfId="0" applyNumberFormat="1" applyFont="1" applyFill="1" applyBorder="1" applyAlignment="1" applyProtection="1">
      <alignment horizontal="right" vertical="center"/>
      <protection locked="0"/>
    </xf>
    <xf numFmtId="0" fontId="10" fillId="0" borderId="2" xfId="997" applyFont="1" applyFill="1" applyBorder="1" applyAlignment="1" applyProtection="1">
      <alignment horizontal="left" vertical="center" wrapText="1" indent="1"/>
    </xf>
    <xf numFmtId="0" fontId="10" fillId="2" borderId="7" xfId="550" applyFont="1" applyFill="1" applyBorder="1" applyAlignment="1" applyProtection="1">
      <alignment horizontal="left" vertical="center"/>
    </xf>
    <xf numFmtId="0" fontId="10" fillId="0" borderId="7" xfId="550" applyFont="1" applyFill="1" applyBorder="1" applyAlignment="1" applyProtection="1">
      <alignment horizontal="left" vertical="center"/>
    </xf>
    <xf numFmtId="0" fontId="25" fillId="0" borderId="7" xfId="997" applyFont="1" applyFill="1" applyBorder="1" applyAlignment="1" applyProtection="1">
      <alignment horizontal="distributed" vertical="center"/>
    </xf>
    <xf numFmtId="0" fontId="6" fillId="0" borderId="2" xfId="997" applyNumberFormat="1" applyFont="1" applyFill="1" applyBorder="1" applyAlignment="1" applyProtection="1">
      <alignment horizontal="distributed" vertical="center"/>
    </xf>
    <xf numFmtId="0" fontId="10" fillId="2" borderId="0" xfId="997" applyFont="1" applyFill="1" applyAlignment="1" applyProtection="1">
      <alignment vertical="center" wrapText="1"/>
    </xf>
    <xf numFmtId="197" fontId="0" fillId="0" borderId="0" xfId="0" applyNumberFormat="1" applyAlignment="1" applyProtection="1"/>
    <xf numFmtId="0" fontId="0" fillId="0" borderId="0" xfId="0" applyAlignment="1" applyProtection="1">
      <protection locked="0"/>
    </xf>
    <xf numFmtId="0" fontId="7" fillId="0" borderId="0" xfId="997" applyFont="1" applyFill="1" applyAlignment="1" applyProtection="1">
      <alignment horizontal="center" vertical="center" wrapText="1"/>
    </xf>
    <xf numFmtId="0" fontId="0" fillId="0" borderId="0" xfId="0" applyFill="1" applyAlignment="1" applyProtection="1"/>
    <xf numFmtId="0" fontId="1" fillId="0" borderId="0" xfId="550" applyFill="1" applyProtection="1">
      <alignment vertical="center"/>
    </xf>
    <xf numFmtId="201" fontId="1" fillId="0" borderId="0" xfId="997" applyNumberFormat="1" applyFill="1" applyProtection="1">
      <alignment vertical="center"/>
    </xf>
    <xf numFmtId="0" fontId="39" fillId="0" borderId="0" xfId="997" applyFont="1" applyFill="1" applyAlignment="1" applyProtection="1">
      <alignment horizontal="left" vertical="center"/>
    </xf>
    <xf numFmtId="0" fontId="48" fillId="0" borderId="0" xfId="997" applyFont="1" applyFill="1" applyAlignment="1" applyProtection="1">
      <alignment horizontal="center" vertical="center"/>
    </xf>
    <xf numFmtId="0" fontId="49" fillId="0" borderId="0" xfId="997" applyFont="1" applyFill="1" applyProtection="1">
      <alignment vertical="center"/>
    </xf>
    <xf numFmtId="193" fontId="7" fillId="0" borderId="7" xfId="997" applyNumberFormat="1" applyFont="1" applyFill="1" applyBorder="1" applyAlignment="1" applyProtection="1">
      <alignment horizontal="center" vertical="center" wrapText="1"/>
    </xf>
    <xf numFmtId="0" fontId="7" fillId="0" borderId="7" xfId="997" applyNumberFormat="1" applyFont="1" applyFill="1" applyBorder="1" applyAlignment="1" applyProtection="1">
      <alignment horizontal="left" vertical="center"/>
    </xf>
    <xf numFmtId="0" fontId="7" fillId="0" borderId="2" xfId="997" applyNumberFormat="1" applyFont="1" applyFill="1" applyBorder="1" applyAlignment="1" applyProtection="1">
      <alignment vertical="center" wrapText="1"/>
    </xf>
    <xf numFmtId="3" fontId="7" fillId="0" borderId="2" xfId="0" applyNumberFormat="1" applyFont="1" applyFill="1" applyBorder="1" applyAlignment="1" applyProtection="1">
      <alignment horizontal="right" vertical="center"/>
    </xf>
    <xf numFmtId="0" fontId="10" fillId="0" borderId="2" xfId="997" applyFont="1" applyFill="1" applyBorder="1" applyAlignment="1" applyProtection="1">
      <alignment horizontal="left" vertical="center" wrapText="1"/>
    </xf>
    <xf numFmtId="201" fontId="10" fillId="0" borderId="2" xfId="38" applyNumberFormat="1" applyFont="1" applyFill="1" applyBorder="1" applyAlignment="1" applyProtection="1">
      <alignment horizontal="right" vertical="center" wrapText="1"/>
      <protection locked="0"/>
    </xf>
    <xf numFmtId="0" fontId="10" fillId="0" borderId="7" xfId="997" applyFont="1" applyFill="1" applyBorder="1" applyAlignment="1" applyProtection="1">
      <alignment horizontal="left" vertical="center"/>
    </xf>
    <xf numFmtId="0" fontId="1" fillId="0" borderId="2" xfId="997" applyFill="1" applyBorder="1" applyProtection="1">
      <alignment vertical="center"/>
    </xf>
    <xf numFmtId="0" fontId="10" fillId="0" borderId="7" xfId="997" applyFont="1" applyFill="1" applyBorder="1" applyAlignment="1" applyProtection="1">
      <alignment horizontal="left" vertical="top" wrapText="1"/>
    </xf>
    <xf numFmtId="0" fontId="10" fillId="0" borderId="2" xfId="997" applyNumberFormat="1" applyFont="1" applyFill="1" applyBorder="1" applyAlignment="1" applyProtection="1">
      <alignment vertical="center" wrapText="1"/>
    </xf>
    <xf numFmtId="201" fontId="7" fillId="0" borderId="2" xfId="38" applyNumberFormat="1" applyFont="1" applyFill="1" applyBorder="1" applyAlignment="1" applyProtection="1">
      <alignment horizontal="right" vertical="center" wrapText="1"/>
      <protection locked="0"/>
    </xf>
    <xf numFmtId="0" fontId="7" fillId="0" borderId="7" xfId="997" applyFont="1" applyFill="1" applyBorder="1" applyAlignment="1" applyProtection="1">
      <alignment horizontal="distributed" vertical="center"/>
    </xf>
    <xf numFmtId="49" fontId="7" fillId="0" borderId="2" xfId="0" applyNumberFormat="1" applyFont="1" applyFill="1" applyBorder="1" applyAlignment="1" applyProtection="1">
      <alignment horizontal="distributed" vertical="center" wrapText="1"/>
    </xf>
    <xf numFmtId="0" fontId="7" fillId="0" borderId="2" xfId="997" applyFont="1" applyFill="1" applyBorder="1" applyAlignment="1" applyProtection="1">
      <alignment horizontal="left" vertical="center" wrapText="1"/>
    </xf>
    <xf numFmtId="0" fontId="10" fillId="0" borderId="2" xfId="550" applyFont="1" applyFill="1" applyBorder="1" applyAlignment="1" applyProtection="1">
      <alignment horizontal="left" vertical="center" wrapText="1"/>
    </xf>
    <xf numFmtId="0" fontId="19" fillId="0" borderId="7" xfId="997" applyFont="1" applyFill="1" applyBorder="1" applyAlignment="1" applyProtection="1">
      <alignment horizontal="distributed" vertical="center"/>
    </xf>
    <xf numFmtId="0" fontId="7" fillId="0" borderId="2" xfId="997" applyNumberFormat="1" applyFont="1" applyFill="1" applyBorder="1" applyAlignment="1" applyProtection="1">
      <alignment horizontal="distributed" vertical="center"/>
    </xf>
    <xf numFmtId="201" fontId="11" fillId="0" borderId="0" xfId="997" applyNumberFormat="1" applyFont="1" applyFill="1" applyBorder="1" applyAlignment="1" applyProtection="1">
      <alignment horizontal="right" vertical="center"/>
    </xf>
    <xf numFmtId="201" fontId="10" fillId="0" borderId="0" xfId="997" applyNumberFormat="1" applyFont="1" applyFill="1" applyBorder="1" applyAlignment="1" applyProtection="1">
      <alignment horizontal="right" vertical="center"/>
    </xf>
    <xf numFmtId="0" fontId="21" fillId="0" borderId="0" xfId="997" applyFont="1" applyFill="1" applyAlignment="1" applyProtection="1">
      <alignment horizontal="left" vertical="center" wrapText="1"/>
    </xf>
    <xf numFmtId="0" fontId="19" fillId="0" borderId="0" xfId="997" applyFont="1" applyFill="1" applyProtection="1">
      <alignment vertical="center"/>
    </xf>
    <xf numFmtId="193" fontId="7" fillId="0" borderId="2" xfId="38" applyNumberFormat="1" applyFont="1" applyFill="1" applyBorder="1" applyAlignment="1" applyProtection="1">
      <alignment horizontal="right" vertical="center" wrapText="1"/>
      <protection locked="0"/>
    </xf>
  </cellXfs>
  <cellStyles count="1341">
    <cellStyle name="常规" xfId="0" builtinId="0"/>
    <cellStyle name="货币[0]" xfId="1" builtinId="7"/>
    <cellStyle name="输入" xfId="2" builtinId="20"/>
    <cellStyle name="强调文字颜色 2 3 2" xfId="3"/>
    <cellStyle name="Accent5 9" xfId="4"/>
    <cellStyle name="汇总 6" xfId="5"/>
    <cellStyle name="货币" xfId="6" builtinId="4"/>
    <cellStyle name="常规 2 2 4" xfId="7"/>
    <cellStyle name="_ET_STYLE_NoName_00__Book1_1 2 2 2" xfId="8"/>
    <cellStyle name="部门 4" xfId="9"/>
    <cellStyle name="常规 435" xfId="10"/>
    <cellStyle name="常规 440" xfId="11"/>
    <cellStyle name="链接单元格 5" xfId="12"/>
    <cellStyle name="20% - 强调文字颜色 3" xfId="13" builtinId="38"/>
    <cellStyle name="Accent1 5" xfId="14"/>
    <cellStyle name="百分比 2 8 2" xfId="15"/>
    <cellStyle name="args.style" xfId="16"/>
    <cellStyle name="好 3 2 2" xfId="17"/>
    <cellStyle name="常规 3 2 3 2" xfId="18"/>
    <cellStyle name="Accent2 - 20% 2" xfId="19"/>
    <cellStyle name="适中 5 2" xfId="20"/>
    <cellStyle name="_Book1_2 2" xfId="21"/>
    <cellStyle name="Accent2 - 40%" xfId="22"/>
    <cellStyle name="常规 3 4 3" xfId="23"/>
    <cellStyle name="千位分隔[0]" xfId="24" builtinId="6"/>
    <cellStyle name="常规 26 2" xfId="25"/>
    <cellStyle name="40% - 强调文字颜色 3" xfId="26" builtinId="39"/>
    <cellStyle name="差" xfId="27" builtinId="27"/>
    <cellStyle name="常规 7 3" xfId="28"/>
    <cellStyle name="千位分隔" xfId="29" builtinId="3"/>
    <cellStyle name="60% - 强调文字颜色 3" xfId="30" builtinId="40"/>
    <cellStyle name="Accent6 4" xfId="31"/>
    <cellStyle name="超链接" xfId="32" builtinId="8"/>
    <cellStyle name="Input [yellow] 4" xfId="33"/>
    <cellStyle name="好_0605石屏县 2 2" xfId="34"/>
    <cellStyle name="Accent2 - 60%" xfId="35"/>
    <cellStyle name="60% - 强调文字颜色 6 3 2" xfId="36"/>
    <cellStyle name="日期" xfId="37"/>
    <cellStyle name="百分比" xfId="38" builtinId="5"/>
    <cellStyle name="已访问的超链接" xfId="39" builtinId="9"/>
    <cellStyle name="Accent4 5" xfId="40"/>
    <cellStyle name="差_Book1 2" xfId="41"/>
    <cellStyle name="好_2007年地州资金往来对账表 3" xfId="42"/>
    <cellStyle name="60% - 强调文字颜色 4 2 2 2" xfId="43"/>
    <cellStyle name="60% - 强调文字颜色 2 3" xfId="44"/>
    <cellStyle name="注释" xfId="45" builtinId="10"/>
    <cellStyle name="常规 6" xfId="46"/>
    <cellStyle name="_ET_STYLE_NoName_00__Sheet3" xfId="47"/>
    <cellStyle name="60% - 强调文字颜色 2" xfId="48" builtinId="36"/>
    <cellStyle name="Accent6 3" xfId="49"/>
    <cellStyle name="Accent5 - 60% 2 2" xfId="50"/>
    <cellStyle name="标题 4" xfId="51" builtinId="19"/>
    <cellStyle name="解释性文本 2 2" xfId="52"/>
    <cellStyle name="百分比 7" xfId="53"/>
    <cellStyle name="Accent3 4 2" xfId="54"/>
    <cellStyle name="常规 4 2 2 3" xfId="55"/>
    <cellStyle name="常规 6 5" xfId="56"/>
    <cellStyle name="警告文本" xfId="57" builtinId="11"/>
    <cellStyle name="常规 5 2" xfId="58"/>
    <cellStyle name="60% - 强调文字颜色 2 2 2" xfId="59"/>
    <cellStyle name="标题" xfId="60" builtinId="15"/>
    <cellStyle name="标题 1 5 2" xfId="61"/>
    <cellStyle name="Accent1 - 60% 2 2" xfId="62"/>
    <cellStyle name="解释性文本" xfId="63" builtinId="53"/>
    <cellStyle name="标题 1" xfId="64" builtinId="16"/>
    <cellStyle name="百分比 4" xfId="65"/>
    <cellStyle name="标题 2" xfId="66" builtinId="17"/>
    <cellStyle name="百分比 5" xfId="67"/>
    <cellStyle name="常规 5 2 2" xfId="68"/>
    <cellStyle name="60% - 强调文字颜色 2 2 2 2" xfId="69"/>
    <cellStyle name="0,0_x000d__x000a_NA_x000d__x000a_" xfId="70"/>
    <cellStyle name="差 7" xfId="71"/>
    <cellStyle name="Accent4 2 2" xfId="72"/>
    <cellStyle name="60% - 强调文字颜色 1" xfId="73" builtinId="32"/>
    <cellStyle name="Accent6 2" xfId="74"/>
    <cellStyle name="标题 3" xfId="75" builtinId="18"/>
    <cellStyle name="百分比 6" xfId="76"/>
    <cellStyle name="60% - 强调文字颜色 4" xfId="77" builtinId="44"/>
    <cellStyle name="Accent6 5" xfId="78"/>
    <cellStyle name="输出" xfId="79" builtinId="21"/>
    <cellStyle name="计算" xfId="80" builtinId="22"/>
    <cellStyle name="40% - 强调文字颜色 4 2" xfId="81"/>
    <cellStyle name="检查单元格" xfId="82" builtinId="23"/>
    <cellStyle name="20% - 强调文字颜色 6" xfId="83" builtinId="50"/>
    <cellStyle name="常规 443" xfId="84"/>
    <cellStyle name="常规 8 3" xfId="85"/>
    <cellStyle name="常规 2 2 2 5" xfId="86"/>
    <cellStyle name="强调文字颜色 2" xfId="87" builtinId="33"/>
    <cellStyle name="标题 4 5 3" xfId="88"/>
    <cellStyle name="PSHeading 4" xfId="89"/>
    <cellStyle name="链接单元格" xfId="90" builtinId="24"/>
    <cellStyle name="60% - 强调文字颜色 4 2 3" xfId="91"/>
    <cellStyle name="差_0605石屏" xfId="92"/>
    <cellStyle name="汇总" xfId="93" builtinId="25"/>
    <cellStyle name="好" xfId="94" builtinId="26"/>
    <cellStyle name="适中 8" xfId="95"/>
    <cellStyle name="20% - 强调文字颜色 3 3" xfId="96"/>
    <cellStyle name="输出 3 3" xfId="97"/>
    <cellStyle name="适中" xfId="98" builtinId="28"/>
    <cellStyle name="20% - 强调文字颜色 5" xfId="99" builtinId="46"/>
    <cellStyle name="常规 442" xfId="100"/>
    <cellStyle name="常规 8 2" xfId="101"/>
    <cellStyle name="链接单元格 7" xfId="102"/>
    <cellStyle name="常规 2 2 2 4" xfId="103"/>
    <cellStyle name="强调文字颜色 1" xfId="104" builtinId="29"/>
    <cellStyle name="标题 4 5 2" xfId="105"/>
    <cellStyle name="千位分隔 6 2" xfId="106"/>
    <cellStyle name="编号 3 2" xfId="107"/>
    <cellStyle name="20% - 强调文字颜色 1" xfId="108" builtinId="30"/>
    <cellStyle name="常规 428" xfId="109"/>
    <cellStyle name="常规 433" xfId="110"/>
    <cellStyle name="链接单元格 3" xfId="111"/>
    <cellStyle name="汇总 3 3" xfId="112"/>
    <cellStyle name="Accent6 - 20% 2 2" xfId="113"/>
    <cellStyle name="40% - 强调文字颜色 1" xfId="114" builtinId="31"/>
    <cellStyle name="标题 5 4" xfId="115"/>
    <cellStyle name="20% - 强调文字颜色 2" xfId="116" builtinId="34"/>
    <cellStyle name="常规 429" xfId="117"/>
    <cellStyle name="常规 434" xfId="118"/>
    <cellStyle name="链接单元格 4" xfId="119"/>
    <cellStyle name="40% - 强调文字颜色 2" xfId="120" builtinId="35"/>
    <cellStyle name="检查单元格 3 4" xfId="121"/>
    <cellStyle name="Accent2 - 40% 2" xfId="122"/>
    <cellStyle name="差_11大理 2 2" xfId="123"/>
    <cellStyle name="强调文字颜色 3" xfId="124" builtinId="37"/>
    <cellStyle name="PSChar" xfId="125"/>
    <cellStyle name="强调文字颜色 4" xfId="126" builtinId="41"/>
    <cellStyle name="Accent2 - 40% 3" xfId="127"/>
    <cellStyle name="好_2008年地州对账表(国库资金）" xfId="128"/>
    <cellStyle name="20% - 强调文字颜色 4" xfId="129" builtinId="42"/>
    <cellStyle name="常规 436" xfId="130"/>
    <cellStyle name="常规 441" xfId="131"/>
    <cellStyle name="链接单元格 6" xfId="132"/>
    <cellStyle name="40% - 强调文字颜色 4" xfId="133" builtinId="43"/>
    <cellStyle name="强调文字颜色 5" xfId="134" builtinId="45"/>
    <cellStyle name="60% - 强调文字颜色 5 2 2 2" xfId="135"/>
    <cellStyle name="常规 2 5 3 2" xfId="136"/>
    <cellStyle name="40% - 强调文字颜色 5" xfId="137" builtinId="47"/>
    <cellStyle name="标题 1 4 2" xfId="138"/>
    <cellStyle name="60% - 强调文字颜色 5" xfId="139" builtinId="48"/>
    <cellStyle name="Accent6 6" xfId="140"/>
    <cellStyle name="强调文字颜色 6" xfId="141" builtinId="49"/>
    <cellStyle name="40% - 强调文字颜色 6" xfId="142" builtinId="51"/>
    <cellStyle name="_弱电系统设备配置报价清单" xfId="143"/>
    <cellStyle name="标题 1 4 3" xfId="144"/>
    <cellStyle name="60% - 强调文字颜色 6" xfId="145" builtinId="52"/>
    <cellStyle name="Accent6 7" xfId="146"/>
    <cellStyle name="适中 5 3" xfId="147"/>
    <cellStyle name="Accent2 - 20% 3" xfId="148"/>
    <cellStyle name="常规 2 12 2" xfId="149"/>
    <cellStyle name="_Book1_2 3" xfId="150"/>
    <cellStyle name="_ET_STYLE_NoName_00__Book1" xfId="151"/>
    <cellStyle name="_ET_STYLE_NoName_00_" xfId="152"/>
    <cellStyle name="_Book1_1" xfId="153"/>
    <cellStyle name="_20100326高清市院遂宁检察院1080P配置清单26日改" xfId="154"/>
    <cellStyle name="百分比 2 2 4" xfId="155"/>
    <cellStyle name="Accent2 - 20% 2 2" xfId="156"/>
    <cellStyle name="_Book1_2 2 2" xfId="157"/>
    <cellStyle name="常规 2 5 4 2" xfId="158"/>
    <cellStyle name="百分比 2 2 5" xfId="159"/>
    <cellStyle name="_Book1_2 2 3" xfId="160"/>
    <cellStyle name="百分比 2 10 2" xfId="161"/>
    <cellStyle name="百分比 2 2 4 2" xfId="162"/>
    <cellStyle name="_Book1_2 2 2 2" xfId="163"/>
    <cellStyle name="超级链接 2 2" xfId="164"/>
    <cellStyle name="_Book1_3 2" xfId="165"/>
    <cellStyle name="_Book1" xfId="166"/>
    <cellStyle name="常规 2 7 2" xfId="167"/>
    <cellStyle name="适中 5" xfId="168"/>
    <cellStyle name="Accent2 - 20%" xfId="169"/>
    <cellStyle name="常规 3 2 3" xfId="170"/>
    <cellStyle name="_Book1_2" xfId="171"/>
    <cellStyle name="百分比 2 3 4" xfId="172"/>
    <cellStyle name="常规 2 16" xfId="173"/>
    <cellStyle name="差_2008年地州对账表(国库资金） 3" xfId="174"/>
    <cellStyle name="_Book1_2 3 2" xfId="175"/>
    <cellStyle name="_Book1_2 4" xfId="176"/>
    <cellStyle name="Accent1 4 2" xfId="177"/>
    <cellStyle name="超级链接 2" xfId="178"/>
    <cellStyle name="_Book1_3" xfId="179"/>
    <cellStyle name="Accent5 - 60% 3" xfId="180"/>
    <cellStyle name="_ET_STYLE_NoName_00__Book1_1" xfId="181"/>
    <cellStyle name="常规 2 3 3 2" xfId="182"/>
    <cellStyle name="_ET_STYLE_NoName_00__Book1_1 2" xfId="183"/>
    <cellStyle name="常规 2 3 3 2 2" xfId="184"/>
    <cellStyle name="_ET_STYLE_NoName_00__Book1_1 2 2" xfId="185"/>
    <cellStyle name="标题 2 2 2 2" xfId="186"/>
    <cellStyle name="_ET_STYLE_NoName_00__Book1_1 2 3" xfId="187"/>
    <cellStyle name="百分比 2 7 2" xfId="188"/>
    <cellStyle name="Percent [2]" xfId="189"/>
    <cellStyle name="_ET_STYLE_NoName_00__Book1_1 3" xfId="190"/>
    <cellStyle name="Accent1 4" xfId="191"/>
    <cellStyle name="超级链接" xfId="192"/>
    <cellStyle name="_ET_STYLE_NoName_00__Book1_1 3 2" xfId="193"/>
    <cellStyle name="_ET_STYLE_NoName_00__Book1_1 4" xfId="194"/>
    <cellStyle name="Accent5 4" xfId="195"/>
    <cellStyle name="_关闭破产企业已移交地方管理中小学校退休教师情况明细表(1)" xfId="196"/>
    <cellStyle name="警告文本 4 2" xfId="197"/>
    <cellStyle name="0,0_x005f_x000d__x005f_x000a_NA_x005f_x000d__x005f_x000a_" xfId="198"/>
    <cellStyle name="20% - 强调文字颜色 1 2" xfId="199"/>
    <cellStyle name="常规 11 4" xfId="200"/>
    <cellStyle name="链接单元格 3 2 2" xfId="201"/>
    <cellStyle name="20% - 强调文字颜色 1 2 2" xfId="202"/>
    <cellStyle name="Accent1 - 20% 2" xfId="203"/>
    <cellStyle name="20% - 强调文字颜色 1 3" xfId="204"/>
    <cellStyle name="强调文字颜色 2 2 2 2" xfId="205"/>
    <cellStyle name="20% - 强调文字颜色 2 2" xfId="206"/>
    <cellStyle name="20% - 强调文字颜色 2 2 2" xfId="207"/>
    <cellStyle name="60% - 强调文字颜色 3 2 2 2" xfId="208"/>
    <cellStyle name="20% - 强调文字颜色 2 3" xfId="209"/>
    <cellStyle name="适中 7" xfId="210"/>
    <cellStyle name="20% - 强调文字颜色 3 2" xfId="211"/>
    <cellStyle name="常规 3 2 5" xfId="212"/>
    <cellStyle name="20% - 强调文字颜色 3 2 2" xfId="213"/>
    <cellStyle name="20% - 强调文字颜色 4 2" xfId="214"/>
    <cellStyle name="常规 3 3 5" xfId="215"/>
    <cellStyle name="Mon閠aire_!!!GO" xfId="216"/>
    <cellStyle name="20% - 强调文字颜色 4 2 2" xfId="217"/>
    <cellStyle name="常规 3 3 5 2" xfId="218"/>
    <cellStyle name="20% - 强调文字颜色 4 3" xfId="219"/>
    <cellStyle name="常规 3 3 6" xfId="220"/>
    <cellStyle name="Accent6 - 60% 2 2" xfId="221"/>
    <cellStyle name="20% - 强调文字颜色 5 2" xfId="222"/>
    <cellStyle name="20% - 强调文字颜色 5 2 2" xfId="223"/>
    <cellStyle name="20% - 强调文字颜色 5 3" xfId="224"/>
    <cellStyle name="20% - 强调文字颜色 6 2" xfId="225"/>
    <cellStyle name="Accent6 - 20% 3" xfId="226"/>
    <cellStyle name="20% - 强调文字颜色 6 2 2" xfId="227"/>
    <cellStyle name="解释性文本 3 2 2" xfId="228"/>
    <cellStyle name="20% - 强调文字颜色 6 3" xfId="229"/>
    <cellStyle name="40% - 强调文字颜色 1 2" xfId="230"/>
    <cellStyle name="常规 4 3 5" xfId="231"/>
    <cellStyle name="40% - 强调文字颜色 1 2 2" xfId="232"/>
    <cellStyle name="Accent1" xfId="233"/>
    <cellStyle name="40% - 强调文字颜色 1 3" xfId="234"/>
    <cellStyle name="常规 9 2" xfId="235"/>
    <cellStyle name="40% - 强调文字颜色 2 2" xfId="236"/>
    <cellStyle name="常规 2 3 2 4" xfId="237"/>
    <cellStyle name="40% - 强调文字颜色 2 2 2" xfId="238"/>
    <cellStyle name="常规 2 3 2 4 2" xfId="239"/>
    <cellStyle name="40% - 强调文字颜色 2 3" xfId="240"/>
    <cellStyle name="常规 2 3 2 5" xfId="241"/>
    <cellStyle name="40% - 强调文字颜色 3 2" xfId="242"/>
    <cellStyle name="常规 2 3 3 4" xfId="243"/>
    <cellStyle name="40% - 强调文字颜色 3 2 2" xfId="244"/>
    <cellStyle name="40% - 强调文字颜色 3 3" xfId="245"/>
    <cellStyle name="标题 4 4" xfId="246"/>
    <cellStyle name="千位分隔 5" xfId="247"/>
    <cellStyle name="40% - 强调文字颜色 4 2 2" xfId="248"/>
    <cellStyle name="常规_2007年云南省向人大报送政府收支预算表格式编制过程表 3 2" xfId="249"/>
    <cellStyle name="计算 3 3" xfId="250"/>
    <cellStyle name="Accent6 - 20% 2" xfId="251"/>
    <cellStyle name="40% - 强调文字颜色 4 3" xfId="252"/>
    <cellStyle name="40% - 强调文字颜色 5 2" xfId="253"/>
    <cellStyle name="好 2 3" xfId="254"/>
    <cellStyle name="计算 4 2 2" xfId="255"/>
    <cellStyle name="60% - 强调文字颜色 4 3" xfId="256"/>
    <cellStyle name="40% - 强调文字颜色 5 2 2" xfId="257"/>
    <cellStyle name="40% - 强调文字颜色 5 3" xfId="258"/>
    <cellStyle name="好 2 4" xfId="259"/>
    <cellStyle name="40% - 强调文字颜色 6 2" xfId="260"/>
    <cellStyle name="好 3 3" xfId="261"/>
    <cellStyle name="标题 2 2 4" xfId="262"/>
    <cellStyle name="百分比 2 9" xfId="263"/>
    <cellStyle name="适中 2 2" xfId="264"/>
    <cellStyle name="Accent2 5" xfId="265"/>
    <cellStyle name="百分比 2 9 2" xfId="266"/>
    <cellStyle name="适中 2 2 2" xfId="267"/>
    <cellStyle name="40% - 强调文字颜色 6 2 2" xfId="268"/>
    <cellStyle name="40% - 强调文字颜色 6 3" xfId="269"/>
    <cellStyle name="好 3 4" xfId="270"/>
    <cellStyle name="60% - 强调文字颜色 1 2" xfId="271"/>
    <cellStyle name="Accent6 2 2" xfId="272"/>
    <cellStyle name="输出 3 4" xfId="273"/>
    <cellStyle name="60% - 强调文字颜色 1 2 2" xfId="274"/>
    <cellStyle name="商品名称 2 2" xfId="275"/>
    <cellStyle name="标题 3 2 4" xfId="276"/>
    <cellStyle name="好 7" xfId="277"/>
    <cellStyle name="60% - 强调文字颜色 1 2 2 2" xfId="278"/>
    <cellStyle name="百分比 2 3 4 2" xfId="279"/>
    <cellStyle name="60% - 强调文字颜色 1 2 3" xfId="280"/>
    <cellStyle name="60% - 强调文字颜色 1 3" xfId="281"/>
    <cellStyle name="千位分隔 2 3" xfId="282"/>
    <cellStyle name="60% - 强调文字颜色 1 3 2" xfId="283"/>
    <cellStyle name="60% - 强调文字颜色 2 2" xfId="284"/>
    <cellStyle name="Accent6 3 2" xfId="285"/>
    <cellStyle name="常规 5" xfId="286"/>
    <cellStyle name="输出 4 4" xfId="287"/>
    <cellStyle name="Accent6 - 60%" xfId="288"/>
    <cellStyle name="常规 5 3" xfId="289"/>
    <cellStyle name="60% - 强调文字颜色 2 2 3" xfId="290"/>
    <cellStyle name="常规 6 2" xfId="291"/>
    <cellStyle name="60% - 强调文字颜色 2 3 2" xfId="292"/>
    <cellStyle name="注释 2" xfId="293"/>
    <cellStyle name="60% - 强调文字颜色 3 2" xfId="294"/>
    <cellStyle name="Accent6 4 2" xfId="295"/>
    <cellStyle name="60% - 强调文字颜色 3 2 2" xfId="296"/>
    <cellStyle name="60% - 强调文字颜色 3 2 3" xfId="297"/>
    <cellStyle name="Accent5 - 40% 2" xfId="298"/>
    <cellStyle name="60% - 强调文字颜色 3 3" xfId="299"/>
    <cellStyle name="Accent5 - 40% 2 2" xfId="300"/>
    <cellStyle name="汇总 7" xfId="301"/>
    <cellStyle name="60% - 强调文字颜色 3 3 2" xfId="302"/>
    <cellStyle name="60% - 强调文字颜色 4 2" xfId="303"/>
    <cellStyle name="Accent6 5 2" xfId="304"/>
    <cellStyle name="60% - 强调文字颜色 4 2 2" xfId="305"/>
    <cellStyle name="60% - 强调文字颜色 4 3 2" xfId="306"/>
    <cellStyle name="常规 15" xfId="307"/>
    <cellStyle name="常规 20" xfId="308"/>
    <cellStyle name="标题 1 4 2 2" xfId="309"/>
    <cellStyle name="60% - 强调文字颜色 5 2" xfId="310"/>
    <cellStyle name="60% - 强调文字颜色 5 2 2" xfId="311"/>
    <cellStyle name="常规 2 5 3" xfId="312"/>
    <cellStyle name="百分比 2 10" xfId="313"/>
    <cellStyle name="常规 2 2 2 3 2" xfId="314"/>
    <cellStyle name="60% - 强调文字颜色 5 2 3" xfId="315"/>
    <cellStyle name="常规 2 5 4" xfId="316"/>
    <cellStyle name="60% - 强调文字颜色 5 3" xfId="317"/>
    <cellStyle name="60% - 强调文字颜色 5 3 2" xfId="318"/>
    <cellStyle name="常规 2 6 3" xfId="319"/>
    <cellStyle name="RowLevel_0" xfId="320"/>
    <cellStyle name="60% - 强调文字颜色 6 2" xfId="321"/>
    <cellStyle name="Header2" xfId="322"/>
    <cellStyle name="强调文字颜色 5 2 3" xfId="323"/>
    <cellStyle name="60% - 强调文字颜色 6 2 2" xfId="324"/>
    <cellStyle name="Header2 2" xfId="325"/>
    <cellStyle name="60% - 强调文字颜色 6 2 2 2" xfId="326"/>
    <cellStyle name="60% - 强调文字颜色 6 2 3" xfId="327"/>
    <cellStyle name="60% - 强调文字颜色 6 3" xfId="328"/>
    <cellStyle name="6mal" xfId="329"/>
    <cellStyle name="Accent4 9" xfId="330"/>
    <cellStyle name="Accent1 - 20%" xfId="331"/>
    <cellStyle name="强调文字颜色 2 2 2" xfId="332"/>
    <cellStyle name="常规 2 3 3 3" xfId="333"/>
    <cellStyle name="Accent5 - 20%" xfId="334"/>
    <cellStyle name="Accent1 - 20% 2 2" xfId="335"/>
    <cellStyle name="Accent1 - 20% 3" xfId="336"/>
    <cellStyle name="Accent6 9" xfId="337"/>
    <cellStyle name="标题 6 2 2" xfId="338"/>
    <cellStyle name="Accent1 - 40%" xfId="339"/>
    <cellStyle name="Accent1 - 40% 2" xfId="340"/>
    <cellStyle name="Accent1 - 40% 2 2" xfId="341"/>
    <cellStyle name="PSHeading 3 2" xfId="342"/>
    <cellStyle name="Accent1 - 40% 3" xfId="343"/>
    <cellStyle name="Accent1 - 60%" xfId="344"/>
    <cellStyle name="标题 1 5" xfId="345"/>
    <cellStyle name="Accent1 - 60% 2" xfId="346"/>
    <cellStyle name="常规 17 2" xfId="347"/>
    <cellStyle name="注释 4 2 2" xfId="348"/>
    <cellStyle name="标题 1 6" xfId="349"/>
    <cellStyle name="Accent1 - 60% 3" xfId="350"/>
    <cellStyle name="Date 3" xfId="351"/>
    <cellStyle name="Accent1 2" xfId="352"/>
    <cellStyle name="Currency [0]_!!!GO" xfId="353"/>
    <cellStyle name="Accent1 2 2" xfId="354"/>
    <cellStyle name="Accent1 3" xfId="355"/>
    <cellStyle name="Accent1 3 2" xfId="356"/>
    <cellStyle name="常规 2" xfId="357"/>
    <cellStyle name="Accent1 5 2" xfId="358"/>
    <cellStyle name="sstot" xfId="359"/>
    <cellStyle name="部门 3 2" xfId="360"/>
    <cellStyle name="Accent1 6" xfId="361"/>
    <cellStyle name="常规 2 2 3 2" xfId="362"/>
    <cellStyle name="Accent1 7" xfId="363"/>
    <cellStyle name="常规 2 2 3 3" xfId="364"/>
    <cellStyle name="Accent1 8" xfId="365"/>
    <cellStyle name="差_1110洱源 2" xfId="366"/>
    <cellStyle name="常规 2 2 3 4" xfId="367"/>
    <cellStyle name="Accent1 9" xfId="368"/>
    <cellStyle name="差_1110洱源 3" xfId="369"/>
    <cellStyle name="常规 9 3" xfId="370"/>
    <cellStyle name="Header1 2" xfId="371"/>
    <cellStyle name="强调文字颜色 5 2 2 2" xfId="372"/>
    <cellStyle name="Accent2" xfId="373"/>
    <cellStyle name="Accent2 - 40% 2 2" xfId="374"/>
    <cellStyle name="输入 2 4" xfId="375"/>
    <cellStyle name="日期 2" xfId="376"/>
    <cellStyle name="Accent2 - 60% 2" xfId="377"/>
    <cellStyle name="日期 2 2" xfId="378"/>
    <cellStyle name="Accent2 - 60% 2 2" xfId="379"/>
    <cellStyle name="Accent5 - 40% 3" xfId="380"/>
    <cellStyle name="日期 3" xfId="381"/>
    <cellStyle name="Accent2 - 60% 3" xfId="382"/>
    <cellStyle name="Accent2 2" xfId="383"/>
    <cellStyle name="Accent2 2 2" xfId="384"/>
    <cellStyle name="强调文字颜色 4 3" xfId="385"/>
    <cellStyle name="t" xfId="386"/>
    <cellStyle name="Accent2 3" xfId="387"/>
    <cellStyle name="Accent2 3 2" xfId="388"/>
    <cellStyle name="Accent2 4" xfId="389"/>
    <cellStyle name="Accent2 4 2" xfId="390"/>
    <cellStyle name="Accent2 5 2" xfId="391"/>
    <cellStyle name="百分比 2 9 2 2" xfId="392"/>
    <cellStyle name="Date" xfId="393"/>
    <cellStyle name="Accent2 6" xfId="394"/>
    <cellStyle name="常规 2 2 4 2" xfId="395"/>
    <cellStyle name="百分比 2 9 3" xfId="396"/>
    <cellStyle name="常规 2 2 11" xfId="397"/>
    <cellStyle name="Accent2 7" xfId="398"/>
    <cellStyle name="Accent2 8" xfId="399"/>
    <cellStyle name="Accent2 9" xfId="400"/>
    <cellStyle name="Accent3" xfId="401"/>
    <cellStyle name="Milliers_!!!GO" xfId="402"/>
    <cellStyle name="Accent3 - 20%" xfId="403"/>
    <cellStyle name="Accent5 2" xfId="404"/>
    <cellStyle name="百分比 4 3" xfId="405"/>
    <cellStyle name="常规 2 2 7" xfId="406"/>
    <cellStyle name="标题 1 3" xfId="407"/>
    <cellStyle name="Accent3 - 20% 2" xfId="408"/>
    <cellStyle name="Accent5 2 2" xfId="409"/>
    <cellStyle name="Accent5 6" xfId="410"/>
    <cellStyle name="汇总 3" xfId="411"/>
    <cellStyle name="差_0605石屏 3" xfId="412"/>
    <cellStyle name="标题 1 3 2" xfId="413"/>
    <cellStyle name="Accent3 - 20% 2 2" xfId="414"/>
    <cellStyle name="标题 1 4" xfId="415"/>
    <cellStyle name="Accent3 - 20% 3" xfId="416"/>
    <cellStyle name="好_0502通海县" xfId="417"/>
    <cellStyle name="Mon閠aire [0]_!!!GO" xfId="418"/>
    <cellStyle name="Accent4 3 2" xfId="419"/>
    <cellStyle name="Accent3 - 40%" xfId="420"/>
    <cellStyle name="Accent3 - 40% 2" xfId="421"/>
    <cellStyle name="Accent3 - 40% 2 2" xfId="422"/>
    <cellStyle name="捠壿 [0.00]_Region Orders (2)" xfId="423"/>
    <cellStyle name="Accent4 - 60%" xfId="424"/>
    <cellStyle name="Accent3 - 40% 3" xfId="425"/>
    <cellStyle name="百分比 2 6 2" xfId="426"/>
    <cellStyle name="常规 15 2 2" xfId="427"/>
    <cellStyle name="Accent4 5 2" xfId="428"/>
    <cellStyle name="Accent3 - 60%" xfId="429"/>
    <cellStyle name="Accent3 - 60% 2" xfId="430"/>
    <cellStyle name="好_M01-1 3" xfId="431"/>
    <cellStyle name="编号" xfId="432"/>
    <cellStyle name="Accent3 - 60% 2 2" xfId="433"/>
    <cellStyle name="常规 17 2 2" xfId="434"/>
    <cellStyle name="Accent3 - 60% 3" xfId="435"/>
    <cellStyle name="Accent3 2" xfId="436"/>
    <cellStyle name="comma zerodec" xfId="437"/>
    <cellStyle name="Accent3 2 2" xfId="438"/>
    <cellStyle name="Accent3 3" xfId="439"/>
    <cellStyle name="Accent3 3 2" xfId="440"/>
    <cellStyle name="解释性文本 2" xfId="441"/>
    <cellStyle name="Accent3 4" xfId="442"/>
    <cellStyle name="解释性文本 3" xfId="443"/>
    <cellStyle name="Accent3 5" xfId="444"/>
    <cellStyle name="解释性文本 3 2" xfId="445"/>
    <cellStyle name="Accent3 5 2" xfId="446"/>
    <cellStyle name="解释性文本 4" xfId="447"/>
    <cellStyle name="Accent3 6" xfId="448"/>
    <cellStyle name="常规 2 2 5 2" xfId="449"/>
    <cellStyle name="Moneda_96 Risk" xfId="450"/>
    <cellStyle name="Accent3 7" xfId="451"/>
    <cellStyle name="差 2" xfId="452"/>
    <cellStyle name="解释性文本 5" xfId="453"/>
    <cellStyle name="Accent3 8" xfId="454"/>
    <cellStyle name="差 3" xfId="455"/>
    <cellStyle name="解释性文本 6" xfId="456"/>
    <cellStyle name="百分比 2" xfId="457"/>
    <cellStyle name="常规 2 7 3 2" xfId="458"/>
    <cellStyle name="Accent3 9" xfId="459"/>
    <cellStyle name="差 4" xfId="460"/>
    <cellStyle name="解释性文本 7" xfId="461"/>
    <cellStyle name="Accent4" xfId="462"/>
    <cellStyle name="百分比 2 2 2" xfId="463"/>
    <cellStyle name="Accent4 - 20%" xfId="464"/>
    <cellStyle name="差 4 2 2" xfId="465"/>
    <cellStyle name="百分比 2 2 2 2" xfId="466"/>
    <cellStyle name="常规 2 4 2 4" xfId="467"/>
    <cellStyle name="Accent4 - 20% 2" xfId="468"/>
    <cellStyle name="百分比 2 2 2 2 2" xfId="469"/>
    <cellStyle name="Accent4 - 20% 2 2" xfId="470"/>
    <cellStyle name="百分比 2 2 2 3" xfId="471"/>
    <cellStyle name="强调 2 2" xfId="472"/>
    <cellStyle name="Accent4 - 20% 3" xfId="473"/>
    <cellStyle name="百分比 2 4 2" xfId="474"/>
    <cellStyle name="输入 4" xfId="475"/>
    <cellStyle name="Accent4 - 40%" xfId="476"/>
    <cellStyle name="Accent6 - 40%" xfId="477"/>
    <cellStyle name="百分比 2 4 2 2" xfId="478"/>
    <cellStyle name="常规 3 3" xfId="479"/>
    <cellStyle name="输入 4 2" xfId="480"/>
    <cellStyle name="Accent4 - 40% 2" xfId="481"/>
    <cellStyle name="Accent6 - 40% 2" xfId="482"/>
    <cellStyle name="商品名称 4" xfId="483"/>
    <cellStyle name="常规 3 3 2" xfId="484"/>
    <cellStyle name="输入 4 2 2" xfId="485"/>
    <cellStyle name="Accent4 - 40% 2 2" xfId="486"/>
    <cellStyle name="常规 3 4" xfId="487"/>
    <cellStyle name="输入 4 3" xfId="488"/>
    <cellStyle name="Accent4 - 40% 3" xfId="489"/>
    <cellStyle name="Accent4 - 60% 2" xfId="490"/>
    <cellStyle name="标题 7 4" xfId="491"/>
    <cellStyle name="Accent4 - 60% 2 2" xfId="492"/>
    <cellStyle name="PSSpacer" xfId="493"/>
    <cellStyle name="Accent4 - 60% 3" xfId="494"/>
    <cellStyle name="Accent4 2" xfId="495"/>
    <cellStyle name="Accent6" xfId="496"/>
    <cellStyle name="New Times Roman" xfId="497"/>
    <cellStyle name="Accent4 3" xfId="498"/>
    <cellStyle name="Accent4 4" xfId="499"/>
    <cellStyle name="借出原因" xfId="500"/>
    <cellStyle name="PSHeading 5" xfId="501"/>
    <cellStyle name="Accent4 4 2" xfId="502"/>
    <cellStyle name="百分比 4 2 2" xfId="503"/>
    <cellStyle name="Accent4 6" xfId="504"/>
    <cellStyle name="常规 2 2 6 2" xfId="505"/>
    <cellStyle name="标题 1 2 2" xfId="506"/>
    <cellStyle name="Accent4 7" xfId="507"/>
    <cellStyle name="标题 1 2 3" xfId="508"/>
    <cellStyle name="Accent4 8" xfId="509"/>
    <cellStyle name="标题 1 2 4" xfId="510"/>
    <cellStyle name="Accent5" xfId="511"/>
    <cellStyle name="常规 2 3 3 3 2" xfId="512"/>
    <cellStyle name="Accent5 - 20% 2" xfId="513"/>
    <cellStyle name="Accent5 - 20% 2 2" xfId="514"/>
    <cellStyle name="Input [yellow] 2 2 2" xfId="515"/>
    <cellStyle name="Accent5 - 20% 3" xfId="516"/>
    <cellStyle name="Accent5 - 40%" xfId="517"/>
    <cellStyle name="常规 12" xfId="518"/>
    <cellStyle name="好 4 2" xfId="519"/>
    <cellStyle name="标题 2 3 3" xfId="520"/>
    <cellStyle name="Accent5 - 60%" xfId="521"/>
    <cellStyle name="常规 12 2" xfId="522"/>
    <cellStyle name="好 4 2 2" xfId="523"/>
    <cellStyle name="Accent5 - 60% 2" xfId="524"/>
    <cellStyle name="Category" xfId="525"/>
    <cellStyle name="Accent5 3" xfId="526"/>
    <cellStyle name="Category 2" xfId="527"/>
    <cellStyle name="标题 2 3" xfId="528"/>
    <cellStyle name="Accent5 3 2" xfId="529"/>
    <cellStyle name="Comma [0]_!!!GO" xfId="530"/>
    <cellStyle name="标题 3 3" xfId="531"/>
    <cellStyle name="Accent5 4 2" xfId="532"/>
    <cellStyle name="Accent5 5" xfId="533"/>
    <cellStyle name="汇总 2" xfId="534"/>
    <cellStyle name="差_0605石屏 2" xfId="535"/>
    <cellStyle name="Accent5 5 2" xfId="536"/>
    <cellStyle name="汇总 2 2" xfId="537"/>
    <cellStyle name="差_0605石屏 2 2" xfId="538"/>
    <cellStyle name="Accent5 7" xfId="539"/>
    <cellStyle name="汇总 4" xfId="540"/>
    <cellStyle name="标题 1 3 3" xfId="541"/>
    <cellStyle name="百分比 2 3 2 2 2" xfId="542"/>
    <cellStyle name="Accent5 8" xfId="543"/>
    <cellStyle name="汇总 5" xfId="544"/>
    <cellStyle name="标题 1 3 4" xfId="545"/>
    <cellStyle name="Accent6 - 20%" xfId="546"/>
    <cellStyle name="Accent6 - 40% 2 2" xfId="547"/>
    <cellStyle name="标题 3 4 4" xfId="548"/>
    <cellStyle name="常规 3 3 3" xfId="549"/>
    <cellStyle name="常规_2007年云南省向人大报送政府收支预算表格式编制过程表" xfId="550"/>
    <cellStyle name="ColLevel_0" xfId="551"/>
    <cellStyle name="Accent6 - 40% 3" xfId="552"/>
    <cellStyle name="Accent6 - 60% 2" xfId="553"/>
    <cellStyle name="Accent6 - 60% 3" xfId="554"/>
    <cellStyle name="Accent6 8" xfId="555"/>
    <cellStyle name="标题 1 4 4" xfId="556"/>
    <cellStyle name="Comma_!!!GO" xfId="557"/>
    <cellStyle name="百分比 2 4 3" xfId="558"/>
    <cellStyle name="标题 3 3 2" xfId="559"/>
    <cellStyle name="分级显示列_1_Book1" xfId="560"/>
    <cellStyle name="Currency_!!!GO" xfId="561"/>
    <cellStyle name="常规 13" xfId="562"/>
    <cellStyle name="好 4 3" xfId="563"/>
    <cellStyle name="标题 2 3 4" xfId="564"/>
    <cellStyle name="Currency1" xfId="565"/>
    <cellStyle name="常规 2 2 11 2" xfId="566"/>
    <cellStyle name="Date 2" xfId="567"/>
    <cellStyle name="Date 2 2" xfId="568"/>
    <cellStyle name="差_0502通海县 3" xfId="569"/>
    <cellStyle name="Dollar (zero dec)" xfId="570"/>
    <cellStyle name="百分比 5 2" xfId="571"/>
    <cellStyle name="常规 2 3 6" xfId="572"/>
    <cellStyle name="标题 2 2" xfId="573"/>
    <cellStyle name="常规 5 2 2 2" xfId="574"/>
    <cellStyle name="Grey" xfId="575"/>
    <cellStyle name="Header1" xfId="576"/>
    <cellStyle name="强调文字颜色 5 2 2" xfId="577"/>
    <cellStyle name="Header2 2 2" xfId="578"/>
    <cellStyle name="Header2 3" xfId="579"/>
    <cellStyle name="Input [yellow]" xfId="580"/>
    <cellStyle name="千位分隔 2 4" xfId="581"/>
    <cellStyle name="Input [yellow] 2" xfId="582"/>
    <cellStyle name="千位分隔 2 4 2" xfId="583"/>
    <cellStyle name="Input [yellow] 2 2" xfId="584"/>
    <cellStyle name="Input [yellow] 2 3" xfId="585"/>
    <cellStyle name="常规 4 3 4 2" xfId="586"/>
    <cellStyle name="Input [yellow] 3" xfId="587"/>
    <cellStyle name="Input [yellow] 3 2" xfId="588"/>
    <cellStyle name="常规 2 10" xfId="589"/>
    <cellStyle name="强调文字颜色 3 3" xfId="590"/>
    <cellStyle name="Input Cells" xfId="591"/>
    <cellStyle name="Linked Cells" xfId="592"/>
    <cellStyle name="标题 6 3" xfId="593"/>
    <cellStyle name="Millares [0]_96 Risk" xfId="594"/>
    <cellStyle name="部门 2 2" xfId="595"/>
    <cellStyle name="常规 10 41 2" xfId="596"/>
    <cellStyle name="Millares_96 Risk" xfId="597"/>
    <cellStyle name="常规 2 2 2 2" xfId="598"/>
    <cellStyle name="Milliers [0]_!!!GO" xfId="599"/>
    <cellStyle name="千位分隔 2 3 2" xfId="600"/>
    <cellStyle name="Moneda [0]_96 Risk" xfId="601"/>
    <cellStyle name="标题 1 2 2 2" xfId="602"/>
    <cellStyle name="数量 3" xfId="603"/>
    <cellStyle name="Month" xfId="604"/>
    <cellStyle name="数量 3 2" xfId="605"/>
    <cellStyle name="Month 2" xfId="606"/>
    <cellStyle name="百分比 10" xfId="607"/>
    <cellStyle name="PSHeading 2" xfId="608"/>
    <cellStyle name="no dec" xfId="609"/>
    <cellStyle name="PSHeading 2 2" xfId="610"/>
    <cellStyle name="no dec 2" xfId="611"/>
    <cellStyle name="常规 450" xfId="612"/>
    <cellStyle name="常规 101 3" xfId="613"/>
    <cellStyle name="PSHeading 2 2 2" xfId="614"/>
    <cellStyle name="no dec 2 2" xfId="615"/>
    <cellStyle name="PSHeading 2 3" xfId="616"/>
    <cellStyle name="no dec 3" xfId="617"/>
    <cellStyle name="百分比 3 3 2" xfId="618"/>
    <cellStyle name="Normal" xfId="619"/>
    <cellStyle name="Normal - Style1" xfId="620"/>
    <cellStyle name="Normal_!!!GO" xfId="621"/>
    <cellStyle name="百分比 2 5 2" xfId="622"/>
    <cellStyle name="常规 2 9 3" xfId="623"/>
    <cellStyle name="输入 3 3" xfId="624"/>
    <cellStyle name="PSInt" xfId="625"/>
    <cellStyle name="常规 2 4" xfId="626"/>
    <cellStyle name="per.style" xfId="627"/>
    <cellStyle name="t_HVAC Equipment (3)" xfId="628"/>
    <cellStyle name="常规 2 3 4" xfId="629"/>
    <cellStyle name="常规 94" xfId="630"/>
    <cellStyle name="Percent [2] 2" xfId="631"/>
    <cellStyle name="Percent_!!!GO" xfId="632"/>
    <cellStyle name="标题 5" xfId="633"/>
    <cellStyle name="解释性文本 2 3" xfId="634"/>
    <cellStyle name="百分比 8" xfId="635"/>
    <cellStyle name="常规 2 3 2 3 2" xfId="636"/>
    <cellStyle name="Pourcentage_pldt" xfId="637"/>
    <cellStyle name="强调文字颜色 4 2" xfId="638"/>
    <cellStyle name="PSChar 2" xfId="639"/>
    <cellStyle name="PSHeading 3 3" xfId="640"/>
    <cellStyle name="编号 2 2" xfId="641"/>
    <cellStyle name="PSDate" xfId="642"/>
    <cellStyle name="编号 2 2 2" xfId="643"/>
    <cellStyle name="PSDate 2" xfId="644"/>
    <cellStyle name="标题 4 4 2 2" xfId="645"/>
    <cellStyle name="PSDec" xfId="646"/>
    <cellStyle name="PSDec 2" xfId="647"/>
    <cellStyle name="常规 10" xfId="648"/>
    <cellStyle name="编号 4" xfId="649"/>
    <cellStyle name="常规 16 2" xfId="650"/>
    <cellStyle name="PSHeading" xfId="651"/>
    <cellStyle name="常规 451" xfId="652"/>
    <cellStyle name="PSHeading 2 2 3" xfId="653"/>
    <cellStyle name="PSHeading 2 4" xfId="654"/>
    <cellStyle name="PSHeading 3" xfId="655"/>
    <cellStyle name="常规 2 9 3 2" xfId="656"/>
    <cellStyle name="PSInt 2" xfId="657"/>
    <cellStyle name="常规 2 4 2" xfId="658"/>
    <cellStyle name="常规 2 9" xfId="659"/>
    <cellStyle name="输入 3" xfId="660"/>
    <cellStyle name="PSSpacer 2" xfId="661"/>
    <cellStyle name="sstot 2" xfId="662"/>
    <cellStyle name="Standard_AREAS" xfId="663"/>
    <cellStyle name="强调文字颜色 4 3 2" xfId="664"/>
    <cellStyle name="t 2" xfId="665"/>
    <cellStyle name="t_HVAC Equipment (3) 2" xfId="666"/>
    <cellStyle name="常规 2 3 4 2" xfId="667"/>
    <cellStyle name="百分比 2 11" xfId="668"/>
    <cellStyle name="百分比 2 3 5" xfId="669"/>
    <cellStyle name="千位分隔 2 2" xfId="670"/>
    <cellStyle name="百分比 2 11 2" xfId="671"/>
    <cellStyle name="标题 4 2" xfId="672"/>
    <cellStyle name="千位分隔 3" xfId="673"/>
    <cellStyle name="解释性文本 2 2 2" xfId="674"/>
    <cellStyle name="百分比 7 2" xfId="675"/>
    <cellStyle name="百分比 2 12" xfId="676"/>
    <cellStyle name="标题 10" xfId="677"/>
    <cellStyle name="差 4 2" xfId="678"/>
    <cellStyle name="百分比 2 2" xfId="679"/>
    <cellStyle name="百分比 2 2 3" xfId="680"/>
    <cellStyle name="百分比 2 2 3 2" xfId="681"/>
    <cellStyle name="百分比 2 3" xfId="682"/>
    <cellStyle name="百分比 2 3 2" xfId="683"/>
    <cellStyle name="常规_Sheet3" xfId="684"/>
    <cellStyle name="常规 2 14" xfId="685"/>
    <cellStyle name="百分比 2 3 2 2" xfId="686"/>
    <cellStyle name="常规 2 14 2" xfId="687"/>
    <cellStyle name="百分比 2 3 2 3" xfId="688"/>
    <cellStyle name="百分比 2 3 3" xfId="689"/>
    <cellStyle name="常规 2 15" xfId="690"/>
    <cellStyle name="百分比 2 3 3 2" xfId="691"/>
    <cellStyle name="百分比 2 4" xfId="692"/>
    <cellStyle name="百分比 2 4 3 2" xfId="693"/>
    <cellStyle name="百分比 2 4 4" xfId="694"/>
    <cellStyle name="百分比 2 5" xfId="695"/>
    <cellStyle name="百分比 2 6" xfId="696"/>
    <cellStyle name="常规 15 2" xfId="697"/>
    <cellStyle name="标题 2 2 2" xfId="698"/>
    <cellStyle name="百分比 2 7" xfId="699"/>
    <cellStyle name="常规 15 3" xfId="700"/>
    <cellStyle name="标题 2 2 3" xfId="701"/>
    <cellStyle name="百分比 2 8" xfId="702"/>
    <cellStyle name="百分比 3" xfId="703"/>
    <cellStyle name="百分比 3 2" xfId="704"/>
    <cellStyle name="百分比 3 2 2" xfId="705"/>
    <cellStyle name="百分比 3 3" xfId="706"/>
    <cellStyle name="编号 2" xfId="707"/>
    <cellStyle name="百分比 3 4" xfId="708"/>
    <cellStyle name="百分比 4 2" xfId="709"/>
    <cellStyle name="常规 2 2 6" xfId="710"/>
    <cellStyle name="标题 1 2" xfId="711"/>
    <cellStyle name="百分比 6 2" xfId="712"/>
    <cellStyle name="标题 3 2" xfId="713"/>
    <cellStyle name="标题 5 2" xfId="714"/>
    <cellStyle name="百分比 8 2" xfId="715"/>
    <cellStyle name="标题 6" xfId="716"/>
    <cellStyle name="解释性文本 2 4" xfId="717"/>
    <cellStyle name="百分比 9" xfId="718"/>
    <cellStyle name="标题 6 2" xfId="719"/>
    <cellStyle name="百分比 9 2" xfId="720"/>
    <cellStyle name="标题1 4" xfId="721"/>
    <cellStyle name="捠壿_Region Orders (2)" xfId="722"/>
    <cellStyle name="编号 2 3" xfId="723"/>
    <cellStyle name="编号 3" xfId="724"/>
    <cellStyle name="标题 1 3 2 2" xfId="725"/>
    <cellStyle name="标题 1 5 3" xfId="726"/>
    <cellStyle name="标题 2 4 2" xfId="727"/>
    <cellStyle name="常规 17 3" xfId="728"/>
    <cellStyle name="标题 1 7" xfId="729"/>
    <cellStyle name="常规 11" xfId="730"/>
    <cellStyle name="标题 2 3 2" xfId="731"/>
    <cellStyle name="常规 11 2" xfId="732"/>
    <cellStyle name="标题 2 3 2 2" xfId="733"/>
    <cellStyle name="标题 2 4" xfId="734"/>
    <cellStyle name="标题 2 4 2 2" xfId="735"/>
    <cellStyle name="标题 2 4 3" xfId="736"/>
    <cellStyle name="标题 3 2 2 2" xfId="737"/>
    <cellStyle name="好 5 2" xfId="738"/>
    <cellStyle name="标题 2 4 4" xfId="739"/>
    <cellStyle name="标题 2 5" xfId="740"/>
    <cellStyle name="常规 18 3" xfId="741"/>
    <cellStyle name="标题 2 7" xfId="742"/>
    <cellStyle name="标题 2 5 2" xfId="743"/>
    <cellStyle name="标题 2 5 3" xfId="744"/>
    <cellStyle name="常规 18 2" xfId="745"/>
    <cellStyle name="常规 5 42" xfId="746"/>
    <cellStyle name="标题 2 6" xfId="747"/>
    <cellStyle name="标题 3 2 2" xfId="748"/>
    <cellStyle name="好 5" xfId="749"/>
    <cellStyle name="标题 3 2 3" xfId="750"/>
    <cellStyle name="好 6" xfId="751"/>
    <cellStyle name="标题 3 4 3" xfId="752"/>
    <cellStyle name="标题 3 3 2 2" xfId="753"/>
    <cellStyle name="标题 3 3 3" xfId="754"/>
    <cellStyle name="商品名称 3 2" xfId="755"/>
    <cellStyle name="标题 3 3 4" xfId="756"/>
    <cellStyle name="标题 3 4" xfId="757"/>
    <cellStyle name="标题 3 4 2" xfId="758"/>
    <cellStyle name="标题 4 4 3" xfId="759"/>
    <cellStyle name="标题 3 4 2 2" xfId="760"/>
    <cellStyle name="标题 3 5" xfId="761"/>
    <cellStyle name="标题 3 5 2" xfId="762"/>
    <cellStyle name="常规 9" xfId="763"/>
    <cellStyle name="标题 3 5 3" xfId="764"/>
    <cellStyle name="常规 19 2" xfId="765"/>
    <cellStyle name="标题 3 6" xfId="766"/>
    <cellStyle name="常规 19 3" xfId="767"/>
    <cellStyle name="标题 3 7" xfId="768"/>
    <cellStyle name="数量 2 2 2" xfId="769"/>
    <cellStyle name="标题 4 2 2" xfId="770"/>
    <cellStyle name="千位分隔 3 2" xfId="771"/>
    <cellStyle name="标题 4 2 2 2" xfId="772"/>
    <cellStyle name="千位分隔 3 2 2" xfId="773"/>
    <cellStyle name="标题 4 2 3" xfId="774"/>
    <cellStyle name="千位分隔 3 3" xfId="775"/>
    <cellStyle name="标题 4 2 4" xfId="776"/>
    <cellStyle name="标题 4 3" xfId="777"/>
    <cellStyle name="千位分隔 4" xfId="778"/>
    <cellStyle name="标题 4 3 2" xfId="779"/>
    <cellStyle name="千位分隔 4 2" xfId="780"/>
    <cellStyle name="标题 4 3 2 2" xfId="781"/>
    <cellStyle name="标题 4 3 3" xfId="782"/>
    <cellStyle name="标题 4 3 4" xfId="783"/>
    <cellStyle name="标题 4 4 2" xfId="784"/>
    <cellStyle name="千位分隔 5 2" xfId="785"/>
    <cellStyle name="标题 4 4 4" xfId="786"/>
    <cellStyle name="标题 4 5" xfId="787"/>
    <cellStyle name="千位分隔 6" xfId="788"/>
    <cellStyle name="差_1110洱源" xfId="789"/>
    <cellStyle name="常规 25 2" xfId="790"/>
    <cellStyle name="标题 4 6" xfId="791"/>
    <cellStyle name="千位分隔 7" xfId="792"/>
    <cellStyle name="标题 4 7" xfId="793"/>
    <cellStyle name="千位分隔 8" xfId="794"/>
    <cellStyle name="标题 5 2 2" xfId="795"/>
    <cellStyle name="标题 5 3" xfId="796"/>
    <cellStyle name="标题 6 4" xfId="797"/>
    <cellStyle name="标题 7" xfId="798"/>
    <cellStyle name="标题 7 2" xfId="799"/>
    <cellStyle name="标题 7 2 2" xfId="800"/>
    <cellStyle name="标题 7 3" xfId="801"/>
    <cellStyle name="标题 8" xfId="802"/>
    <cellStyle name="标题 8 2" xfId="803"/>
    <cellStyle name="常规 2 7" xfId="804"/>
    <cellStyle name="标题 8 3" xfId="805"/>
    <cellStyle name="常规 2 8" xfId="806"/>
    <cellStyle name="输入 2" xfId="807"/>
    <cellStyle name="标题 9" xfId="808"/>
    <cellStyle name="常规 2 2 2 2 2 2" xfId="809"/>
    <cellStyle name="标题1" xfId="810"/>
    <cellStyle name="标题1 2" xfId="811"/>
    <cellStyle name="好_0605石屏 3" xfId="812"/>
    <cellStyle name="标题1 2 2" xfId="813"/>
    <cellStyle name="标题1 2 2 2" xfId="814"/>
    <cellStyle name="标题1 2 3" xfId="815"/>
    <cellStyle name="差 5 2" xfId="816"/>
    <cellStyle name="标题1 3" xfId="817"/>
    <cellStyle name="标题1 3 2" xfId="818"/>
    <cellStyle name="表标题" xfId="819"/>
    <cellStyle name="表标题 2" xfId="820"/>
    <cellStyle name="常规 2 2" xfId="821"/>
    <cellStyle name="部门" xfId="822"/>
    <cellStyle name="常规 2 2 2" xfId="823"/>
    <cellStyle name="部门 2" xfId="824"/>
    <cellStyle name="常规 10 41" xfId="825"/>
    <cellStyle name="常规 2 2 2 2 2" xfId="826"/>
    <cellStyle name="部门 2 2 2" xfId="827"/>
    <cellStyle name="常规 2 2 2 3" xfId="828"/>
    <cellStyle name="部门 2 3" xfId="829"/>
    <cellStyle name="常规 2 2 3" xfId="830"/>
    <cellStyle name="部门 3" xfId="831"/>
    <cellStyle name="差 2 2" xfId="832"/>
    <cellStyle name="解释性文本 5 2" xfId="833"/>
    <cellStyle name="差 2 2 2" xfId="834"/>
    <cellStyle name="差 2 3" xfId="835"/>
    <cellStyle name="解释性文本 5 3" xfId="836"/>
    <cellStyle name="差 2 4" xfId="837"/>
    <cellStyle name="差 3 2" xfId="838"/>
    <cellStyle name="差_0605石屏县" xfId="839"/>
    <cellStyle name="警告文本 6" xfId="840"/>
    <cellStyle name="差 3 2 2" xfId="841"/>
    <cellStyle name="差 3 3" xfId="842"/>
    <cellStyle name="差 3 4" xfId="843"/>
    <cellStyle name="差 4 3" xfId="844"/>
    <cellStyle name="差 4 4" xfId="845"/>
    <cellStyle name="差 5" xfId="846"/>
    <cellStyle name="差 5 3" xfId="847"/>
    <cellStyle name="差 6" xfId="848"/>
    <cellStyle name="差_0502通海县 2 2" xfId="849"/>
    <cellStyle name="常规 5 2 3" xfId="850"/>
    <cellStyle name="差 8" xfId="851"/>
    <cellStyle name="差_0502通海县" xfId="852"/>
    <cellStyle name="差_0502通海县 2" xfId="853"/>
    <cellStyle name="差_0605石屏县 2" xfId="854"/>
    <cellStyle name="差_0605石屏县 2 2" xfId="855"/>
    <cellStyle name="差_0605石屏县 3" xfId="856"/>
    <cellStyle name="差_1110洱源 2 2" xfId="857"/>
    <cellStyle name="差_11大理" xfId="858"/>
    <cellStyle name="差_11大理 2" xfId="859"/>
    <cellStyle name="差_11大理 3" xfId="860"/>
    <cellStyle name="常规 2 2 3 2 2" xfId="861"/>
    <cellStyle name="差_2007年地州资金往来对账表" xfId="862"/>
    <cellStyle name="差_2007年地州资金往来对账表 2" xfId="863"/>
    <cellStyle name="差_2007年地州资金往来对账表 2 2" xfId="864"/>
    <cellStyle name="差_2007年地州资金往来对账表 3" xfId="865"/>
    <cellStyle name="差_2008年地州对账表(国库资金）" xfId="866"/>
    <cellStyle name="常规 28" xfId="867"/>
    <cellStyle name="差_2008年地州对账表(国库资金） 2" xfId="868"/>
    <cellStyle name="差_2008年地州对账表(国库资金） 2 2" xfId="869"/>
    <cellStyle name="适中 3" xfId="870"/>
    <cellStyle name="差_Book1" xfId="871"/>
    <cellStyle name="差_M01-1" xfId="872"/>
    <cellStyle name="常规 2 9 2" xfId="873"/>
    <cellStyle name="输入 3 2" xfId="874"/>
    <cellStyle name="常规 2 3" xfId="875"/>
    <cellStyle name="差_M01-1 2" xfId="876"/>
    <cellStyle name="昗弨_Pacific Region P&amp;L" xfId="877"/>
    <cellStyle name="常规 2 9 2 2" xfId="878"/>
    <cellStyle name="输入 3 2 2" xfId="879"/>
    <cellStyle name="常规 2 3 2" xfId="880"/>
    <cellStyle name="常规 2 3 2 2" xfId="881"/>
    <cellStyle name="差_M01-1 2 2" xfId="882"/>
    <cellStyle name="常规 2 3 3" xfId="883"/>
    <cellStyle name="差_M01-1 3" xfId="884"/>
    <cellStyle name="常规 10 2" xfId="885"/>
    <cellStyle name="常规 10 2 2" xfId="886"/>
    <cellStyle name="常规 3 3 2 3" xfId="887"/>
    <cellStyle name="常规 10 2 2 2" xfId="888"/>
    <cellStyle name="常规 10 2 3" xfId="889"/>
    <cellStyle name="汇总 6 2" xfId="890"/>
    <cellStyle name="常规 10 2_报预算局：2016年云南省及省本级1-7月社保基金预算执行情况表（0823）" xfId="891"/>
    <cellStyle name="常规 10 3" xfId="892"/>
    <cellStyle name="常规 11 2 2" xfId="893"/>
    <cellStyle name="常规 11 3" xfId="894"/>
    <cellStyle name="常规 11 3 2" xfId="895"/>
    <cellStyle name="常规 430" xfId="896"/>
    <cellStyle name="常规 13 2" xfId="897"/>
    <cellStyle name="常规 14" xfId="898"/>
    <cellStyle name="好 4 4" xfId="899"/>
    <cellStyle name="常规 14 2" xfId="900"/>
    <cellStyle name="常规 16" xfId="901"/>
    <cellStyle name="常规 21" xfId="902"/>
    <cellStyle name="检查单元格 2 2 2" xfId="903"/>
    <cellStyle name="分级显示行_1_Book1" xfId="904"/>
    <cellStyle name="常规 4 2 2 2 2" xfId="905"/>
    <cellStyle name="常规 6 4 2" xfId="906"/>
    <cellStyle name="常规 17" xfId="907"/>
    <cellStyle name="常规 22" xfId="908"/>
    <cellStyle name="注释 4 2" xfId="909"/>
    <cellStyle name="常规 18" xfId="910"/>
    <cellStyle name="常规 23" xfId="911"/>
    <cellStyle name="注释 4 3" xfId="912"/>
    <cellStyle name="常规 18 2 2" xfId="913"/>
    <cellStyle name="常规 5 42 2" xfId="914"/>
    <cellStyle name="常规 19" xfId="915"/>
    <cellStyle name="常规 24" xfId="916"/>
    <cellStyle name="注释 4 4" xfId="917"/>
    <cellStyle name="常规 19 10" xfId="918"/>
    <cellStyle name="常规 19 2 2" xfId="919"/>
    <cellStyle name="适中 3 3" xfId="920"/>
    <cellStyle name="常规 2 10 2" xfId="921"/>
    <cellStyle name="强调文字颜色 3 3 2" xfId="922"/>
    <cellStyle name="常规 2 11" xfId="923"/>
    <cellStyle name="适中 4 3" xfId="924"/>
    <cellStyle name="常规 2 11 2" xfId="925"/>
    <cellStyle name="常规 2 12" xfId="926"/>
    <cellStyle name="常规 2 13" xfId="927"/>
    <cellStyle name="常规 2 13 2" xfId="928"/>
    <cellStyle name="常规 2 2 2 2 3" xfId="929"/>
    <cellStyle name="常规 2 2 2 4 2" xfId="930"/>
    <cellStyle name="强调文字颜色 1 2" xfId="931"/>
    <cellStyle name="常规 2 2 3 3 2" xfId="932"/>
    <cellStyle name="常规 2 2 5" xfId="933"/>
    <cellStyle name="数量" xfId="934"/>
    <cellStyle name="常规 2 3 2 2 2" xfId="935"/>
    <cellStyle name="数量 2" xfId="936"/>
    <cellStyle name="常规 2 3 2 2 2 2" xfId="937"/>
    <cellStyle name="常规 2 3 2 2 3" xfId="938"/>
    <cellStyle name="常规 2 3 2 3" xfId="939"/>
    <cellStyle name="常规 2 3 5" xfId="940"/>
    <cellStyle name="常规 2 3 5 2" xfId="941"/>
    <cellStyle name="常规 2 4 2 2" xfId="942"/>
    <cellStyle name="常规 2 4 2 2 2" xfId="943"/>
    <cellStyle name="常规 2 4 2 3" xfId="944"/>
    <cellStyle name="输出 2 2 2" xfId="945"/>
    <cellStyle name="常规 2 4 2 3 2" xfId="946"/>
    <cellStyle name="常规 2 4 3" xfId="947"/>
    <cellStyle name="常规 2 4 3 2" xfId="948"/>
    <cellStyle name="常规 2 4 4" xfId="949"/>
    <cellStyle name="常规 2 4 4 2" xfId="950"/>
    <cellStyle name="常规 7 2 2" xfId="951"/>
    <cellStyle name="常规 2 4 5" xfId="952"/>
    <cellStyle name="常规 2 9 4" xfId="953"/>
    <cellStyle name="好_2008年地州对账表(国库资金） 2" xfId="954"/>
    <cellStyle name="输入 3 4" xfId="955"/>
    <cellStyle name="常规 2 5" xfId="956"/>
    <cellStyle name="常规 2 5 2" xfId="957"/>
    <cellStyle name="常规 2 5 2 2" xfId="958"/>
    <cellStyle name="检查单元格 6" xfId="959"/>
    <cellStyle name="常规 2 5 2 2 2" xfId="960"/>
    <cellStyle name="常规 2 5 2 3" xfId="961"/>
    <cellStyle name="检查单元格 7" xfId="962"/>
    <cellStyle name="输出 3 2 2" xfId="963"/>
    <cellStyle name="千位分隔 2" xfId="964"/>
    <cellStyle name="常规 7 3 2" xfId="965"/>
    <cellStyle name="常规 2 5 5" xfId="966"/>
    <cellStyle name="常规 2 6" xfId="967"/>
    <cellStyle name="常规 2 6 2" xfId="968"/>
    <cellStyle name="常规 2 6 2 2" xfId="969"/>
    <cellStyle name="常规 2 6 2 2 2" xfId="970"/>
    <cellStyle name="常规 2 6 3 2" xfId="971"/>
    <cellStyle name="检查单元格 3 2 2" xfId="972"/>
    <cellStyle name="常规 2 6 4" xfId="973"/>
    <cellStyle name="常规 2 6 4 2" xfId="974"/>
    <cellStyle name="常规 2 7 3" xfId="975"/>
    <cellStyle name="常规 2 8 2" xfId="976"/>
    <cellStyle name="输入 2 2" xfId="977"/>
    <cellStyle name="常规 25" xfId="978"/>
    <cellStyle name="常规 30" xfId="979"/>
    <cellStyle name="常规 26" xfId="980"/>
    <cellStyle name="常规 27" xfId="981"/>
    <cellStyle name="常规 29" xfId="982"/>
    <cellStyle name="常规 3" xfId="983"/>
    <cellStyle name="输出 4 2" xfId="984"/>
    <cellStyle name="常规 3 2" xfId="985"/>
    <cellStyle name="输出 4 2 2" xfId="986"/>
    <cellStyle name="适中 4" xfId="987"/>
    <cellStyle name="常规 3 2 2" xfId="988"/>
    <cellStyle name="适中 4 2" xfId="989"/>
    <cellStyle name="常规 3 2 2 2" xfId="990"/>
    <cellStyle name="适中 6" xfId="991"/>
    <cellStyle name="常规 3 2 4" xfId="992"/>
    <cellStyle name="常规 3 2 4 2" xfId="993"/>
    <cellStyle name="常规 3 3 2 2" xfId="994"/>
    <cellStyle name="常规 3 3 2 2 2" xfId="995"/>
    <cellStyle name="常规 3 3 3 2" xfId="996"/>
    <cellStyle name="常规_2007年云南省向人大报送政府收支预算表格式编制过程表 2" xfId="997"/>
    <cellStyle name="常规 3 3 4" xfId="998"/>
    <cellStyle name="强调 3" xfId="999"/>
    <cellStyle name="常规 3 3 4 2" xfId="1000"/>
    <cellStyle name="常规 3 4 2" xfId="1001"/>
    <cellStyle name="检查单元格 2 4" xfId="1002"/>
    <cellStyle name="常规 3 4 2 2" xfId="1003"/>
    <cellStyle name="常规 3 5" xfId="1004"/>
    <cellStyle name="常规 3 5 2" xfId="1005"/>
    <cellStyle name="常规 3 6" xfId="1006"/>
    <cellStyle name="常规 3 6 2" xfId="1007"/>
    <cellStyle name="常规 3 7" xfId="1008"/>
    <cellStyle name="常规 3 8" xfId="1009"/>
    <cellStyle name="常规 3_Book1" xfId="1010"/>
    <cellStyle name="常规 4" xfId="1011"/>
    <cellStyle name="输出 4 3" xfId="1012"/>
    <cellStyle name="常规 4 2" xfId="1013"/>
    <cellStyle name="常规 4 2 2" xfId="1014"/>
    <cellStyle name="常规 4 4" xfId="1015"/>
    <cellStyle name="常规 4 2 2 2" xfId="1016"/>
    <cellStyle name="常规 6 4" xfId="1017"/>
    <cellStyle name="常规 4 2 3" xfId="1018"/>
    <cellStyle name="常规 4 5" xfId="1019"/>
    <cellStyle name="常规 4 2 3 2" xfId="1020"/>
    <cellStyle name="常规 7 4" xfId="1021"/>
    <cellStyle name="常规 4 2 4" xfId="1022"/>
    <cellStyle name="常规 4 6" xfId="1023"/>
    <cellStyle name="常规 4 2 4 2" xfId="1024"/>
    <cellStyle name="常规 4 6 2" xfId="1025"/>
    <cellStyle name="常规 439" xfId="1026"/>
    <cellStyle name="常规 444" xfId="1027"/>
    <cellStyle name="常规 8 4" xfId="1028"/>
    <cellStyle name="常规 4 2 5" xfId="1029"/>
    <cellStyle name="常规 4 7" xfId="1030"/>
    <cellStyle name="常规 4 3" xfId="1031"/>
    <cellStyle name="常规 4 3 2" xfId="1032"/>
    <cellStyle name="常规 5 4" xfId="1033"/>
    <cellStyle name="常规 4 3 2 2" xfId="1034"/>
    <cellStyle name="常规 5 4 2" xfId="1035"/>
    <cellStyle name="常规 4 3 2 2 2" xfId="1036"/>
    <cellStyle name="常规 4 3 2 3" xfId="1037"/>
    <cellStyle name="常规 4 3 3" xfId="1038"/>
    <cellStyle name="常规 5 5" xfId="1039"/>
    <cellStyle name="常规 4 3 3 2" xfId="1040"/>
    <cellStyle name="常规 4 3 4" xfId="1041"/>
    <cellStyle name="常规 431" xfId="1042"/>
    <cellStyle name="常规 432" xfId="1043"/>
    <cellStyle name="链接单元格 2" xfId="1044"/>
    <cellStyle name="好_1110洱源 2 2" xfId="1045"/>
    <cellStyle name="常规 448" xfId="1046"/>
    <cellStyle name="常规 449" xfId="1047"/>
    <cellStyle name="常规 452" xfId="1048"/>
    <cellStyle name="常规 5 2 3 2" xfId="1049"/>
    <cellStyle name="常规 5 2 4" xfId="1050"/>
    <cellStyle name="常规 5 3 2" xfId="1051"/>
    <cellStyle name="常规 6 2 2" xfId="1052"/>
    <cellStyle name="常规 6 3" xfId="1053"/>
    <cellStyle name="常规 6 3 2" xfId="1054"/>
    <cellStyle name="常规 6 3 2 2" xfId="1055"/>
    <cellStyle name="常规 6 3 3" xfId="1056"/>
    <cellStyle name="常规 7" xfId="1057"/>
    <cellStyle name="常规 7 2" xfId="1058"/>
    <cellStyle name="常规 8" xfId="1059"/>
    <cellStyle name="常规 9 2 2" xfId="1060"/>
    <cellStyle name="注释 7" xfId="1061"/>
    <cellStyle name="常规 9 2 2 2" xfId="1062"/>
    <cellStyle name="常规 9 2 3" xfId="1063"/>
    <cellStyle name="注释 8" xfId="1064"/>
    <cellStyle name="常规 9 3 2" xfId="1065"/>
    <cellStyle name="常规 9 4" xfId="1066"/>
    <cellStyle name="常规 9 5" xfId="1067"/>
    <cellStyle name="常规 95" xfId="1068"/>
    <cellStyle name="常规_2004年基金预算(二稿)" xfId="1069"/>
    <cellStyle name="常规_2007年云南省向人大报送政府收支预算表格式编制过程表 2 2" xfId="1070"/>
    <cellStyle name="计算 2 3" xfId="1071"/>
    <cellStyle name="常规_2007年云南省向人大报送政府收支预算表格式编制过程表 2 2 2" xfId="1072"/>
    <cellStyle name="数量 4" xfId="1073"/>
    <cellStyle name="常规_2007年云南省向人大报送政府收支预算表格式编制过程表 2 3" xfId="1074"/>
    <cellStyle name="计算 2 4" xfId="1075"/>
    <cellStyle name="常规_2007年云南省向人大报送政府收支预算表格式编制过程表 2 4 2" xfId="1076"/>
    <cellStyle name="常规_exceltmp1" xfId="1077"/>
    <cellStyle name="计算 4" xfId="1078"/>
    <cellStyle name="常规_exceltmp1 2" xfId="1079"/>
    <cellStyle name="千位[0]_ 方正PC" xfId="1080"/>
    <cellStyle name="常规_表样--2016年1至7月云南省及省本级地方财政收支执行情况（国资预算）全省数据与国库一致send预算局826" xfId="1081"/>
    <cellStyle name="超级链接 3" xfId="1082"/>
    <cellStyle name="超链接 2" xfId="1083"/>
    <cellStyle name="超链接 2 2" xfId="1084"/>
    <cellStyle name="超链接 2 2 2" xfId="1085"/>
    <cellStyle name="超链接 3" xfId="1086"/>
    <cellStyle name="超链接 3 2" xfId="1087"/>
    <cellStyle name="超链接 4" xfId="1088"/>
    <cellStyle name="超链接 4 2" xfId="1089"/>
    <cellStyle name="好 2" xfId="1090"/>
    <cellStyle name="好 2 2" xfId="1091"/>
    <cellStyle name="好 2 2 2" xfId="1092"/>
    <cellStyle name="好 3" xfId="1093"/>
    <cellStyle name="好 3 2" xfId="1094"/>
    <cellStyle name="好 4" xfId="1095"/>
    <cellStyle name="好 5 3" xfId="1096"/>
    <cellStyle name="商品名称 2 3" xfId="1097"/>
    <cellStyle name="好_2008年地州对账表(国库资金） 2 2" xfId="1098"/>
    <cellStyle name="好 8" xfId="1099"/>
    <cellStyle name="好_0502通海县 2" xfId="1100"/>
    <cellStyle name="好_0502通海县 2 2" xfId="1101"/>
    <cellStyle name="好_0502通海县 3" xfId="1102"/>
    <cellStyle name="好_0605石屏" xfId="1103"/>
    <cellStyle name="好_0605石屏 2" xfId="1104"/>
    <cellStyle name="好_0605石屏 2 2" xfId="1105"/>
    <cellStyle name="好_0605石屏县" xfId="1106"/>
    <cellStyle name="好_0605石屏县 2" xfId="1107"/>
    <cellStyle name="好_0605石屏县 3" xfId="1108"/>
    <cellStyle name="好_1110洱源" xfId="1109"/>
    <cellStyle name="解释性文本 4 3" xfId="1110"/>
    <cellStyle name="好_1110洱源 2" xfId="1111"/>
    <cellStyle name="解释性文本 4 4" xfId="1112"/>
    <cellStyle name="好_1110洱源 3" xfId="1113"/>
    <cellStyle name="好_11大理" xfId="1114"/>
    <cellStyle name="好_11大理 2" xfId="1115"/>
    <cellStyle name="好_11大理 2 2" xfId="1116"/>
    <cellStyle name="好_M01-1 2" xfId="1117"/>
    <cellStyle name="好_11大理 3" xfId="1118"/>
    <cellStyle name="好_2007年地州资金往来对账表" xfId="1119"/>
    <cellStyle name="好_2007年地州资金往来对账表 2" xfId="1120"/>
    <cellStyle name="好_2007年地州资金往来对账表 2 2" xfId="1121"/>
    <cellStyle name="好_2008年地州对账表(国库资金） 3" xfId="1122"/>
    <cellStyle name="好_Book1" xfId="1123"/>
    <cellStyle name="好_Book1 2" xfId="1124"/>
    <cellStyle name="好_M01-1" xfId="1125"/>
    <cellStyle name="好_M01-1 2 2" xfId="1126"/>
    <cellStyle name="后继超级链接" xfId="1127"/>
    <cellStyle name="后继超级链接 2" xfId="1128"/>
    <cellStyle name="后继超级链接 2 2" xfId="1129"/>
    <cellStyle name="后继超级链接 3" xfId="1130"/>
    <cellStyle name="汇总 2 2 2" xfId="1131"/>
    <cellStyle name="汇总 8" xfId="1132"/>
    <cellStyle name="汇总 2 2 2 2" xfId="1133"/>
    <cellStyle name="警告文本 2 2 2" xfId="1134"/>
    <cellStyle name="汇总 2 2 3" xfId="1135"/>
    <cellStyle name="检查单元格 2" xfId="1136"/>
    <cellStyle name="汇总 2 3" xfId="1137"/>
    <cellStyle name="检查单元格 2 2" xfId="1138"/>
    <cellStyle name="汇总 2 3 2" xfId="1139"/>
    <cellStyle name="检查单元格 3" xfId="1140"/>
    <cellStyle name="汇总 2 4" xfId="1141"/>
    <cellStyle name="检查单元格 3 2" xfId="1142"/>
    <cellStyle name="汇总 2 4 2" xfId="1143"/>
    <cellStyle name="检查单元格 4" xfId="1144"/>
    <cellStyle name="汇总 2 5" xfId="1145"/>
    <cellStyle name="汇总 3 2" xfId="1146"/>
    <cellStyle name="汇总 3 2 2" xfId="1147"/>
    <cellStyle name="汇总 3 2 2 2" xfId="1148"/>
    <cellStyle name="警告文本 3 2 2" xfId="1149"/>
    <cellStyle name="汇总 3 2 3" xfId="1150"/>
    <cellStyle name="汇总 3 3 2" xfId="1151"/>
    <cellStyle name="汇总 3 4" xfId="1152"/>
    <cellStyle name="汇总 3 4 2" xfId="1153"/>
    <cellStyle name="汇总 3 5" xfId="1154"/>
    <cellStyle name="汇总 4 2" xfId="1155"/>
    <cellStyle name="汇总 4 2 2" xfId="1156"/>
    <cellStyle name="汇总 4 2 2 2" xfId="1157"/>
    <cellStyle name="警告文本 4 2 2" xfId="1158"/>
    <cellStyle name="汇总 4 2 3" xfId="1159"/>
    <cellStyle name="汇总 4 3" xfId="1160"/>
    <cellStyle name="汇总 4 3 2" xfId="1161"/>
    <cellStyle name="汇总 4 4" xfId="1162"/>
    <cellStyle name="汇总 4 4 2" xfId="1163"/>
    <cellStyle name="汇总 4 5" xfId="1164"/>
    <cellStyle name="汇总 5 2" xfId="1165"/>
    <cellStyle name="汇总 5 2 2" xfId="1166"/>
    <cellStyle name="汇总 5 3" xfId="1167"/>
    <cellStyle name="汇总 5 3 2" xfId="1168"/>
    <cellStyle name="千分位_97-917" xfId="1169"/>
    <cellStyle name="汇总 5 4" xfId="1170"/>
    <cellStyle name="汇总 7 2" xfId="1171"/>
    <cellStyle name="汇总 8 2" xfId="1172"/>
    <cellStyle name="计算 2" xfId="1173"/>
    <cellStyle name="计算 2 2" xfId="1174"/>
    <cellStyle name="计算 2 2 2" xfId="1175"/>
    <cellStyle name="计算 3" xfId="1176"/>
    <cellStyle name="计算 3 2" xfId="1177"/>
    <cellStyle name="计算 3 2 2" xfId="1178"/>
    <cellStyle name="计算 3 4" xfId="1179"/>
    <cellStyle name="计算 4 2" xfId="1180"/>
    <cellStyle name="计算 4 3" xfId="1181"/>
    <cellStyle name="计算 4 4" xfId="1182"/>
    <cellStyle name="计算 5" xfId="1183"/>
    <cellStyle name="计算 5 2" xfId="1184"/>
    <cellStyle name="计算 5 3" xfId="1185"/>
    <cellStyle name="计算 6" xfId="1186"/>
    <cellStyle name="计算 7" xfId="1187"/>
    <cellStyle name="计算 8" xfId="1188"/>
    <cellStyle name="检查单元格 2 3" xfId="1189"/>
    <cellStyle name="检查单元格 3 3" xfId="1190"/>
    <cellStyle name="检查单元格 4 2" xfId="1191"/>
    <cellStyle name="检查单元格 4 2 2" xfId="1192"/>
    <cellStyle name="检查单元格 4 3" xfId="1193"/>
    <cellStyle name="检查单元格 4 4" xfId="1194"/>
    <cellStyle name="检查单元格 5" xfId="1195"/>
    <cellStyle name="检查单元格 5 2" xfId="1196"/>
    <cellStyle name="检查单元格 5 3" xfId="1197"/>
    <cellStyle name="检查单元格 8" xfId="1198"/>
    <cellStyle name="解释性文本 3 3" xfId="1199"/>
    <cellStyle name="解释性文本 3 4" xfId="1200"/>
    <cellStyle name="解释性文本 4 2" xfId="1201"/>
    <cellStyle name="解释性文本 4 2 2" xfId="1202"/>
    <cellStyle name="借出原因 2" xfId="1203"/>
    <cellStyle name="借出原因 2 2" xfId="1204"/>
    <cellStyle name="借出原因 2 2 2" xfId="1205"/>
    <cellStyle name="借出原因 2 3" xfId="1206"/>
    <cellStyle name="借出原因 3" xfId="1207"/>
    <cellStyle name="借出原因 3 2" xfId="1208"/>
    <cellStyle name="借出原因 4" xfId="1209"/>
    <cellStyle name="警告文本 2" xfId="1210"/>
    <cellStyle name="警告文本 2 2" xfId="1211"/>
    <cellStyle name="警告文本 2 3" xfId="1212"/>
    <cellStyle name="警告文本 2 4" xfId="1213"/>
    <cellStyle name="警告文本 3" xfId="1214"/>
    <cellStyle name="警告文本 3 2" xfId="1215"/>
    <cellStyle name="警告文本 3 3" xfId="1216"/>
    <cellStyle name="警告文本 3 4" xfId="1217"/>
    <cellStyle name="警告文本 4" xfId="1218"/>
    <cellStyle name="警告文本 4 3" xfId="1219"/>
    <cellStyle name="警告文本 4 4" xfId="1220"/>
    <cellStyle name="警告文本 5" xfId="1221"/>
    <cellStyle name="警告文本 5 2" xfId="1222"/>
    <cellStyle name="警告文本 5 3" xfId="1223"/>
    <cellStyle name="警告文本 7" xfId="1224"/>
    <cellStyle name="链接单元格 2 2" xfId="1225"/>
    <cellStyle name="链接单元格 2 2 2" xfId="1226"/>
    <cellStyle name="链接单元格 2 3" xfId="1227"/>
    <cellStyle name="链接单元格 2 4" xfId="1228"/>
    <cellStyle name="链接单元格 3 2" xfId="1229"/>
    <cellStyle name="链接单元格 3 3" xfId="1230"/>
    <cellStyle name="链接单元格 3 4" xfId="1231"/>
    <cellStyle name="链接单元格 4 2" xfId="1232"/>
    <cellStyle name="链接单元格 4 2 2" xfId="1233"/>
    <cellStyle name="链接单元格 4 3" xfId="1234"/>
    <cellStyle name="链接单元格 4 4" xfId="1235"/>
    <cellStyle name="链接单元格 5 2" xfId="1236"/>
    <cellStyle name="链接单元格 5 3" xfId="1237"/>
    <cellStyle name="普通_97-917" xfId="1238"/>
    <cellStyle name="千位分隔 11" xfId="1239"/>
    <cellStyle name="输入 8" xfId="1240"/>
    <cellStyle name="千分位[0]_laroux" xfId="1241"/>
    <cellStyle name="千位_ 方正PC" xfId="1242"/>
    <cellStyle name="千位分隔 11 2" xfId="1243"/>
    <cellStyle name="千位分隔 2 2 2" xfId="1244"/>
    <cellStyle name="千位分隔 4 6" xfId="1245"/>
    <cellStyle name="千位分隔 4 6 2" xfId="1246"/>
    <cellStyle name="千位分隔 7 2" xfId="1247"/>
    <cellStyle name="千位分隔 8 2" xfId="1248"/>
    <cellStyle name="强调文字颜色 4 2 2 2" xfId="1249"/>
    <cellStyle name="千位分隔 9" xfId="1250"/>
    <cellStyle name="强调 1" xfId="1251"/>
    <cellStyle name="强调 1 2" xfId="1252"/>
    <cellStyle name="强调 2" xfId="1253"/>
    <cellStyle name="强调 3 2" xfId="1254"/>
    <cellStyle name="强调文字颜色 1 2 2" xfId="1255"/>
    <cellStyle name="强调文字颜色 1 2 2 2" xfId="1256"/>
    <cellStyle name="强调文字颜色 1 2 3" xfId="1257"/>
    <cellStyle name="强调文字颜色 6 2 2 2" xfId="1258"/>
    <cellStyle name="强调文字颜色 1 3" xfId="1259"/>
    <cellStyle name="强调文字颜色 1 3 2" xfId="1260"/>
    <cellStyle name="强调文字颜色 2 2" xfId="1261"/>
    <cellStyle name="强调文字颜色 2 2 3" xfId="1262"/>
    <cellStyle name="强调文字颜色 2 3" xfId="1263"/>
    <cellStyle name="强调文字颜色 3 2" xfId="1264"/>
    <cellStyle name="适中 2 3" xfId="1265"/>
    <cellStyle name="强调文字颜色 3 2 2" xfId="1266"/>
    <cellStyle name="强调文字颜色 3 2 2 2" xfId="1267"/>
    <cellStyle name="适中 2 4" xfId="1268"/>
    <cellStyle name="强调文字颜色 3 2 3" xfId="1269"/>
    <cellStyle name="强调文字颜色 4 2 2" xfId="1270"/>
    <cellStyle name="强调文字颜色 4 2 3" xfId="1271"/>
    <cellStyle name="强调文字颜色 5 2" xfId="1272"/>
    <cellStyle name="强调文字颜色 5 3" xfId="1273"/>
    <cellStyle name="强调文字颜色 5 3 2" xfId="1274"/>
    <cellStyle name="强调文字颜色 6 2" xfId="1275"/>
    <cellStyle name="强调文字颜色 6 2 2" xfId="1276"/>
    <cellStyle name="强调文字颜色 6 2 3" xfId="1277"/>
    <cellStyle name="强调文字颜色 6 3" xfId="1278"/>
    <cellStyle name="强调文字颜色 6 3 2" xfId="1279"/>
    <cellStyle name="日期 2 2 2" xfId="1280"/>
    <cellStyle name="日期 2 3" xfId="1281"/>
    <cellStyle name="日期 3 2" xfId="1282"/>
    <cellStyle name="日期 4" xfId="1283"/>
    <cellStyle name="商品名称" xfId="1284"/>
    <cellStyle name="商品名称 2" xfId="1285"/>
    <cellStyle name="商品名称 2 2 2" xfId="1286"/>
    <cellStyle name="商品名称 3" xfId="1287"/>
    <cellStyle name="适中 2" xfId="1288"/>
    <cellStyle name="适中 3 2" xfId="1289"/>
    <cellStyle name="适中 3 2 2" xfId="1290"/>
    <cellStyle name="适中 3 4" xfId="1291"/>
    <cellStyle name="适中 4 2 2" xfId="1292"/>
    <cellStyle name="适中 4 4" xfId="1293"/>
    <cellStyle name="输出 2" xfId="1294"/>
    <cellStyle name="输出 2 2" xfId="1295"/>
    <cellStyle name="输出 2 3" xfId="1296"/>
    <cellStyle name="输出 2 4" xfId="1297"/>
    <cellStyle name="输出 3" xfId="1298"/>
    <cellStyle name="输出 3 2" xfId="1299"/>
    <cellStyle name="输出 4" xfId="1300"/>
    <cellStyle name="输出 5" xfId="1301"/>
    <cellStyle name="寘嬫愗傝_Region Orders (2)" xfId="1302"/>
    <cellStyle name="输出 5 2" xfId="1303"/>
    <cellStyle name="输出 5 3" xfId="1304"/>
    <cellStyle name="输出 6" xfId="1305"/>
    <cellStyle name="输出 7" xfId="1306"/>
    <cellStyle name="输出 8" xfId="1307"/>
    <cellStyle name="输入 2 2 2" xfId="1308"/>
    <cellStyle name="输入 2 3" xfId="1309"/>
    <cellStyle name="输入 4 4" xfId="1310"/>
    <cellStyle name="输入 5" xfId="1311"/>
    <cellStyle name="输入 5 2" xfId="1312"/>
    <cellStyle name="输入 5 3" xfId="1313"/>
    <cellStyle name="输入 6" xfId="1314"/>
    <cellStyle name="千位分隔 10" xfId="1315"/>
    <cellStyle name="输入 7" xfId="1316"/>
    <cellStyle name="数量 2 2" xfId="1317"/>
    <cellStyle name="数量 2 3" xfId="1318"/>
    <cellStyle name="未定义" xfId="1319"/>
    <cellStyle name="样式 1" xfId="1320"/>
    <cellStyle name="寘嬫愗傝 [0.00]_Region Orders (2)" xfId="1321"/>
    <cellStyle name="注释 2 2" xfId="1322"/>
    <cellStyle name="注释 2 2 2" xfId="1323"/>
    <cellStyle name="注释 2 3" xfId="1324"/>
    <cellStyle name="注释 2 4" xfId="1325"/>
    <cellStyle name="注释 3" xfId="1326"/>
    <cellStyle name="注释 3 2" xfId="1327"/>
    <cellStyle name="注释 3 2 2" xfId="1328"/>
    <cellStyle name="注释 3 3" xfId="1329"/>
    <cellStyle name="注释 3 4" xfId="1330"/>
    <cellStyle name="注释 4" xfId="1331"/>
    <cellStyle name="注释 5" xfId="1332"/>
    <cellStyle name="注释 5 2" xfId="1333"/>
    <cellStyle name="注释 5 3" xfId="1334"/>
    <cellStyle name="注释 6" xfId="1335"/>
    <cellStyle name="好_其他部门(按照总人口测算）—20080416_民生政策最低支出需求_合并" xfId="1336"/>
    <cellStyle name="差_测算结果汇总_财力性转移支付2010年预算参考数_隋心对账单定稿0514" xfId="1337"/>
    <cellStyle name="常规_玉溪市2005年结算计算06.3.30 2" xfId="1338"/>
    <cellStyle name="常规 2 12 4 2" xfId="1339"/>
    <cellStyle name="常规 2 12 4" xfId="1340"/>
  </cellStyles>
  <dxfs count="4">
    <dxf>
      <font>
        <color indexed="9"/>
      </font>
    </dxf>
    <dxf>
      <font>
        <b val="1"/>
        <i val="0"/>
      </font>
    </dxf>
    <dxf>
      <font>
        <color indexed="10"/>
      </font>
    </dxf>
    <dxf>
      <font>
        <b val="0"/>
        <color indexed="9"/>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85.xml"/><Relationship Id="rId98" Type="http://schemas.openxmlformats.org/officeDocument/2006/relationships/externalLink" Target="externalLinks/externalLink84.xml"/><Relationship Id="rId97" Type="http://schemas.openxmlformats.org/officeDocument/2006/relationships/externalLink" Target="externalLinks/externalLink83.xml"/><Relationship Id="rId96" Type="http://schemas.openxmlformats.org/officeDocument/2006/relationships/externalLink" Target="externalLinks/externalLink82.xml"/><Relationship Id="rId95" Type="http://schemas.openxmlformats.org/officeDocument/2006/relationships/externalLink" Target="externalLinks/externalLink81.xml"/><Relationship Id="rId94" Type="http://schemas.openxmlformats.org/officeDocument/2006/relationships/externalLink" Target="externalLinks/externalLink80.xml"/><Relationship Id="rId93" Type="http://schemas.openxmlformats.org/officeDocument/2006/relationships/externalLink" Target="externalLinks/externalLink79.xml"/><Relationship Id="rId92" Type="http://schemas.openxmlformats.org/officeDocument/2006/relationships/externalLink" Target="externalLinks/externalLink78.xml"/><Relationship Id="rId91" Type="http://schemas.openxmlformats.org/officeDocument/2006/relationships/externalLink" Target="externalLinks/externalLink77.xml"/><Relationship Id="rId90" Type="http://schemas.openxmlformats.org/officeDocument/2006/relationships/externalLink" Target="externalLinks/externalLink76.xml"/><Relationship Id="rId9" Type="http://schemas.openxmlformats.org/officeDocument/2006/relationships/worksheet" Target="worksheets/sheet9.xml"/><Relationship Id="rId89" Type="http://schemas.openxmlformats.org/officeDocument/2006/relationships/externalLink" Target="externalLinks/externalLink75.xml"/><Relationship Id="rId88" Type="http://schemas.openxmlformats.org/officeDocument/2006/relationships/externalLink" Target="externalLinks/externalLink74.xml"/><Relationship Id="rId87" Type="http://schemas.openxmlformats.org/officeDocument/2006/relationships/externalLink" Target="externalLinks/externalLink73.xml"/><Relationship Id="rId86" Type="http://schemas.openxmlformats.org/officeDocument/2006/relationships/externalLink" Target="externalLinks/externalLink72.xml"/><Relationship Id="rId85" Type="http://schemas.openxmlformats.org/officeDocument/2006/relationships/externalLink" Target="externalLinks/externalLink71.xml"/><Relationship Id="rId84" Type="http://schemas.openxmlformats.org/officeDocument/2006/relationships/externalLink" Target="externalLinks/externalLink70.xml"/><Relationship Id="rId83" Type="http://schemas.openxmlformats.org/officeDocument/2006/relationships/externalLink" Target="externalLinks/externalLink69.xml"/><Relationship Id="rId82" Type="http://schemas.openxmlformats.org/officeDocument/2006/relationships/externalLink" Target="externalLinks/externalLink68.xml"/><Relationship Id="rId81" Type="http://schemas.openxmlformats.org/officeDocument/2006/relationships/externalLink" Target="externalLinks/externalLink67.xml"/><Relationship Id="rId80" Type="http://schemas.openxmlformats.org/officeDocument/2006/relationships/externalLink" Target="externalLinks/externalLink66.xml"/><Relationship Id="rId8" Type="http://schemas.openxmlformats.org/officeDocument/2006/relationships/worksheet" Target="worksheets/sheet8.xml"/><Relationship Id="rId79" Type="http://schemas.openxmlformats.org/officeDocument/2006/relationships/externalLink" Target="externalLinks/externalLink65.xml"/><Relationship Id="rId78" Type="http://schemas.openxmlformats.org/officeDocument/2006/relationships/externalLink" Target="externalLinks/externalLink64.xml"/><Relationship Id="rId77" Type="http://schemas.openxmlformats.org/officeDocument/2006/relationships/externalLink" Target="externalLinks/externalLink63.xml"/><Relationship Id="rId76" Type="http://schemas.openxmlformats.org/officeDocument/2006/relationships/externalLink" Target="externalLinks/externalLink62.xml"/><Relationship Id="rId75" Type="http://schemas.openxmlformats.org/officeDocument/2006/relationships/externalLink" Target="externalLinks/externalLink61.xml"/><Relationship Id="rId74" Type="http://schemas.openxmlformats.org/officeDocument/2006/relationships/externalLink" Target="externalLinks/externalLink60.xml"/><Relationship Id="rId73" Type="http://schemas.openxmlformats.org/officeDocument/2006/relationships/externalLink" Target="externalLinks/externalLink59.xml"/><Relationship Id="rId72" Type="http://schemas.openxmlformats.org/officeDocument/2006/relationships/externalLink" Target="externalLinks/externalLink58.xml"/><Relationship Id="rId71" Type="http://schemas.openxmlformats.org/officeDocument/2006/relationships/externalLink" Target="externalLinks/externalLink57.xml"/><Relationship Id="rId70" Type="http://schemas.openxmlformats.org/officeDocument/2006/relationships/externalLink" Target="externalLinks/externalLink56.xml"/><Relationship Id="rId7" Type="http://schemas.openxmlformats.org/officeDocument/2006/relationships/worksheet" Target="worksheets/sheet7.xml"/><Relationship Id="rId69" Type="http://schemas.openxmlformats.org/officeDocument/2006/relationships/externalLink" Target="externalLinks/externalLink55.xml"/><Relationship Id="rId68" Type="http://schemas.openxmlformats.org/officeDocument/2006/relationships/externalLink" Target="externalLinks/externalLink54.xml"/><Relationship Id="rId67" Type="http://schemas.openxmlformats.org/officeDocument/2006/relationships/externalLink" Target="externalLinks/externalLink53.xml"/><Relationship Id="rId66" Type="http://schemas.openxmlformats.org/officeDocument/2006/relationships/externalLink" Target="externalLinks/externalLink52.xml"/><Relationship Id="rId65" Type="http://schemas.openxmlformats.org/officeDocument/2006/relationships/externalLink" Target="externalLinks/externalLink51.xml"/><Relationship Id="rId64" Type="http://schemas.openxmlformats.org/officeDocument/2006/relationships/externalLink" Target="externalLinks/externalLink50.xml"/><Relationship Id="rId63" Type="http://schemas.openxmlformats.org/officeDocument/2006/relationships/externalLink" Target="externalLinks/externalLink49.xml"/><Relationship Id="rId62" Type="http://schemas.openxmlformats.org/officeDocument/2006/relationships/externalLink" Target="externalLinks/externalLink48.xml"/><Relationship Id="rId61" Type="http://schemas.openxmlformats.org/officeDocument/2006/relationships/externalLink" Target="externalLinks/externalLink47.xml"/><Relationship Id="rId60" Type="http://schemas.openxmlformats.org/officeDocument/2006/relationships/externalLink" Target="externalLinks/externalLink46.xml"/><Relationship Id="rId6" Type="http://schemas.openxmlformats.org/officeDocument/2006/relationships/worksheet" Target="worksheets/sheet6.xml"/><Relationship Id="rId59" Type="http://schemas.openxmlformats.org/officeDocument/2006/relationships/externalLink" Target="externalLinks/externalLink45.xml"/><Relationship Id="rId58" Type="http://schemas.openxmlformats.org/officeDocument/2006/relationships/externalLink" Target="externalLinks/externalLink44.xml"/><Relationship Id="rId57" Type="http://schemas.openxmlformats.org/officeDocument/2006/relationships/externalLink" Target="externalLinks/externalLink43.xml"/><Relationship Id="rId56" Type="http://schemas.openxmlformats.org/officeDocument/2006/relationships/externalLink" Target="externalLinks/externalLink42.xml"/><Relationship Id="rId55" Type="http://schemas.openxmlformats.org/officeDocument/2006/relationships/externalLink" Target="externalLinks/externalLink41.xml"/><Relationship Id="rId54" Type="http://schemas.openxmlformats.org/officeDocument/2006/relationships/externalLink" Target="externalLinks/externalLink40.xml"/><Relationship Id="rId53" Type="http://schemas.openxmlformats.org/officeDocument/2006/relationships/externalLink" Target="externalLinks/externalLink39.xml"/><Relationship Id="rId52" Type="http://schemas.openxmlformats.org/officeDocument/2006/relationships/externalLink" Target="externalLinks/externalLink38.xml"/><Relationship Id="rId51" Type="http://schemas.openxmlformats.org/officeDocument/2006/relationships/externalLink" Target="externalLinks/externalLink37.xml"/><Relationship Id="rId50" Type="http://schemas.openxmlformats.org/officeDocument/2006/relationships/externalLink" Target="externalLinks/externalLink36.xml"/><Relationship Id="rId5" Type="http://schemas.openxmlformats.org/officeDocument/2006/relationships/worksheet" Target="worksheets/sheet5.xml"/><Relationship Id="rId49" Type="http://schemas.openxmlformats.org/officeDocument/2006/relationships/externalLink" Target="externalLinks/externalLink35.xml"/><Relationship Id="rId48" Type="http://schemas.openxmlformats.org/officeDocument/2006/relationships/externalLink" Target="externalLinks/externalLink34.xml"/><Relationship Id="rId47" Type="http://schemas.openxmlformats.org/officeDocument/2006/relationships/externalLink" Target="externalLinks/externalLink33.xml"/><Relationship Id="rId46" Type="http://schemas.openxmlformats.org/officeDocument/2006/relationships/externalLink" Target="externalLinks/externalLink32.xml"/><Relationship Id="rId45" Type="http://schemas.openxmlformats.org/officeDocument/2006/relationships/externalLink" Target="externalLinks/externalLink31.xml"/><Relationship Id="rId44" Type="http://schemas.openxmlformats.org/officeDocument/2006/relationships/externalLink" Target="externalLinks/externalLink30.xml"/><Relationship Id="rId43" Type="http://schemas.openxmlformats.org/officeDocument/2006/relationships/externalLink" Target="externalLinks/externalLink29.xml"/><Relationship Id="rId42" Type="http://schemas.openxmlformats.org/officeDocument/2006/relationships/externalLink" Target="externalLinks/externalLink28.xml"/><Relationship Id="rId41" Type="http://schemas.openxmlformats.org/officeDocument/2006/relationships/externalLink" Target="externalLinks/externalLink27.xml"/><Relationship Id="rId40" Type="http://schemas.openxmlformats.org/officeDocument/2006/relationships/externalLink" Target="externalLinks/externalLink26.xml"/><Relationship Id="rId4" Type="http://schemas.openxmlformats.org/officeDocument/2006/relationships/worksheet" Target="worksheets/sheet4.xml"/><Relationship Id="rId39" Type="http://schemas.openxmlformats.org/officeDocument/2006/relationships/externalLink" Target="externalLinks/externalLink25.xml"/><Relationship Id="rId38" Type="http://schemas.openxmlformats.org/officeDocument/2006/relationships/externalLink" Target="externalLinks/externalLink24.xml"/><Relationship Id="rId37" Type="http://schemas.openxmlformats.org/officeDocument/2006/relationships/externalLink" Target="externalLinks/externalLink23.xml"/><Relationship Id="rId36" Type="http://schemas.openxmlformats.org/officeDocument/2006/relationships/externalLink" Target="externalLinks/externalLink22.xml"/><Relationship Id="rId35" Type="http://schemas.openxmlformats.org/officeDocument/2006/relationships/externalLink" Target="externalLinks/externalLink21.xml"/><Relationship Id="rId34" Type="http://schemas.openxmlformats.org/officeDocument/2006/relationships/externalLink" Target="externalLinks/externalLink20.xml"/><Relationship Id="rId33" Type="http://schemas.openxmlformats.org/officeDocument/2006/relationships/externalLink" Target="externalLinks/externalLink19.xml"/><Relationship Id="rId32" Type="http://schemas.openxmlformats.org/officeDocument/2006/relationships/externalLink" Target="externalLinks/externalLink18.xml"/><Relationship Id="rId31" Type="http://schemas.openxmlformats.org/officeDocument/2006/relationships/externalLink" Target="externalLinks/externalLink17.xml"/><Relationship Id="rId30" Type="http://schemas.openxmlformats.org/officeDocument/2006/relationships/externalLink" Target="externalLinks/externalLink16.xml"/><Relationship Id="rId3" Type="http://schemas.openxmlformats.org/officeDocument/2006/relationships/worksheet" Target="worksheets/sheet3.xml"/><Relationship Id="rId29" Type="http://schemas.openxmlformats.org/officeDocument/2006/relationships/externalLink" Target="externalLinks/externalLink15.xml"/><Relationship Id="rId28" Type="http://schemas.openxmlformats.org/officeDocument/2006/relationships/externalLink" Target="externalLinks/externalLink14.xml"/><Relationship Id="rId27" Type="http://schemas.openxmlformats.org/officeDocument/2006/relationships/externalLink" Target="externalLinks/externalLink13.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6" Type="http://schemas.openxmlformats.org/officeDocument/2006/relationships/sharedStrings" Target="sharedStrings.xml"/><Relationship Id="rId105" Type="http://schemas.openxmlformats.org/officeDocument/2006/relationships/styles" Target="styles.xml"/><Relationship Id="rId104" Type="http://schemas.openxmlformats.org/officeDocument/2006/relationships/theme" Target="theme/theme1.xml"/><Relationship Id="rId103" Type="http://schemas.openxmlformats.org/officeDocument/2006/relationships/externalLink" Target="externalLinks/externalLink89.xml"/><Relationship Id="rId102" Type="http://schemas.openxmlformats.org/officeDocument/2006/relationships/externalLink" Target="externalLinks/externalLink88.xml"/><Relationship Id="rId101" Type="http://schemas.openxmlformats.org/officeDocument/2006/relationships/externalLink" Target="externalLinks/externalLink87.xml"/><Relationship Id="rId100" Type="http://schemas.openxmlformats.org/officeDocument/2006/relationships/externalLink" Target="externalLinks/externalLink86.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10</xdr:col>
      <xdr:colOff>0</xdr:colOff>
      <xdr:row>2</xdr:row>
      <xdr:rowOff>0</xdr:rowOff>
    </xdr:from>
    <xdr:to>
      <xdr:col>10</xdr:col>
      <xdr:colOff>0</xdr:colOff>
      <xdr:row>2</xdr:row>
      <xdr:rowOff>15240</xdr:rowOff>
    </xdr:to>
    <xdr:cxnSp>
      <xdr:nvCxnSpPr>
        <xdr:cNvPr id="2" name="直接连接符 1"/>
        <xdr:cNvCxnSpPr/>
      </xdr:nvCxnSpPr>
      <xdr:spPr>
        <a:xfrm>
          <a:off x="16697325" y="826770"/>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kylin\&#19979;&#36733;\tmp\mozilla_kylin0\tmp\mozilla_kylin0\tmp\mozilla_kylin0\10.124.6.233\&#20840;&#20307;&#20154;&#21592;\02&#24179;&#34913;&#22788;\01&#36130;&#21147;&#21450;&#39044;&#20915;&#31639;&#25253;&#21578;\2018&#24180;\&#24180;&#21021;&#20154;&#20195;&#20250;\&#36807;&#31243;\RecoveredExternalLink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MOF\&#26700;&#38754;\Documents%20and%20Settings\User\&#26700;&#38754;\&#20307;&#21046;&#31649;&#29702;&#22788;\&#20070;&#31295;0326\&#21644;&#35856;&#31038;&#20250;&#35838;&#39064;\&#21644;&#35856;&#31038;&#20250;&#26041;&#26696;&#27979;&#31639;&#34920;%20(version%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kylin\&#26700;&#38754;\K:\Documents%20and%20Settings\User\&#26700;&#38754;\&#35838;&#39064;\&#21382;&#24180;&#22269;&#23478;&#20915;&#31639;\1993-2002&#24180;&#22269;&#23478;&#25910;&#20837;&#27604;&#36739;&#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me\kylin\&#26700;&#38754;\K:\Documents%20and%20Settings\User\&#26700;&#38754;\&#35838;&#39064;\&#26032;&#24314;&#25991;&#20214;&#22841;\&#35838;&#39064;&#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kylin\&#26700;&#38754;\NTS01\jhc\unzipped\Eastern%20Airline%20FE\GP\GP_Ph1\SBB-OIs\Hel-O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kylin\&#26700;&#38754;\NTS01\jhc\unzipped\Eastern%20Airline%20FE\Spares\FILES\SMCTS2\SMCTSSP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5&#22320;&#21306;&#22788;\05.&#36716;&#31227;&#25903;&#20184;\06&#22686;&#36164;&#36716;&#31227;&#25903;&#20184;\2015&#24180;\&#22686;&#36164;&#36716;&#31227;&#25903;&#20184;&#27979;&#31639;\01&#27979;&#31639;\2015&#24180;&#31246;&#25910;&#24180;&#21021;&#39044;&#31639;&#2596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kylin\&#26700;&#38754;\F:\Documents%20and%20Settings\Administrator\&#26700;&#38754;\&#22522;&#26412;&#36130;&#21147;&#27979;&#31639;\&#30456;&#20851;&#26448;&#26009;\2014&#24180;&#31246;&#25910;&#25910;&#20837;&#39044;&#3574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GQ.LD87_ACC\AppData\Local\Temp\cesoft\41101389780%20081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kylin\&#26700;&#38754;\NTS01\jhc\CHR\ARBEJDE\Q4D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kylin\&#26700;&#38754;\NTS01\jhc\unzipped\Eastern%20Airline%20FE\Backup%20of%20Backup%20of%20LINDA%20LISTONE.xlk"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me\kylin\&#26700;&#38754;\A:\WINDOWS\TEMP\GOLDPYR4\ARENTO\TOOLBO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kylin\&#26700;&#38754;\NTS01\jhc\unzipped\Eastern%20Airline%20FE\fnl-gp2\ToolboxGP\Kor\OSP_Becht_Fi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3&#22522;&#23618;&#36130;&#25919;&#22788;&#65288;&#26032;&#65289;\05&#36716;&#31227;&#25903;&#20184;\02&#21439;&#32423;&#22522;&#26412;&#36130;&#21147;&#20445;&#38556;\&#31532;&#20108;&#25209;&#36130;&#21147;&#34917;&#21161;\POWER%20ASSUMPTION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ome\kylin\&#26700;&#38754;\F:\13&#22522;&#23618;&#36130;&#25919;&#22788;&#65288;&#26032;&#65289;\05&#36716;&#31227;&#25903;&#20184;\08&#25552;&#21069;&#19979;&#36798;&#36716;&#31227;&#25903;&#20184;\&#36807;&#31243;\POWER%20ASSUMPTION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05&#22320;&#21306;&#22788;\05.&#36716;&#31227;&#25903;&#20184;\19&#25552;&#21069;&#36890;&#30693;&#36716;&#31227;&#25903;&#20184;\2018&#24180;&#25552;&#21069;&#19979;&#36798;2019&#24180;&#36164;&#37329;\POWER%20ASSUMPTION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kylin\&#26700;&#38754;\1110&#25552;&#21069;&#19979;&#36798;2022&#24180;&#21439;&#32423;&#22522;&#26412;&#36130;&#21147;&#20445;&#38556;&#26426;&#21046;&#22870;&#34917;&#36164;&#37329;&#27979;&#31639;&#24773;&#20917;&#349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13&#22522;&#23618;&#36130;&#25919;&#22788;&#65288;&#26032;&#65289;\51&#20449;&#24687;&#31995;&#32479;\2019&#24180;\2019&#24180;&#21508;&#22320;&#19977;&#20445;&#27979;&#31639;\h\&#19977;&#20445;\2019&#27979;&#31639;\POWER%20ASSUMPTION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kylin\&#26700;&#38754;\NTS01\jhc\unzipped\Eastern%20Airline%20FE\GP\tamer\DOS\TEMP\GPTLBX9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3&#22522;&#23618;&#36130;&#25919;&#22788;&#65288;&#26032;&#65289;\05&#36716;&#31227;&#25903;&#20184;\02&#21439;&#32423;&#22522;&#26412;&#36130;&#21147;&#20445;&#38556;\2021&#24180;\20&#31532;&#20108;&#25209;&#36130;&#21147;&#27979;&#31639;\2020&#24180;&#21439;&#32423;&#22522;&#26412;&#36130;&#21147;&#20445;&#38556;&#26426;&#21046;&#22870;&#34917;&#36164;&#37329;&#27979;&#31639;&#20998;&#37197;&#34920;&#65288;&#20113;&#21335;&#30465;&#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13&#22522;&#23618;&#36130;&#25919;&#22788;&#65288;&#26032;&#65289;\05&#36716;&#31227;&#25903;&#20184;\02&#21439;&#32423;&#22522;&#26412;&#36130;&#21147;&#20445;&#38556;\2021&#24180;\05&#32489;&#25928;&#32771;&#26680;&#35843;&#25972;\RecoveredExternalLink1"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3567;&#20876;&#23376;\0905\&#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3567;&#20876;&#23376;\0905\&#21439;&#32423;&#36130;&#25919;&#25253;&#34920;&#38468;&#34920;\01&#26118;&#26126;\01&#26118;&#2612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5&#24180;\&#31532;&#20108;&#26041;&#26696;\&#22522;&#30784;&#25968;&#25454;\2003&#24180;&#20113;&#21335;&#30465;&#20998;&#21439;GDP&#21450;&#20998;&#20135;&#19994;&#25968;&#2545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3&#24180;&#20113;&#21335;&#30465;&#20998;&#22320;&#21439;&#24037;&#21830;&#31246;&#25910;&#20915;&#31639;&#2596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05&#20307;&#21046;&#31185;\03&#24180;&#32456;&#32467;&#31639;&#21450;&#25968;&#25454;&#20998;&#26512;\2010&#24180;\&#25968;&#25454;&#20998;&#26512;\&#36130;&#25919;&#23567;&#20876;&#23376;\0905\2000&#33267;2009&#24180;&#24635;&#20915;&#31639;101&#21644;102&#34920;\1995&#24180;\96&#22696;&#27743;&#21439;&#24635;&#20915;&#31639;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ome\kylin\&#26700;&#38754;\DBSERVER\&#39044;&#31639;&#21496;\&#20849;&#20139;&#25968;&#25454;\&#21382;&#24180;&#20915;&#31639;\1996&#24180;\1996&#24180;&#20915;&#31639;&#27719;&#24635;\2021&#28246;&#21271;&#3046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13&#22522;&#23618;&#36130;&#25919;&#22788;&#65288;&#26032;&#65289;\05&#36716;&#31227;&#25903;&#20184;\02&#21439;&#32423;&#22522;&#26412;&#36130;&#21147;&#20445;&#38556;\&#31532;&#20108;&#25209;&#36130;&#21147;&#34917;&#21161;\Book4"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ome\kylin\&#26700;&#38754;\DBSERVER\&#39044;&#31639;&#21496;\&#20849;&#20139;&#25968;&#25454;\&#21382;&#24180;&#20915;&#31639;\1996&#24180;\1996&#24180;&#30465;&#25253;&#20915;&#31639;\2021&#28246;&#21271;&#3046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4&#24180;\2004&#24180;&#19968;&#33324;&#24615;&#36716;&#31227;&#25903;&#20184;&#27979;&#31639;\&#22522;&#30784;&#25968;&#25454;\&#20065;&#38215;&#21644;&#34892;&#25919;&#26449;&#20010;&#2596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5&#24180;\&#31532;&#20108;&#26041;&#26696;\&#22522;&#30784;&#25968;&#25454;\2002&#24180;&#20113;&#21335;&#30465;&#20998;&#21439;&#19968;&#33324;&#39044;&#31639;&#25910;&#2083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ome\kylin\&#26700;&#38754;\F:\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13&#22522;&#23618;&#36130;&#25919;&#22788;&#65288;&#26032;&#65289;\05&#36716;&#31227;&#25903;&#20184;\08&#25552;&#21069;&#19979;&#36798;&#36716;&#31227;&#25903;&#20184;\&#36807;&#31243;\POWER%20ASSUMPTION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ome\kylin\&#26700;&#38754;\I:\05&#22320;&#21306;&#22788;\05.&#36716;&#31227;&#25903;&#20184;\19&#25552;&#21069;&#36890;&#30693;&#36716;&#31227;&#25903;&#20184;\2018&#24180;&#25552;&#21069;&#19979;&#36798;2019&#24180;&#36164;&#37329;\POWER%20ASSUMPTION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25"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27"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28"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29"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30"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31"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33"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02&#24179;&#34913;&#22788;\01&#36130;&#21147;&#21450;&#39044;&#20915;&#31639;&#25253;&#21578;\2017&#24180;\11&#26376;\11&#26376;14&#26085;&#27719;&#25253;&#36130;&#21147;\RecoveredExternalLink35"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0.124.4.217\&#25991;&#20214;&#21046;&#20316;\&#27827;&#28246;&#27700;&#31995;&#36830;&#36890;\2017-2020&#24180;&#27743;&#27827;&#28246;&#24211;&#27700;&#31995;&#36830;&#36890;&#39033;&#30446;&#23454;&#26045;&#26041;&#26696;&#30340;&#39033;&#30446;&#27719;&#24635;.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Documents%20and%20Settings\MOF\&#26700;&#38754;\Documents%20and%20Settings\User\&#26700;&#38754;\&#20307;&#21046;&#31649;&#29702;&#22788;\&#20070;&#31295;0326\&#21644;&#35856;&#31038;&#20250;&#35838;&#39064;\&#21644;&#35856;&#31038;&#20250;&#26041;&#26696;&#27979;&#31639;&#34920;%20(version%2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home\kylin\&#26700;&#38754;\NTS01\jhc\unzipped\Eastern%20Airline%20FE\GP\GP_Ph1\SBB-OIs\Hel-OI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home\kylin\&#26700;&#38754;\NTS01\jhc\unzipped\Eastern%20Airline%20FE\Spares\FILES\SMCTS2\SMCTSSP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05&#22320;&#21306;&#22788;\05.&#36716;&#31227;&#25903;&#20184;\06&#22686;&#36164;&#36716;&#31227;&#25903;&#20184;\2015&#24180;\&#22686;&#36164;&#36716;&#31227;&#25903;&#20184;&#27979;&#31639;\01&#27979;&#31639;\2015&#24180;&#31246;&#25910;&#24180;&#21021;&#39044;&#31639;&#2596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H:\Users\LGQ.LD87_ACC\AppData\Local\Temp\cesoft\41101389780%20081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home\kylin\&#26700;&#38754;\NTS01\jhc\CHR\ARBEJDE\Q4DK.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home\kylin\&#26700;&#38754;\NTS01\jhc\unzipped\Eastern%20Airline%20FE\Backup%20of%20Backup%20of%20LINDA%20LISTONE.xlk"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home\kylin\&#26700;&#38754;\NTS01\jhc\unzipped\Eastern%20Airline%20FE\fnl-gp2\ToolboxGP\Kor\OSP_Becht_Fi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13&#22522;&#23618;&#36130;&#25919;&#22788;&#65288;&#26032;&#65289;\05&#36716;&#31227;&#25903;&#20184;\02&#21439;&#32423;&#22522;&#26412;&#36130;&#21147;&#20445;&#38556;\&#31532;&#20108;&#25209;&#36130;&#21147;&#34917;&#21161;\POWER%20ASSUMPTION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05&#22320;&#21306;&#22788;\05.&#36716;&#31227;&#25903;&#20184;\19&#25552;&#21069;&#36890;&#30693;&#36716;&#31227;&#25903;&#20184;\2018&#24180;&#25552;&#21069;&#19979;&#36798;2019&#24180;&#36164;&#37329;\POWER%20ASSUMPTION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H:\home\kylin\&#26700;&#38754;\1110&#25552;&#21069;&#19979;&#36798;2022&#24180;&#21439;&#32423;&#22522;&#26412;&#36130;&#21147;&#20445;&#38556;&#26426;&#21046;&#22870;&#34917;&#36164;&#37329;&#27979;&#31639;&#24773;&#20917;&#34920;.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13&#22522;&#23618;&#36130;&#25919;&#22788;&#65288;&#26032;&#65289;\51&#20449;&#24687;&#31995;&#32479;\2019&#24180;\2019&#24180;&#21508;&#22320;&#19977;&#20445;&#27979;&#31639;\h\&#19977;&#20445;\2019&#27979;&#31639;\POWER%20ASSUMPTION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home\kylin\&#26700;&#38754;\NTS01\jhc\unzipped\Eastern%20Airline%20FE\GP\tamer\DOS\TEMP\GPTLBX9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13&#22522;&#23618;&#36130;&#25919;&#22788;&#65288;&#26032;&#65289;\05&#36716;&#31227;&#25903;&#20184;\02&#21439;&#32423;&#22522;&#26412;&#36130;&#21147;&#20445;&#38556;\2021&#24180;\20&#31532;&#20108;&#25209;&#36130;&#21147;&#27979;&#31639;\2020&#24180;&#21439;&#32423;&#22522;&#26412;&#36130;&#21147;&#20445;&#38556;&#26426;&#21046;&#22870;&#34917;&#36164;&#37329;&#27979;&#31639;&#20998;&#37197;&#34920;&#65288;&#20113;&#21335;&#30465;&#65289;.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13&#22522;&#23618;&#36130;&#25919;&#22788;&#65288;&#26032;&#65289;\05&#36716;&#31227;&#25903;&#20184;\02&#21439;&#32423;&#22522;&#26412;&#36130;&#21147;&#20445;&#38556;\2021&#24180;\05&#32489;&#25928;&#32771;&#26680;&#35843;&#25972;\RecoveredExternalLink1"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H:\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H:\&#23567;&#20876;&#23376;\0905\&#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23567;&#20876;&#23376;\0905\&#21439;&#32423;&#36130;&#25919;&#25253;&#34920;&#38468;&#34920;\01&#26118;&#26126;\01&#26118;&#26126;.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H:\02&#25919;&#24220;&#38388;&#36716;&#31227;&#25903;&#20184;\01&#19968;&#33324;&#24615;&#36716;&#31227;&#25903;&#20184;\2005&#24180;\&#31532;&#20108;&#26041;&#26696;\&#22522;&#30784;&#25968;&#25454;\2003&#24180;&#20113;&#21335;&#30465;&#20998;&#22320;&#21439;&#24037;&#21830;&#31246;&#25910;&#20915;&#31639;&#25968;.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H:\05&#20307;&#21046;&#31185;\03&#24180;&#32456;&#32467;&#31639;&#21450;&#25968;&#25454;&#20998;&#26512;\2010&#24180;\&#25968;&#25454;&#20998;&#26512;\&#36130;&#25919;&#23567;&#20876;&#23376;\0905\2000&#33267;2009&#24180;&#24635;&#20915;&#31639;101&#21644;102&#34920;\1995&#24180;\96&#22696;&#27743;&#21439;&#24635;&#20915;&#31639;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H:\home\kylin\&#26700;&#38754;\DBSERVER\&#39044;&#31639;&#21496;\&#20849;&#20139;&#25968;&#25454;\&#21382;&#24180;&#20915;&#31639;\1996&#24180;\1996&#24180;&#20915;&#31639;&#27719;&#24635;\2021&#28246;&#21271;&#3046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13&#22522;&#23618;&#36130;&#25919;&#22788;&#65288;&#26032;&#65289;\05&#36716;&#31227;&#25903;&#20184;\02&#21439;&#32423;&#22522;&#26412;&#36130;&#21147;&#20445;&#38556;\&#31532;&#20108;&#25209;&#36130;&#21147;&#34917;&#21161;\Book4"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H:\home\kylin\&#26700;&#38754;\DBSERVER\&#39044;&#31639;&#21496;\&#20849;&#20139;&#25968;&#25454;\&#21382;&#24180;&#20915;&#31639;\1996&#24180;\1996&#24180;&#30465;&#25253;&#20915;&#31639;\2021&#28246;&#21271;&#30465;.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02&#25919;&#24220;&#38388;&#36716;&#31227;&#25903;&#20184;\01&#19968;&#33324;&#24615;&#36716;&#31227;&#25903;&#20184;\2005&#24180;\&#31532;&#20108;&#26041;&#26696;\&#22522;&#30784;&#25968;&#25454;\2002&#24180;&#20113;&#21335;&#30465;&#20998;&#21439;&#19968;&#33324;&#39044;&#31639;&#25910;&#2083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H:\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H:\02&#25919;&#24220;&#38388;&#36716;&#31227;&#25903;&#20184;\01&#19968;&#33324;&#24615;&#36716;&#31227;&#25903;&#20184;\2004&#24180;\2004&#24180;&#19968;&#33324;&#24615;&#36716;&#31227;&#25903;&#20184;&#27979;&#31639;\&#22522;&#30784;&#25968;&#25454;\2003&#24180;&#20113;&#21335;&#30465;&#20998;&#21439;&#24635;&#20154;&#21475;.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H:\13&#22522;&#23618;&#36130;&#25919;&#22788;&#65288;&#26032;&#65289;\05&#36716;&#31227;&#25903;&#20184;\08&#25552;&#21069;&#19979;&#36798;&#36716;&#31227;&#25903;&#20184;\&#36807;&#31243;\POWER%20ASSUMPTION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H:\02&#24179;&#34913;&#22788;\01&#36130;&#21147;&#21450;&#39044;&#20915;&#31639;&#25253;&#21578;\2017&#24180;\11&#26376;\11&#26376;14&#26085;&#27719;&#25253;&#36130;&#21147;\RecoveredExternalLink27"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H:\02&#24179;&#34913;&#22788;\01&#36130;&#21147;&#21450;&#39044;&#20915;&#31639;&#25253;&#21578;\2017&#24180;\11&#26376;\11&#26376;14&#26085;&#27719;&#25253;&#36130;&#21147;\RecoveredExternalLink25"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H:\02&#24179;&#34913;&#22788;\01&#36130;&#21147;&#21450;&#39044;&#20915;&#31639;&#25253;&#21578;\2017&#24180;\11&#26376;\11&#26376;14&#26085;&#27719;&#25253;&#36130;&#21147;\RecoveredExternalLink28"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H:\02&#24179;&#34913;&#22788;\01&#36130;&#21147;&#21450;&#39044;&#20915;&#31639;&#25253;&#21578;\2017&#24180;\11&#26376;\11&#26376;14&#26085;&#27719;&#25253;&#36130;&#21147;\RecoveredExternalLink29"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H:\02&#24179;&#34913;&#22788;\01&#36130;&#21147;&#21450;&#39044;&#20915;&#31639;&#25253;&#21578;\2017&#24180;\11&#26376;\11&#26376;14&#26085;&#27719;&#25253;&#36130;&#21147;\RecoveredExternalLink30"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H:\02&#24179;&#34913;&#22788;\01&#36130;&#21147;&#21450;&#39044;&#20915;&#31639;&#25253;&#21578;\2017&#24180;\11&#26376;\11&#26376;14&#26085;&#27719;&#25253;&#36130;&#21147;\RecoveredExternalLink31"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02&#24179;&#34913;&#22788;\01&#36130;&#21147;&#21450;&#39044;&#20915;&#31639;&#25253;&#21578;\2017&#24180;\11&#26376;\11&#26376;14&#26085;&#27719;&#25253;&#36130;&#21147;\RecoveredExternalLink33"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2&#24179;&#34913;&#22788;\01&#36130;&#21147;&#21450;&#39044;&#20915;&#31639;&#25253;&#21578;\2017&#24180;\11&#26376;\11&#26376;14&#26085;&#27719;&#25253;&#36130;&#21147;\RecoveredExternalLink35"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163123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65288;&#24635;&#34920;&#65289;&#20851;&#20110;&#36890;&#28023;&#21439;2022&#24180;&#22320;&#26041;&#36130;&#25919;&#25910;&#25903;&#25191;&#34892;&#24773;&#20917;&#21450;2023&#24180;&#39044;&#31639;&#33609;&#26696;&#38468;&#34920;20230102&#25490;&#29256;&#65288;50&#39029;&#65289;.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38468;&#20214;&#65306;&#36890;&#28023;&#21439;2023&#24180;&#39044;&#31639;&#35843;&#25972;&#30003;&#25253;&#34920;&#65288;&#27719;&#24635;&#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历年集中增量分配 (2)"/>
      <sheetName val="历年财力性转移支付增量 (2)"/>
      <sheetName val="历年专项转移支付增量 (2)"/>
      <sheetName val="历年集中增量 (3)"/>
      <sheetName val="历年集中增量 (4)"/>
      <sheetName val="历年集中两税增量 (2)"/>
      <sheetName val="历年集中所得税增量 (2)"/>
      <sheetName val="05多负担 (2)"/>
      <sheetName val="05集中两税增量"/>
      <sheetName val="2005集中所得税增量"/>
      <sheetName val="05净集中"/>
      <sheetName val="Sheet4 (2)"/>
      <sheetName val="Sheet4 (3)"/>
      <sheetName val="Sheet3 (2)"/>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2)"/>
      <sheetName val="历年集中增量分配"/>
      <sheetName val="历年财力性转移支付增量"/>
      <sheetName val="历年专项转移支付增量"/>
      <sheetName val="05转移支付简"/>
      <sheetName val="依赖程度3(转移支付总额除地方本级支出)"/>
      <sheetName val="Sheet2 (3)"/>
      <sheetName val="Sheet1 (2)"/>
      <sheetName val="收入划分 (英)"/>
      <sheetName val="收入划分 (美）"/>
      <sheetName val="均等化程度比较"/>
      <sheetName val="93-04留用比例"/>
      <sheetName val="历年财力"/>
      <sheetName val="边际留用比例"/>
      <sheetName val="历年边际财力"/>
      <sheetName val="历年地方总收入"/>
      <sheetName val="历年边际地方总收入"/>
      <sheetName val="2005集中增量"/>
      <sheetName val="05留用比例"/>
      <sheetName val="出口退税"/>
      <sheetName val="方案一基础"/>
      <sheetName val="方案一"/>
      <sheetName val="Sheet4"/>
      <sheetName val="方案一集中增量分地区"/>
      <sheetName val="方案一集中增量分税种"/>
      <sheetName val="方案一中央比重"/>
      <sheetName val="方案三基础"/>
      <sheetName val="方案三中央比重"/>
      <sheetName val="方案三集中增量分地区"/>
      <sheetName val="方案三集中增量分项目"/>
      <sheetName val="2005-12月报表 (2)"/>
      <sheetName val="全国一般收入"/>
      <sheetName val="Sheet1"/>
      <sheetName val="Sheet2"/>
      <sheetName val="Sheet3"/>
      <sheetName val="封面"/>
      <sheetName val="C01-1"/>
      <sheetName val="总人口"/>
      <sheetName val="_ES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 val="mmm"/>
      <sheetName val="下拉选项"/>
      <sheetName val="Sheet2"/>
      <sheetName val="Open"/>
      <sheetName val="基础编码"/>
      <sheetName val="eqpmad2"/>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sheetName val="历年集中增量分配"/>
      <sheetName val="历年财力性转移支付增量"/>
      <sheetName val="历年专项转移支付增量"/>
      <sheetName val="05转移支付简"/>
      <sheetName val="依赖程度3(转移支付总额除地方本级支出)"/>
      <sheetName val="Sheet2"/>
      <sheetName val="Sheet1"/>
      <sheetName val="留用比例图"/>
      <sheetName val="财力自给率图"/>
      <sheetName val="财力自给率图(返还作为自有收入)"/>
      <sheetName val="总人口人均财力差异系数图"/>
      <sheetName val="财政供养人口人均财力差异系数图"/>
      <sheetName val="历年地方总收入"/>
      <sheetName val="历年地方本级收入"/>
      <sheetName val="历年留用比例"/>
      <sheetName val="93-04地方本级支出占地方总收入比重"/>
      <sheetName val="94-04财力自给率"/>
      <sheetName val="94-04财力自给率(返还作为自有收入)"/>
      <sheetName val="国家"/>
      <sheetName val="封面"/>
      <sheetName val="财政供养人员增幅"/>
      <sheetName val="SW-TEO"/>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W-TEO"/>
      <sheetName val="G.1R-Shou COP Gf"/>
      <sheetName val="中央"/>
      <sheetName val="Open"/>
      <sheetName val="Toolbox"/>
      <sheetName val="国家"/>
      <sheetName val="Financ. Overview"/>
      <sheetName val="事业发展"/>
      <sheetName val="eqpmad2"/>
      <sheetName val="_ESList"/>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 val="选择选项"/>
      <sheetName val="_ESList"/>
      <sheetName val="SMCTSSP2"/>
      <sheetName val="SW-TEO"/>
    </sheetNames>
    <sheetDataSet>
      <sheetData sheetId="0"/>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Financ. Overview"/>
      <sheetName val="Toolbox"/>
      <sheetName val="四月份月报"/>
      <sheetName val="总人口"/>
      <sheetName val="省本级收入预计"/>
      <sheetName val="GDP"/>
      <sheetName val="人员支出"/>
      <sheetName val="G.1R-Shou COP Gf"/>
      <sheetName val="SW-T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Main"/>
      <sheetName val="事业发展"/>
      <sheetName val="GDP"/>
      <sheetName val="Financ. Overview"/>
      <sheetName val="Toolbox"/>
      <sheetName val="POWER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说明"/>
      <sheetName val="封面"/>
      <sheetName val="汇总"/>
      <sheetName val="分析1"/>
      <sheetName val="分县"/>
      <sheetName val="分析2"/>
      <sheetName val="分科目"/>
      <sheetName val="分县月报"/>
      <sheetName val="核对情况"/>
      <sheetName val="_ESList"/>
      <sheetName val="Open"/>
      <sheetName val="工商税收"/>
      <sheetName val="一般预算收入"/>
      <sheetName val="C01-1"/>
      <sheetName val="P1012001"/>
      <sheetName val="Main"/>
      <sheetName val="GDP"/>
      <sheetName val="村级支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Main"/>
      <sheetName val="事业发展"/>
      <sheetName val="Financ. Overview"/>
      <sheetName val="Toolbox"/>
      <sheetName val="_ESList"/>
      <sheetName val="C01-1"/>
      <sheetName val="总人口"/>
      <sheetName val="本年收入合计"/>
      <sheetName val="POWER ASSUMPTIONS"/>
      <sheetName val="SW-TEO"/>
      <sheetName val="汇总"/>
      <sheetName val="封面"/>
      <sheetName val="G.1R-Shou COP Gf"/>
      <sheetName val="代码"/>
      <sheetName val="coding"/>
      <sheetName val="国家"/>
      <sheetName val="Sheet (2)"/>
      <sheetName val="eqpmad2"/>
      <sheetName val="Sheet"/>
      <sheetName val="P1012001"/>
      <sheetName val="Open"/>
      <sheetName val="D011H4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Open"/>
      <sheetName val="P1012001"/>
      <sheetName val="_ESList"/>
      <sheetName val="Financ. Overview"/>
      <sheetName val="SW-TEO"/>
      <sheetName val="Main"/>
      <sheetName val="Toolbox"/>
      <sheetName val="代码"/>
      <sheetName val="G.1R-Shou COP Gf"/>
      <sheetName val="本年收入合计"/>
      <sheetName val="POWER ASSUMPTIONS"/>
      <sheetName val="C01-1"/>
      <sheetName val="D011H4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Toolbox"/>
      <sheetName val="本年收入合计"/>
      <sheetName val="Open"/>
      <sheetName val="_ESList"/>
      <sheetName val="基础编码"/>
      <sheetName val="C01-1"/>
      <sheetName val="省本级收入预计"/>
      <sheetName val="eqpmad2"/>
      <sheetName val="Main"/>
      <sheetName val="Financ. Overview"/>
      <sheetName val="POWER ASSUMPTIONS"/>
      <sheetName val="2002年一般预算收入"/>
      <sheetName val="事业发展"/>
      <sheetName val="村级支出"/>
      <sheetName val="SW-TEO"/>
      <sheetName val="00000ppy"/>
      <sheetName val="人员支出"/>
      <sheetName val="代码"/>
      <sheetName val="P1012001"/>
      <sheetName val="G.1R-Shou COP Gf"/>
      <sheetName val="合计"/>
      <sheetName val="lookup"/>
      <sheetName val="Unit Information"/>
      <sheetName val="Company Information"/>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G.1R-Shou COP Gf"/>
      <sheetName val="Toolbox"/>
      <sheetName val="_ESList"/>
      <sheetName val="eqpmad2"/>
      <sheetName val="Financ. Overview"/>
      <sheetName val="选择选项"/>
      <sheetName val="Open"/>
      <sheetName val="POWER ASSUMPTIONS"/>
      <sheetName val="财政供养人员增幅"/>
      <sheetName val="本年收入合计"/>
      <sheetName val="事业发展"/>
      <sheetName val="农业人口"/>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Ma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 val="C01-1"/>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分析表 (中风险地区)"/>
      <sheetName val="分析表（高风险地区）"/>
      <sheetName val="万人以上易地搬迁安置区名单"/>
      <sheetName val="补助测算 (州市结果表)"/>
      <sheetName val="补助测算 (结果表)"/>
      <sheetName val="补助规模测算（过程表)"/>
      <sheetName val="补助规模测算（2) (2)"/>
      <sheetName val="补助规模测算（补助情况表)"/>
      <sheetName val="补助测算 (控)"/>
      <sheetName val="补助测算（不控)"/>
      <sheetName val="补助规模测算（2)"/>
      <sheetName val="补助测算 (增幅控制)"/>
      <sheetName val="补助测算（不控增幅）"/>
      <sheetName val="补助规模测算（分析对比)"/>
      <sheetName val="补助规模测算（县级均衡度分摊分段分档)"/>
      <sheetName val="补助规模测算（县级均衡度分摊)"/>
      <sheetName val="补助规模测算（市县）"/>
      <sheetName val="补助规模测算（县级）"/>
      <sheetName val="最终备案表"/>
      <sheetName val="最终方案"/>
      <sheetName val="政策因素"/>
      <sheetName val="可用财力"/>
      <sheetName val="三保"/>
      <sheetName val="数据源"/>
      <sheetName val="决算表第6列（基本支出）转换"/>
      <sheetName val="部门预算人数"/>
      <sheetName val="机关"/>
      <sheetName val="事业"/>
      <sheetName val="财政部保基本民生"/>
      <sheetName val="万人以上大型易地搬迁需求"/>
      <sheetName val="2021年财力测算（底表）"/>
      <sheetName val="编码对照"/>
      <sheetName val="2020年人口普查常住人口数据(根据纸质版整理)"/>
      <sheetName val="县级均衡"/>
      <sheetName val="2020年四项财力下达情况(30%)"/>
      <sheetName val="万人以上大型易地搬迁"/>
      <sheetName val="标准"/>
      <sheetName val="结果表5.27（调整）"/>
      <sheetName val="11.16"/>
      <sheetName val="抗疫特别国债预留资金分配表"/>
      <sheetName val="2021年第一批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农业人口"/>
      <sheetName val="XL4Poppy"/>
      <sheetName val="省本级收入预计"/>
      <sheetName val="行政区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Toolbox"/>
      <sheetName val="POWER ASSUMPTIONS"/>
      <sheetName val="_ESList"/>
      <sheetName val="Main"/>
      <sheetName val="G.1R-Shou COP Gf"/>
      <sheetName val="coding"/>
      <sheetName val="Financ. Overview"/>
      <sheetName val="P1012001"/>
      <sheetName val="汇总"/>
      <sheetName val="本年收入合计"/>
      <sheetName val="XL4Poppy"/>
      <sheetName val="财政供养人员增幅"/>
      <sheetName val="基础编码"/>
      <sheetName val="事业发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资金分配"/>
      <sheetName val="保基本民生"/>
      <sheetName val="保工资运转"/>
      <sheetName val="G.1R-Shou COP Gf"/>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Open"/>
      <sheetName val="Sheet1"/>
      <sheetName val="eqpmad2"/>
      <sheetName val="人员支出"/>
      <sheetName val="财政供养人员增幅"/>
      <sheetName val="P1012001"/>
      <sheetName val="中小学生"/>
      <sheetName val="本年收入合计"/>
      <sheetName val="C01-1"/>
      <sheetName val="_ESList"/>
      <sheetName val="封面"/>
      <sheetName val="省本级收入预计"/>
      <sheetName val="G.1R-Shou COP Gf"/>
      <sheetName val="农业用地"/>
      <sheetName val="Toolbox"/>
      <sheetName val="一般预算收入"/>
      <sheetName val="POWER ASSUMPTIONS"/>
      <sheetName val="基础编码"/>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2018年下达表(州市统筹前)"/>
      <sheetName val="Toolbo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总人口"/>
      <sheetName val="保工资运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工商税收"/>
      <sheetName val="行政区划"/>
      <sheetName val="_x005f_x0000__x005f_x0000__x005f_x0000__x005f_x0000__x0"/>
      <sheetName val="农业用地"/>
      <sheetName val="_x005f_x005f_x005f_x0000__x005f_x005f_x005f_x0000__x005"/>
      <sheetName val="公检法司编制"/>
      <sheetName val="行政编制"/>
      <sheetName val="2002年一般预算收入"/>
      <sheetName val="POWER ASSUMPTIONS"/>
      <sheetName val="_x005f_x0000__x005f_x0000__x005"/>
      <sheetName val="_x005f_x005f_x005f_x0000__x005f"/>
      <sheetName val="_ESList"/>
      <sheetName val="财政供养人员增幅"/>
      <sheetName val="GDP"/>
      <sheetName val="封面"/>
      <sheetName val="事业发展"/>
      <sheetName val="C01-1"/>
      <sheetName val="Toolbox"/>
      <sheetName val="本年收入合计"/>
      <sheetName val="_x005f_x0000__x005f_x0000__x005f_x0000__x005f_x0000__x0"/>
      <sheetName val="_x005f_x005f_x005f_x0000__x005f_x005f_x005f_x0000__x0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农业人口"/>
      <sheetName val="工商税收"/>
      <sheetName val="基础编码"/>
      <sheetName val="中小学生"/>
      <sheetName val="农业用地"/>
      <sheetName val="_ESList"/>
      <sheetName val="G.1R-Shou COP Gf"/>
      <sheetName val="D011H403"/>
      <sheetName val="合计"/>
      <sheetName val="Toolbox"/>
      <sheetName val="村级支出"/>
      <sheetName val="一般预算收入"/>
      <sheetName val="GDP"/>
      <sheetName val="C01-1"/>
      <sheetName val="人员支出"/>
      <sheetName val="汇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GDP"/>
      <sheetName val="C01-1"/>
      <sheetName val="工商税收"/>
      <sheetName val="基础编码"/>
      <sheetName val="_ESList"/>
      <sheetName val="汇总"/>
      <sheetName val="行政区划"/>
      <sheetName val="四月份月报"/>
      <sheetName val="公检法司编制"/>
      <sheetName val="行政编制"/>
      <sheetName val="2002年一般预算收入"/>
      <sheetName val="本年收入合计"/>
      <sheetName val="Financ. Overview"/>
      <sheetName val="Toolbox"/>
      <sheetName val="XL4Poppy"/>
      <sheetName val="一般预算收入"/>
      <sheetName val="村级支出"/>
      <sheetName val="事业发展"/>
      <sheetName val="财政供养人员增幅"/>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工商税收"/>
      <sheetName val="eqpmad2"/>
      <sheetName val="公检法司编制"/>
      <sheetName val="行政编制"/>
      <sheetName val="2002年一般预算收入"/>
      <sheetName val="农业人口"/>
      <sheetName val="_ESList"/>
      <sheetName val="汇总"/>
      <sheetName val="合计"/>
      <sheetName val="中小学生"/>
      <sheetName val="P1012001"/>
      <sheetName val="GDP"/>
      <sheetName val="封面"/>
      <sheetName val="总人口"/>
      <sheetName val="村级支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事业发展"/>
      <sheetName val="GDP"/>
      <sheetName val="C01-1"/>
      <sheetName val="POWER ASSUMPTIONS"/>
      <sheetName val="合计"/>
      <sheetName val="2002年一般预算收入"/>
      <sheetName val="四月份月报"/>
      <sheetName val="一般预算收入"/>
      <sheetName val="XL4Poppy"/>
      <sheetName val="中小学生"/>
      <sheetName val="财政供养人员增幅"/>
      <sheetName val="Open"/>
      <sheetName val="D011H403"/>
      <sheetName val="总人口"/>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Define"/>
      <sheetName val="D011H403"/>
      <sheetName val="D012H403"/>
      <sheetName val="D020H403"/>
      <sheetName val="D030H403"/>
      <sheetName val="D041H403"/>
      <sheetName val="D042H403"/>
      <sheetName val="D051H403"/>
      <sheetName val="D052H403"/>
      <sheetName val="D060H403"/>
      <sheetName val="D070H403"/>
      <sheetName val="D080H403"/>
      <sheetName val="D090H403"/>
      <sheetName val="D092H403"/>
      <sheetName val="D100H403"/>
      <sheetName val="D110H403"/>
      <sheetName val="D120H403"/>
      <sheetName val="D130H403"/>
      <sheetName val="d140h403"/>
      <sheetName val="D150H403"/>
      <sheetName val="D160H403"/>
      <sheetName val="D170H403"/>
      <sheetName val="D180H403"/>
      <sheetName val="D190H403"/>
      <sheetName val="D200H403"/>
      <sheetName val="合计"/>
      <sheetName val="P1012001"/>
      <sheetName val="基础编码"/>
      <sheetName val="C01-1"/>
      <sheetName val="公检法司编制"/>
      <sheetName val="行政编制"/>
      <sheetName val="总人口"/>
      <sheetName val="村级支出"/>
      <sheetName val="G.1R-Shou COP Gf"/>
      <sheetName val="农业用地"/>
      <sheetName val="农业人口"/>
      <sheetName val="工商税收"/>
      <sheetName val="XL4Poppy"/>
      <sheetName val="封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农业人口"/>
      <sheetName val="P1012001"/>
      <sheetName val="XL4Poppy"/>
      <sheetName val="总人口"/>
      <sheetName val=""/>
      <sheetName val="合计"/>
      <sheetName val="中小学生"/>
      <sheetName val="_x005f_x0000__x005f_x0000__x005f_x0000__x005f_x0000__x0"/>
      <sheetName val="封面"/>
      <sheetName val="中央"/>
      <sheetName val="_x005f_x005f_x005f_x0000__x005f_x005f_x005f_x0000__x005"/>
      <sheetName val="国家"/>
      <sheetName val="事业发展"/>
      <sheetName val="D011H403"/>
      <sheetName val="村级支出"/>
      <sheetName val="_x005f_x0000__x005f_x0000__x005"/>
      <sheetName val="_x005f_x005f_x005f_x0000__x005f"/>
      <sheetName val="POWER ASSUMPTIONS"/>
      <sheetName val="C01-1"/>
      <sheetName val="农业用地"/>
      <sheetName val="公检法司编制"/>
      <sheetName val="行政编制"/>
      <sheetName val="GD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Define"/>
      <sheetName val="C01-1"/>
      <sheetName val="农业人口"/>
      <sheetName val="一般预算收入"/>
      <sheetName val="公检法司编制"/>
      <sheetName val="行政编制"/>
      <sheetName val="农业用地"/>
      <sheetName val="四月份月报"/>
      <sheetName val="中央"/>
      <sheetName val="XL4Poppy"/>
      <sheetName val="合计"/>
      <sheetName val="Open"/>
      <sheetName val="Main"/>
      <sheetName val="总人口"/>
      <sheetName val="GDP"/>
      <sheetName val="Toolbox"/>
      <sheetName val="_ESList"/>
      <sheetName val="封面"/>
      <sheetName val="本年收入合计"/>
      <sheetName val="SW-TEO"/>
      <sheetName val="行政区划"/>
      <sheetName val="工商税收"/>
      <sheetName val="POWER ASSUMPTIONS"/>
      <sheetName val="km"/>
      <sheetName val="Sheet1"/>
      <sheetName val="事业发展"/>
      <sheetName val="人员支出"/>
      <sheetName val="D011H4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Sheet2"/>
      <sheetName val="Sheet3"/>
      <sheetName val="均衡"/>
      <sheetName val="四月份月报"/>
      <sheetName val="C01-1"/>
      <sheetName val="工商税收"/>
    </sheetNames>
    <sheetDataSet>
      <sheetData sheetId="0"/>
      <sheetData sheetId="1"/>
      <sheetData sheetId="2"/>
      <sheetData sheetId="3"/>
      <sheetData sheetId="4"/>
      <sheetData sheetId="5"/>
      <sheetData sheetId="6"/>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分县数据"/>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REF!"/>
      <sheetName val="农业用地"/>
      <sheetName val="财政供养人员增幅"/>
      <sheetName val="_x005f_x005f_x005f_x005f_x005f_x005f_x005f_x005f_x005f_x005f_"/>
      <sheetName val="一般预算收入"/>
      <sheetName val="POWER ASSUMPTIONS"/>
      <sheetName val="eqpmad2"/>
      <sheetName val="_ESList"/>
      <sheetName val="_x005f_x005f_x005f_x0000__x005f"/>
      <sheetName val="_x005f_x005f_x005f_x005f_"/>
      <sheetName val="Sheet1"/>
      <sheetName val="_x005f_x005f_x005f_x005f_x005f_x005f_x005f_x005f_"/>
      <sheetName val="有效性列表"/>
      <sheetName val="区划对应表"/>
      <sheetName val="L24"/>
      <sheetName val="SW-TEO"/>
      <sheetName val="D011H403"/>
      <sheetName val="工商税收"/>
      <sheetName val="事业发展"/>
      <sheetName val="GDP"/>
      <sheetName val="Toolbox"/>
      <sheetName val="行政区划"/>
      <sheetName val="封面"/>
      <sheetName val="2002年一般预算收入"/>
      <sheetName val="公检法司编制"/>
      <sheetName val="行政编制"/>
      <sheetName val="_x005f_x0000__x005f_x0000__x005f_x0000__x005f_x0000__x0"/>
      <sheetName val="_x005f_x005f_x005f_x0000__x005f_x005f_x005f_x0000__x005"/>
      <sheetName val="_x005f_x005f_x005f_x005f_x005f_x005f_x005f_x0000__x005f"/>
      <sheetName val="_x005f_x005f_x005f_x005f_x005f_x005f_x005f_x005f_x005f_x005f_"/>
      <sheetName val="_x005f_x005f_x005f_x005f_x005f_x005f_x005f_x005f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D011H403"/>
      <sheetName val="总人口"/>
      <sheetName val="_ESList"/>
      <sheetName val="封面"/>
      <sheetName val="本年收入合计"/>
      <sheetName val="农业用地"/>
      <sheetName val="一般预算收入"/>
      <sheetName val="事业发展"/>
      <sheetName val="2002年一般预算收入"/>
      <sheetName val="人员支出"/>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农业人口"/>
      <sheetName val="行政区划"/>
      <sheetName val="XL4Poppy"/>
      <sheetName val="农业用地"/>
      <sheetName val="工商税收"/>
      <sheetName val="汇总"/>
      <sheetName val="四月份月报"/>
      <sheetName val="省本级收入预计"/>
      <sheetName val="中小学生"/>
      <sheetName val="C01-1"/>
      <sheetName val="D011H4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农业人口"/>
      <sheetName val="封面"/>
      <sheetName val="_ESList"/>
      <sheetName val="POWER ASSUMPTIONS"/>
      <sheetName val="本年收入合计"/>
      <sheetName val="公检法司编制"/>
      <sheetName val="行政编制"/>
      <sheetName val="财政供养人员增幅"/>
      <sheetName val="基础编码"/>
      <sheetName val="总人口"/>
      <sheetName val="地方"/>
      <sheetName val="C01-1"/>
      <sheetName val="省本级收入预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均衡"/>
      <sheetName val="_x005f_x0000__x005f_x0000__x005f_x0000__x005f_x0000__x0"/>
      <sheetName val="_x005f_x005f_x005f_x0000__x005f_x005f_x005f_x0000__x0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C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Sheet1"/>
      <sheetName val="均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sheetData sheetId="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D011H403"/>
      <sheetName val="_ESList"/>
      <sheetName val="类型"/>
      <sheetName val="#REF"/>
      <sheetName val="eqpmad2"/>
      <sheetName val="中央"/>
      <sheetName val="事业发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村级支出"/>
    </sheetNames>
    <sheetDataSet>
      <sheetData sheetId="0"/>
      <sheetData sheetId="1"/>
      <sheetData sheetId="2"/>
      <sheetData sheetId="3"/>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s>
    <sheetDataSet>
      <sheetData sheetId="0"/>
      <sheetData sheetId="1"/>
      <sheetData sheetId="2"/>
      <sheetData sheetId="3"/>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国家"/>
    </sheetNames>
    <sheetDataSet>
      <sheetData sheetId="0"/>
      <sheetData sheetId="1"/>
      <sheetData sheetId="2"/>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一般预算收入"/>
    </sheetNames>
    <sheetDataSet>
      <sheetData sheetId="0"/>
      <sheetData sheetId="1"/>
      <sheetData sheetId="2"/>
      <sheetData sheetId="3"/>
      <sheetData sheetId="4"/>
      <sheetData sheetId="5"/>
      <sheetData sheetId="6"/>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_x005f_x0000__x005f_x0000__x005f_x0000__x005f_x0000__x0"/>
      <sheetName val="行政区划"/>
    </sheetNames>
    <sheetDataSet>
      <sheetData sheetId="0"/>
      <sheetData sheetId="1"/>
      <sheetData sheetId="2"/>
      <sheetData sheetId="3"/>
      <sheetData sheetId="4"/>
      <sheetData sheetId="5"/>
      <sheetData sheetId="6"/>
      <sheetData sheetId="7"/>
      <sheetData sheetId="8"/>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项目申报表-优选44"/>
      <sheetName val="项目简介填写说明"/>
      <sheetName val="指标项"/>
    </sheetNames>
    <sheetDataSet>
      <sheetData sheetId="0" refreshError="1"/>
      <sheetData sheetId="1" refreshError="1"/>
      <sheetData sheetId="2"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历年集中增量分配 (2)"/>
      <sheetName val="历年财力性转移支付增量 (2)"/>
      <sheetName val="历年专项转移支付增量 (2)"/>
      <sheetName val="历年集中增量 (3)"/>
      <sheetName val="历年集中增量 (4)"/>
      <sheetName val="历年集中两税增量 (2)"/>
      <sheetName val="历年集中所得税增量 (2)"/>
      <sheetName val="05多负担 (2)"/>
      <sheetName val="05集中两税增量"/>
      <sheetName val="2005集中所得税增量"/>
      <sheetName val="05净集中"/>
      <sheetName val="Sheet4 (2)"/>
      <sheetName val="Sheet4 (3)"/>
      <sheetName val="Sheet3 (2)"/>
      <sheetName val="地方税"/>
      <sheetName val="中央"/>
      <sheetName val="地方"/>
      <sheetName val="可持续发展指数"/>
      <sheetName val="可持续发展指数 (2)"/>
      <sheetName val="各地区GDP增长"/>
      <sheetName val="各地区GDP增长 (2)"/>
      <sheetName val="历年总人口人均财力"/>
      <sheetName val="历年地方本级支出"/>
      <sheetName val="一般收入简表"/>
      <sheetName val="Sheet2 (2)"/>
      <sheetName val="05明细"/>
      <sheetName val="中央地方及比重 (2)"/>
      <sheetName val="人均支出"/>
      <sheetName val="93-04地方本级支出占地方总收入比重 (2)"/>
      <sheetName val="地方总收支比较"/>
      <sheetName val="GDP"/>
      <sheetName val="GDP (2)"/>
      <sheetName val="1)"/>
      <sheetName val="历年集中增量"/>
      <sheetName val="历年集中增量 (2)"/>
      <sheetName val="历年集中两税增量"/>
      <sheetName val="历年集中所得税增量"/>
      <sheetName val="05集中增量"/>
      <sheetName val="05多负担"/>
      <sheetName val="2005集中增量 (2)"/>
      <sheetName val="历年集中增量分配"/>
      <sheetName val="历年财力性转移支付增量"/>
      <sheetName val="历年专项转移支付增量"/>
      <sheetName val="05转移支付简"/>
      <sheetName val="依赖程度3(转移支付总额除地方本级支出)"/>
      <sheetName val="Sheet2 (3)"/>
      <sheetName val="Sheet1 (2)"/>
      <sheetName val="收入划分 (英)"/>
      <sheetName val="收入划分 (美）"/>
      <sheetName val="均等化程度比较"/>
      <sheetName val="93-04留用比例"/>
      <sheetName val="历年财力"/>
      <sheetName val="边际留用比例"/>
      <sheetName val="历年边际财力"/>
      <sheetName val="历年地方总收入"/>
      <sheetName val="历年边际地方总收入"/>
      <sheetName val="2005集中增量"/>
      <sheetName val="05留用比例"/>
      <sheetName val="出口退税"/>
      <sheetName val="方案一基础"/>
      <sheetName val="方案一"/>
      <sheetName val="Sheet4"/>
      <sheetName val="方案一集中增量分地区"/>
      <sheetName val="方案一集中增量分税种"/>
      <sheetName val="方案一中央比重"/>
      <sheetName val="方案三基础"/>
      <sheetName val="方案三中央比重"/>
      <sheetName val="方案三集中增量分地区"/>
      <sheetName val="方案三集中增量分项目"/>
      <sheetName val="2005-12月报表 (2)"/>
      <sheetName val="全国一般收入"/>
      <sheetName val="Sheet1"/>
      <sheetName val="Sheet2"/>
      <sheetName val="Sheet3"/>
      <sheetName val="封面"/>
      <sheetName val="C01-1"/>
      <sheetName val="总人口"/>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SW-TEO"/>
      <sheetName val="G.1R-Shou COP Gf"/>
      <sheetName val="中央"/>
      <sheetName val="Open"/>
      <sheetName val="Toolbox"/>
      <sheetName val="国家"/>
      <sheetName val="Financ. Overview"/>
      <sheetName val="事业发展"/>
      <sheetName val="eqpmad2"/>
      <sheetName val="_ES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eqpmad2"/>
      <sheetName val="POWER ASSUMPTIONS"/>
      <sheetName val="汇总"/>
      <sheetName val="基础编码"/>
      <sheetName val="选择选项"/>
      <sheetName val="_ESList"/>
      <sheetName val="SMCTSSP2"/>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说明"/>
      <sheetName val="封面"/>
      <sheetName val="收入(一般)"/>
      <sheetName val="支出(一般)"/>
      <sheetName val="收入(基金)"/>
      <sheetName val="支出(基金)"/>
      <sheetName val="_ESList"/>
      <sheetName val="Financ. Overview"/>
      <sheetName val="Toolbox"/>
      <sheetName val="四月份月报"/>
      <sheetName val="总人口"/>
      <sheetName val="省本级收入预计"/>
      <sheetName val="GDP"/>
      <sheetName val="人员支出"/>
      <sheetName val="G.1R-Shou COP Gf"/>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说明"/>
      <sheetName val="封面"/>
      <sheetName val="汇总"/>
      <sheetName val="分析1"/>
      <sheetName val="分县"/>
      <sheetName val="分析2"/>
      <sheetName val="分科目"/>
      <sheetName val="分县月报"/>
      <sheetName val="核对情况"/>
      <sheetName val="_ESList"/>
      <sheetName val="Open"/>
      <sheetName val="工商税收"/>
      <sheetName val="一般预算收入"/>
      <sheetName val="C01-1"/>
      <sheetName val="P1012001"/>
      <sheetName val="Main"/>
      <sheetName val="GDP"/>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Main"/>
      <sheetName val="事业发展"/>
      <sheetName val="Financ. Overview"/>
      <sheetName val="Toolbox"/>
      <sheetName val="_ESList"/>
      <sheetName val="C01-1"/>
      <sheetName val="总人口"/>
      <sheetName val="本年收入合计"/>
      <sheetName val="POWER ASSUMPTIONS"/>
      <sheetName val="SW-TEO"/>
      <sheetName val="汇总"/>
      <sheetName val="封面"/>
      <sheetName val="G.1R-Shou COP Gf"/>
      <sheetName val="代码"/>
      <sheetName val="coding"/>
      <sheetName val="国家"/>
      <sheetName val="Sheet (2)"/>
      <sheetName val="eqpmad2"/>
      <sheetName val="Sheet"/>
      <sheetName val="P1012001"/>
      <sheetName val="Open"/>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Open"/>
      <sheetName val="P1012001"/>
      <sheetName val="_ESList"/>
      <sheetName val="Financ. Overview"/>
      <sheetName val="SW-TEO"/>
      <sheetName val="Main"/>
      <sheetName val="Toolbox"/>
      <sheetName val="代码"/>
      <sheetName val="G.1R-Shou COP Gf"/>
      <sheetName val="本年收入合计"/>
      <sheetName val="POWER ASSUMPTIONS"/>
      <sheetName val="C01-1"/>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G.1R-Shou COP Gf"/>
      <sheetName val="Toolbox"/>
      <sheetName val="_ESList"/>
      <sheetName val="eqpmad2"/>
      <sheetName val="Financ. Overview"/>
      <sheetName val="选择选项"/>
      <sheetName val="Open"/>
      <sheetName val="POWER ASSUMPTIONS"/>
      <sheetName val="财政供养人员增幅"/>
      <sheetName val="本年收入合计"/>
      <sheetName val="事业发展"/>
      <sheetName val="农业人口"/>
      <sheetName val="C01县级测算"/>
      <sheetName val="J03标准"/>
      <sheetName val="J04-2分县基础数据"/>
      <sheetName val="F05改善均衡度奖励"/>
      <sheetName val="J04-1分省基础数据"/>
      <sheetName val="C02省级努力程度系数"/>
      <sheetName val="J02分配因素"/>
      <sheetName val="J01编码表"/>
      <sheetName val="G01三保和付息需求基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P101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分析表 (中风险地区)"/>
      <sheetName val="分析表（高风险地区）"/>
      <sheetName val="万人以上易地搬迁安置区名单"/>
      <sheetName val="补助测算 (州市结果表)"/>
      <sheetName val="补助测算 (结果表)"/>
      <sheetName val="补助规模测算（过程表)"/>
      <sheetName val="补助规模测算（2) (2)"/>
      <sheetName val="补助规模测算（补助情况表)"/>
      <sheetName val="补助测算 (控)"/>
      <sheetName val="补助测算（不控)"/>
      <sheetName val="补助规模测算（2)"/>
      <sheetName val="补助测算 (增幅控制)"/>
      <sheetName val="补助测算（不控增幅）"/>
      <sheetName val="补助规模测算（分析对比)"/>
      <sheetName val="补助规模测算（县级均衡度分摊分段分档)"/>
      <sheetName val="补助规模测算（县级均衡度分摊)"/>
      <sheetName val="补助规模测算（市县）"/>
      <sheetName val="补助规模测算（县级）"/>
      <sheetName val="最终备案表"/>
      <sheetName val="最终方案"/>
      <sheetName val="政策因素"/>
      <sheetName val="可用财力"/>
      <sheetName val="三保"/>
      <sheetName val="数据源"/>
      <sheetName val="决算表第6列（基本支出）转换"/>
      <sheetName val="部门预算人数"/>
      <sheetName val="机关"/>
      <sheetName val="事业"/>
      <sheetName val="财政部保基本民生"/>
      <sheetName val="万人以上大型易地搬迁需求"/>
      <sheetName val="2021年财力测算（底表）"/>
      <sheetName val="编码对照"/>
      <sheetName val="2020年人口普查常住人口数据(根据纸质版整理)"/>
      <sheetName val="县级均衡"/>
      <sheetName val="2020年四项财力下达情况(30%)"/>
      <sheetName val="万人以上大型易地搬迁"/>
      <sheetName val="标准"/>
      <sheetName val="结果表5.27（调整）"/>
      <sheetName val="11.16"/>
      <sheetName val="抗疫特别国债预留资金分配表"/>
      <sheetName val="2021年第一批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农业人口"/>
      <sheetName val="XL4Poppy"/>
      <sheetName val="省本级收入预计"/>
      <sheetName val="行政区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Toolbox"/>
      <sheetName val="POWER ASSUMPTIONS"/>
      <sheetName val="_ESList"/>
      <sheetName val="Main"/>
      <sheetName val="G.1R-Shou COP Gf"/>
      <sheetName val="coding"/>
      <sheetName val="Financ. Overview"/>
      <sheetName val="P1012001"/>
      <sheetName val="汇总"/>
      <sheetName val="本年收入合计"/>
      <sheetName val="XL4Poppy"/>
      <sheetName val="财政供养人员增幅"/>
      <sheetName val="基础编码"/>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资金分配"/>
      <sheetName val="保基本民生"/>
      <sheetName val="保工资运转"/>
      <sheetName val="G.1R-Shou COP Gf"/>
    </sheetNames>
    <sheetDataSet>
      <sheetData sheetId="0" refreshError="1"/>
      <sheetData sheetId="1" refreshError="1"/>
      <sheetData sheetId="2" refreshError="1"/>
      <sheetData sheetId="3"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Open"/>
      <sheetName val="Sheet1"/>
      <sheetName val="eqpmad2"/>
      <sheetName val="人员支出"/>
      <sheetName val="财政供养人员增幅"/>
      <sheetName val="P1012001"/>
      <sheetName val="中小学生"/>
      <sheetName val="本年收入合计"/>
      <sheetName val="C01-1"/>
      <sheetName val="_ESList"/>
      <sheetName val="封面"/>
      <sheetName val="省本级收入预计"/>
      <sheetName val="G.1R-Shou COP Gf"/>
      <sheetName val="农业用地"/>
      <sheetName val="Toolbox"/>
      <sheetName val="一般预算收入"/>
      <sheetName val="POWER ASSUMPTIONS"/>
      <sheetName val="基础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Define"/>
      <sheetName val="财政供养人员增幅"/>
      <sheetName val="基础编码"/>
      <sheetName val="一般预算收入"/>
      <sheetName val="四月份月报"/>
      <sheetName val="农业用地"/>
      <sheetName val="D011H403"/>
      <sheetName val="工商税收"/>
      <sheetName val="G.1R-Shou COP Gf"/>
      <sheetName val="_ESList"/>
      <sheetName val="本年收入合计"/>
      <sheetName val="XL4Poppy"/>
      <sheetName val="村级支出"/>
      <sheetName val="GDP"/>
      <sheetName val="2018年下达表(州市统筹前)"/>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工商税收"/>
      <sheetName val="行政区划"/>
      <sheetName val="_x005f_x0000__x005f_x0000__x005f_x0000__x005f_x0000__x0"/>
      <sheetName val="农业用地"/>
      <sheetName val="_x005f_x005f_x005f_x0000__x005f_x005f_x005f_x0000__x005"/>
      <sheetName val="公检法司编制"/>
      <sheetName val="行政编制"/>
      <sheetName val="2002年一般预算收入"/>
      <sheetName val="POWER ASSUMPTIONS"/>
      <sheetName val="_x005f_x0000__x005f_x0000__x005"/>
      <sheetName val="_x005f_x005f_x005f_x0000__x005f"/>
      <sheetName val="_ESList"/>
      <sheetName val="财政供养人员增幅"/>
      <sheetName val="GDP"/>
      <sheetName val="封面"/>
      <sheetName val="事业发展"/>
      <sheetName val="C01-1"/>
      <sheetName val="Toolbox"/>
      <sheetName val="本年收入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农业人口"/>
      <sheetName val="工商税收"/>
      <sheetName val="基础编码"/>
      <sheetName val="中小学生"/>
      <sheetName val="农业用地"/>
      <sheetName val="_ESList"/>
      <sheetName val="G.1R-Shou COP Gf"/>
      <sheetName val="D011H403"/>
      <sheetName val="合计"/>
      <sheetName val="Toolbox"/>
      <sheetName val="村级支出"/>
      <sheetName val="一般预算收入"/>
      <sheetName val="GDP"/>
      <sheetName val="C01-1"/>
      <sheetName val="人员支出"/>
      <sheetName val="汇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工商税收"/>
      <sheetName val="eqpmad2"/>
      <sheetName val="公检法司编制"/>
      <sheetName val="行政编制"/>
      <sheetName val="2002年一般预算收入"/>
      <sheetName val="农业人口"/>
      <sheetName val="_ESList"/>
      <sheetName val="汇总"/>
      <sheetName val="合计"/>
      <sheetName val="中小学生"/>
      <sheetName val="P1012001"/>
      <sheetName val="GDP"/>
      <sheetName val="封面"/>
      <sheetName val="总人口"/>
      <sheetName val="村级支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Define"/>
      <sheetName val="D011H403"/>
      <sheetName val="D012H403"/>
      <sheetName val="D020H403"/>
      <sheetName val="D030H403"/>
      <sheetName val="D041H403"/>
      <sheetName val="D042H403"/>
      <sheetName val="D051H403"/>
      <sheetName val="D052H403"/>
      <sheetName val="D060H403"/>
      <sheetName val="D070H403"/>
      <sheetName val="D080H403"/>
      <sheetName val="D090H403"/>
      <sheetName val="D092H403"/>
      <sheetName val="D100H403"/>
      <sheetName val="D110H403"/>
      <sheetName val="D120H403"/>
      <sheetName val="D130H403"/>
      <sheetName val="d140h403"/>
      <sheetName val="D150H403"/>
      <sheetName val="D160H403"/>
      <sheetName val="D170H403"/>
      <sheetName val="D180H403"/>
      <sheetName val="D190H403"/>
      <sheetName val="D200H403"/>
      <sheetName val="合计"/>
      <sheetName val="P1012001"/>
      <sheetName val="基础编码"/>
      <sheetName val="C01-1"/>
      <sheetName val="公检法司编制"/>
      <sheetName val="行政编制"/>
      <sheetName val="总人口"/>
      <sheetName val="村级支出"/>
      <sheetName val="G.1R-Shou COP Gf"/>
      <sheetName val="农业用地"/>
      <sheetName val="农业人口"/>
      <sheetName val="工商税收"/>
      <sheetName val="XL4Poppy"/>
      <sheetName val="封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Define"/>
      <sheetName val="C01-1"/>
      <sheetName val="农业人口"/>
      <sheetName val="一般预算收入"/>
      <sheetName val="公检法司编制"/>
      <sheetName val="行政编制"/>
      <sheetName val="农业用地"/>
      <sheetName val="四月份月报"/>
      <sheetName val="中央"/>
      <sheetName val="XL4Poppy"/>
      <sheetName val="合计"/>
      <sheetName val="Open"/>
      <sheetName val="Main"/>
      <sheetName val="总人口"/>
      <sheetName val="GDP"/>
      <sheetName val="Toolbox"/>
      <sheetName val="_ESList"/>
      <sheetName val="封面"/>
      <sheetName val="本年收入合计"/>
      <sheetName val="SW-TEO"/>
      <sheetName val="行政区划"/>
      <sheetName val="工商税收"/>
      <sheetName val="POWER ASSUMPTIONS"/>
      <sheetName val="km"/>
      <sheetName val="Sheet1"/>
      <sheetName val="事业发展"/>
      <sheetName val="人员支出"/>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Sheet1"/>
      <sheetName val="Sheet2"/>
      <sheetName val="Sheet3"/>
      <sheetName val="均衡"/>
      <sheetName val="四月份月报"/>
      <sheetName val="C01-1"/>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分县数据"/>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中央"/>
      <sheetName val="#REF!"/>
      <sheetName val="农业用地"/>
      <sheetName val="财政供养人员增幅"/>
      <sheetName val="_x005f_x005f_x005f_x005f_x005f_x005f_x005f_x005f_x005f_x005f_"/>
      <sheetName val="一般预算收入"/>
      <sheetName val="POWER ASSUMPTIONS"/>
      <sheetName val="eqpmad2"/>
      <sheetName val="_ESList"/>
      <sheetName val="_x005f_x005f_x005f_x0000__x005f"/>
      <sheetName val="_x005f_x005f_x005f_x005f_"/>
      <sheetName val="Sheet1"/>
      <sheetName val="_x005f_x005f_x005f_x005f_x005f_x005f_x005f_x005f_"/>
      <sheetName val="有效性列表"/>
      <sheetName val="区划对应表"/>
      <sheetName val="L24"/>
      <sheetName val="SW-TEO"/>
      <sheetName val="D011H403"/>
      <sheetName val="工商税收"/>
      <sheetName val="事业发展"/>
      <sheetName val="GDP"/>
      <sheetName val="Toolbox"/>
      <sheetName val="行政区划"/>
      <sheetName val="封面"/>
      <sheetName val="2002年一般预算收入"/>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农业人口"/>
      <sheetName val="行政区划"/>
      <sheetName val="XL4Poppy"/>
      <sheetName val="农业用地"/>
      <sheetName val="工商税收"/>
      <sheetName val="汇总"/>
      <sheetName val="四月份月报"/>
      <sheetName val="省本级收入预计"/>
      <sheetName val="中小学生"/>
      <sheetName val="C01-1"/>
      <sheetName val="D011H4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农业人口"/>
      <sheetName val="封面"/>
      <sheetName val="_ESList"/>
      <sheetName val="POWER ASSUMPTIONS"/>
      <sheetName val="本年收入合计"/>
      <sheetName val="公检法司编制"/>
      <sheetName val="行政编制"/>
      <sheetName val="财政供养人员增幅"/>
      <sheetName val="基础编码"/>
      <sheetName val="总人口"/>
      <sheetName val="地方"/>
      <sheetName val="C01-1"/>
      <sheetName val="省本级收入预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农业用地"/>
      <sheetName val="_x005f_x0000__x005f_x0000__x005f_x0000__x005f_x0000__x0"/>
      <sheetName val="_ESList"/>
      <sheetName val="G.1R-Shou COP Gf"/>
      <sheetName val="_x005f_x005f_x005f_x0000__x005f_x005f_x005f_x0000__x005"/>
      <sheetName val="P1012001"/>
      <sheetName val="2010决算"/>
      <sheetName val="2011决算"/>
      <sheetName val="2012决算"/>
      <sheetName val="2014决算"/>
      <sheetName val="人员支出"/>
      <sheetName val="合计"/>
      <sheetName val="_x005f_x0000__x005f_x0000__x005"/>
      <sheetName val="_x005f_x005f_x005f_x0000__x005f"/>
      <sheetName val="财政供养人员增幅"/>
      <sheetName val="汇总"/>
      <sheetName val="2002年一般预算收入"/>
      <sheetName val="均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POWER ASSUMPTIONS"/>
      <sheetName val="人员支出"/>
      <sheetName val="Toolbox"/>
      <sheetName val="_ESList"/>
      <sheetName val="Open"/>
      <sheetName val="本年收入合计"/>
      <sheetName val="村级支出"/>
      <sheetName val="D011H403"/>
      <sheetName val="一般预算收入"/>
      <sheetName val="G.1R-Shou COP Gf"/>
      <sheetName val="选择选项"/>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Define"/>
      <sheetName val="事业发展"/>
      <sheetName val="C01-1"/>
    </sheetNames>
    <sheetDataSet>
      <sheetData sheetId="0" refreshError="1"/>
      <sheetData sheetId="1" refreshError="1"/>
      <sheetData sheetId="2"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人员支出"/>
      <sheetName val="_x005f_x005f_x005f_x0000__x005f_x005f_x005f_x0000__x005"/>
      <sheetName val="农业人口"/>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 val="D011H403"/>
      <sheetName val="_ESList"/>
      <sheetName val="类型"/>
      <sheetName val="#REF"/>
      <sheetName val="eqpmad2"/>
      <sheetName val="中央"/>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行政区划"/>
      <sheetName val="P1012001"/>
      <sheetName val="农业人口"/>
      <sheetName val="村级支出"/>
    </sheetNames>
    <sheetDataSet>
      <sheetData sheetId="0" refreshError="1"/>
      <sheetData sheetId="1" refreshError="1"/>
      <sheetData sheetId="2" refreshError="1"/>
      <sheetData sheetId="3"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四月份月报"/>
    </sheetNames>
    <sheetDataSet>
      <sheetData sheetId="0" refreshError="1"/>
      <sheetData sheetId="1" refreshError="1"/>
      <sheetData sheetId="2" refreshError="1"/>
      <sheetData sheetId="3"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2002年一般预算收入"/>
      <sheetName val="财政供养人员增幅"/>
      <sheetName val="国家"/>
    </sheetNames>
    <sheetDataSet>
      <sheetData sheetId="0" refreshError="1"/>
      <sheetData sheetId="1" refreshError="1"/>
      <sheetData sheetId="2"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Define"/>
      <sheetName val="中小学生"/>
      <sheetName val="人员支出"/>
      <sheetName val="农业用地"/>
      <sheetName val="D011H403"/>
      <sheetName val="四月份月报"/>
      <sheetName val="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总人口"/>
      <sheetName val="公检法司编制"/>
      <sheetName val="行政编制"/>
      <sheetName val="XL4Poppy"/>
      <sheetName val="四月份月报"/>
      <sheetName val="Main"/>
      <sheetName val=""/>
      <sheetName val="_x005f_x0000__x005f_x0000__x005f_x0000__x005f_x0000__x0"/>
      <sheetName val="行政区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封面"/>
      <sheetName val="说明"/>
      <sheetName val="目录"/>
      <sheetName val="表一"/>
      <sheetName val="表一填表说明"/>
      <sheetName val="表二"/>
      <sheetName val="表二填表说明"/>
      <sheetName val="表三"/>
      <sheetName val="表三填表说明"/>
      <sheetName val="表三(2)"/>
      <sheetName val="表四"/>
      <sheetName val="表五"/>
      <sheetName val="表六 (1)"/>
      <sheetName val="表六(2)"/>
      <sheetName val="表七(1)"/>
      <sheetName val="表七(2)"/>
      <sheetName val="表九"/>
      <sheetName val="表十"/>
      <sheetName val="附表"/>
      <sheetName val="Sheet2"/>
      <sheetName val="Sheet3"/>
    </sheetNames>
    <sheetDataSet>
      <sheetData sheetId="0" refreshError="1"/>
      <sheetData sheetId="1" refreshError="1"/>
      <sheetData sheetId="2" refreshError="1"/>
      <sheetData sheetId="3" refreshError="1"/>
      <sheetData sheetId="4" refreshError="1"/>
      <sheetData sheetId="5" refreshError="1">
        <row r="1">
          <cell r="A1" t="str">
            <v>表二</v>
          </cell>
        </row>
        <row r="2">
          <cell r="A2" t="str">
            <v>2023年一般公共预算支出表</v>
          </cell>
        </row>
        <row r="4">
          <cell r="A4" t="str">
            <v>项目</v>
          </cell>
        </row>
        <row r="4">
          <cell r="E4" t="str">
            <v>本年预算数</v>
          </cell>
        </row>
        <row r="5">
          <cell r="A5" t="str">
            <v>代码</v>
          </cell>
        </row>
        <row r="5">
          <cell r="E5" t="str">
            <v>金额</v>
          </cell>
        </row>
        <row r="6">
          <cell r="A6" t="str">
            <v>201</v>
          </cell>
        </row>
        <row r="6">
          <cell r="E6">
            <v>17014</v>
          </cell>
        </row>
        <row r="7">
          <cell r="A7" t="str">
            <v>20101</v>
          </cell>
        </row>
        <row r="7">
          <cell r="E7">
            <v>823</v>
          </cell>
        </row>
        <row r="8">
          <cell r="A8" t="str">
            <v>2010101</v>
          </cell>
        </row>
        <row r="8">
          <cell r="E8">
            <v>615</v>
          </cell>
        </row>
        <row r="9">
          <cell r="A9" t="str">
            <v>2010102</v>
          </cell>
        </row>
        <row r="9">
          <cell r="E9">
            <v>12</v>
          </cell>
        </row>
        <row r="10">
          <cell r="A10" t="str">
            <v>2010103</v>
          </cell>
        </row>
        <row r="10">
          <cell r="E10">
            <v>0</v>
          </cell>
        </row>
        <row r="11">
          <cell r="A11" t="str">
            <v>2010104</v>
          </cell>
        </row>
        <row r="11">
          <cell r="E11">
            <v>37</v>
          </cell>
        </row>
        <row r="12">
          <cell r="A12" t="str">
            <v>2010105</v>
          </cell>
        </row>
        <row r="12">
          <cell r="E12">
            <v>0</v>
          </cell>
        </row>
        <row r="13">
          <cell r="A13" t="str">
            <v>2010106</v>
          </cell>
        </row>
        <row r="13">
          <cell r="E13">
            <v>0</v>
          </cell>
        </row>
        <row r="14">
          <cell r="A14" t="str">
            <v>2010107</v>
          </cell>
        </row>
        <row r="14">
          <cell r="E14">
            <v>0</v>
          </cell>
        </row>
        <row r="15">
          <cell r="A15" t="str">
            <v>2010108</v>
          </cell>
        </row>
        <row r="15">
          <cell r="E15">
            <v>159</v>
          </cell>
        </row>
        <row r="16">
          <cell r="A16" t="str">
            <v>2010109</v>
          </cell>
        </row>
        <row r="16">
          <cell r="E16">
            <v>0</v>
          </cell>
        </row>
        <row r="17">
          <cell r="A17" t="str">
            <v>2010150</v>
          </cell>
        </row>
        <row r="17">
          <cell r="E17">
            <v>0</v>
          </cell>
        </row>
        <row r="18">
          <cell r="A18" t="str">
            <v>2010199</v>
          </cell>
        </row>
        <row r="18">
          <cell r="E18">
            <v>0</v>
          </cell>
        </row>
        <row r="19">
          <cell r="A19" t="str">
            <v>20102</v>
          </cell>
        </row>
        <row r="19">
          <cell r="E19">
            <v>921</v>
          </cell>
        </row>
        <row r="20">
          <cell r="A20" t="str">
            <v>2010201</v>
          </cell>
        </row>
        <row r="20">
          <cell r="E20">
            <v>702</v>
          </cell>
        </row>
        <row r="21">
          <cell r="A21" t="str">
            <v>2010202</v>
          </cell>
        </row>
        <row r="21">
          <cell r="E21">
            <v>4</v>
          </cell>
        </row>
        <row r="22">
          <cell r="A22" t="str">
            <v>2010203</v>
          </cell>
        </row>
        <row r="22">
          <cell r="E22">
            <v>0</v>
          </cell>
        </row>
        <row r="23">
          <cell r="A23" t="str">
            <v>2010204</v>
          </cell>
        </row>
        <row r="23">
          <cell r="E23">
            <v>27</v>
          </cell>
        </row>
        <row r="24">
          <cell r="A24" t="str">
            <v>2010205</v>
          </cell>
        </row>
        <row r="24">
          <cell r="E24">
            <v>0</v>
          </cell>
        </row>
        <row r="25">
          <cell r="A25" t="str">
            <v>2010206</v>
          </cell>
        </row>
        <row r="25">
          <cell r="E25">
            <v>188</v>
          </cell>
        </row>
        <row r="26">
          <cell r="A26" t="str">
            <v>2010250</v>
          </cell>
        </row>
        <row r="26">
          <cell r="E26">
            <v>0</v>
          </cell>
        </row>
        <row r="27">
          <cell r="A27" t="str">
            <v>2010299</v>
          </cell>
        </row>
        <row r="27">
          <cell r="E27">
            <v>0</v>
          </cell>
        </row>
        <row r="28">
          <cell r="A28" t="str">
            <v>20103</v>
          </cell>
        </row>
        <row r="28">
          <cell r="E28">
            <v>4982</v>
          </cell>
        </row>
        <row r="29">
          <cell r="A29" t="str">
            <v>2010301</v>
          </cell>
        </row>
        <row r="29">
          <cell r="E29">
            <v>4847</v>
          </cell>
        </row>
        <row r="30">
          <cell r="A30" t="str">
            <v>2010302</v>
          </cell>
        </row>
        <row r="30">
          <cell r="E30">
            <v>69</v>
          </cell>
        </row>
        <row r="31">
          <cell r="A31" t="str">
            <v>2010303</v>
          </cell>
        </row>
        <row r="31">
          <cell r="E31">
            <v>0</v>
          </cell>
        </row>
        <row r="32">
          <cell r="A32" t="str">
            <v>2010304</v>
          </cell>
        </row>
        <row r="32">
          <cell r="E32">
            <v>0</v>
          </cell>
        </row>
        <row r="33">
          <cell r="A33" t="str">
            <v>2010305</v>
          </cell>
        </row>
        <row r="33">
          <cell r="E33">
            <v>60</v>
          </cell>
        </row>
        <row r="34">
          <cell r="A34" t="str">
            <v>2010306</v>
          </cell>
        </row>
        <row r="34">
          <cell r="E34">
            <v>0</v>
          </cell>
        </row>
        <row r="35">
          <cell r="A35" t="str">
            <v>2010308</v>
          </cell>
        </row>
        <row r="35">
          <cell r="E35">
            <v>6</v>
          </cell>
        </row>
        <row r="36">
          <cell r="A36" t="str">
            <v>2010309</v>
          </cell>
        </row>
        <row r="36">
          <cell r="E36">
            <v>0</v>
          </cell>
        </row>
        <row r="37">
          <cell r="A37" t="str">
            <v>2010350</v>
          </cell>
        </row>
        <row r="37">
          <cell r="E37">
            <v>0</v>
          </cell>
        </row>
        <row r="38">
          <cell r="A38" t="str">
            <v>2010399</v>
          </cell>
        </row>
        <row r="38">
          <cell r="E38">
            <v>0</v>
          </cell>
        </row>
        <row r="39">
          <cell r="A39" t="str">
            <v>20104</v>
          </cell>
        </row>
        <row r="39">
          <cell r="E39">
            <v>439</v>
          </cell>
        </row>
        <row r="40">
          <cell r="A40" t="str">
            <v>2010401</v>
          </cell>
        </row>
        <row r="40">
          <cell r="E40">
            <v>296</v>
          </cell>
        </row>
        <row r="41">
          <cell r="A41" t="str">
            <v>2010402</v>
          </cell>
        </row>
        <row r="41">
          <cell r="E41">
            <v>0</v>
          </cell>
        </row>
        <row r="42">
          <cell r="A42" t="str">
            <v>2010403</v>
          </cell>
        </row>
        <row r="42">
          <cell r="E42">
            <v>0</v>
          </cell>
        </row>
        <row r="43">
          <cell r="A43" t="str">
            <v>2010404</v>
          </cell>
        </row>
        <row r="43">
          <cell r="E43">
            <v>0</v>
          </cell>
        </row>
        <row r="44">
          <cell r="A44" t="str">
            <v>2010405</v>
          </cell>
        </row>
        <row r="44">
          <cell r="E44">
            <v>0</v>
          </cell>
        </row>
        <row r="45">
          <cell r="A45" t="str">
            <v>2010406</v>
          </cell>
        </row>
        <row r="45">
          <cell r="E45">
            <v>0</v>
          </cell>
        </row>
        <row r="46">
          <cell r="A46" t="str">
            <v>2010407</v>
          </cell>
        </row>
        <row r="46">
          <cell r="E46">
            <v>0</v>
          </cell>
        </row>
        <row r="47">
          <cell r="A47" t="str">
            <v>2010408</v>
          </cell>
        </row>
        <row r="47">
          <cell r="E47">
            <v>0</v>
          </cell>
        </row>
        <row r="48">
          <cell r="A48" t="str">
            <v>2010450</v>
          </cell>
        </row>
        <row r="48">
          <cell r="E48">
            <v>143</v>
          </cell>
        </row>
        <row r="49">
          <cell r="A49" t="str">
            <v>2010499</v>
          </cell>
        </row>
        <row r="49">
          <cell r="E49">
            <v>0</v>
          </cell>
        </row>
        <row r="50">
          <cell r="A50" t="str">
            <v>20105</v>
          </cell>
        </row>
        <row r="50">
          <cell r="E50">
            <v>530</v>
          </cell>
        </row>
        <row r="51">
          <cell r="A51" t="str">
            <v>2010501</v>
          </cell>
        </row>
        <row r="51">
          <cell r="E51">
            <v>425</v>
          </cell>
        </row>
        <row r="52">
          <cell r="A52" t="str">
            <v>2010502</v>
          </cell>
        </row>
        <row r="52">
          <cell r="E52">
            <v>0</v>
          </cell>
        </row>
        <row r="53">
          <cell r="A53" t="str">
            <v>2010503</v>
          </cell>
        </row>
        <row r="53">
          <cell r="E53">
            <v>0</v>
          </cell>
        </row>
        <row r="54">
          <cell r="A54" t="str">
            <v>2010504</v>
          </cell>
        </row>
        <row r="54">
          <cell r="E54">
            <v>0</v>
          </cell>
        </row>
        <row r="55">
          <cell r="A55" t="str">
            <v>2010505</v>
          </cell>
        </row>
        <row r="55">
          <cell r="E55">
            <v>30</v>
          </cell>
        </row>
        <row r="56">
          <cell r="A56" t="str">
            <v>2010506</v>
          </cell>
        </row>
        <row r="56">
          <cell r="E56">
            <v>0</v>
          </cell>
        </row>
        <row r="57">
          <cell r="A57" t="str">
            <v>2010507</v>
          </cell>
        </row>
        <row r="57">
          <cell r="E57">
            <v>50</v>
          </cell>
        </row>
        <row r="58">
          <cell r="A58" t="str">
            <v>2010508</v>
          </cell>
        </row>
        <row r="58">
          <cell r="E58">
            <v>25</v>
          </cell>
        </row>
        <row r="59">
          <cell r="A59" t="str">
            <v>2010550</v>
          </cell>
        </row>
        <row r="59">
          <cell r="E59">
            <v>0</v>
          </cell>
        </row>
        <row r="60">
          <cell r="A60" t="str">
            <v>2010599</v>
          </cell>
        </row>
        <row r="60">
          <cell r="E60">
            <v>0</v>
          </cell>
        </row>
        <row r="61">
          <cell r="A61" t="str">
            <v>20106</v>
          </cell>
        </row>
        <row r="61">
          <cell r="E61">
            <v>1049</v>
          </cell>
        </row>
        <row r="62">
          <cell r="A62" t="str">
            <v>2010601</v>
          </cell>
        </row>
        <row r="62">
          <cell r="E62">
            <v>956</v>
          </cell>
        </row>
        <row r="63">
          <cell r="A63" t="str">
            <v>2010602</v>
          </cell>
        </row>
        <row r="63">
          <cell r="E63">
            <v>0</v>
          </cell>
        </row>
        <row r="64">
          <cell r="A64" t="str">
            <v>2010603</v>
          </cell>
        </row>
        <row r="64">
          <cell r="E64">
            <v>0</v>
          </cell>
        </row>
        <row r="65">
          <cell r="A65" t="str">
            <v>2010604</v>
          </cell>
        </row>
        <row r="65">
          <cell r="E65">
            <v>0</v>
          </cell>
        </row>
        <row r="66">
          <cell r="A66" t="str">
            <v>2010605</v>
          </cell>
        </row>
        <row r="66">
          <cell r="E66">
            <v>0</v>
          </cell>
        </row>
        <row r="67">
          <cell r="A67" t="str">
            <v>2010606</v>
          </cell>
        </row>
        <row r="67">
          <cell r="E67">
            <v>0</v>
          </cell>
        </row>
        <row r="68">
          <cell r="A68" t="str">
            <v>2010607</v>
          </cell>
        </row>
        <row r="68">
          <cell r="E68">
            <v>48</v>
          </cell>
        </row>
        <row r="69">
          <cell r="A69" t="str">
            <v>2010608</v>
          </cell>
        </row>
        <row r="69">
          <cell r="E69">
            <v>45</v>
          </cell>
        </row>
        <row r="70">
          <cell r="A70" t="str">
            <v>2010650</v>
          </cell>
        </row>
        <row r="70">
          <cell r="E70">
            <v>0</v>
          </cell>
        </row>
        <row r="71">
          <cell r="A71" t="str">
            <v>2010699</v>
          </cell>
        </row>
        <row r="71">
          <cell r="E71">
            <v>0</v>
          </cell>
        </row>
        <row r="72">
          <cell r="A72" t="str">
            <v>20107</v>
          </cell>
        </row>
        <row r="72">
          <cell r="E72">
            <v>200</v>
          </cell>
        </row>
        <row r="73">
          <cell r="A73" t="str">
            <v>2010701</v>
          </cell>
        </row>
        <row r="73">
          <cell r="E73">
            <v>0</v>
          </cell>
        </row>
        <row r="74">
          <cell r="A74" t="str">
            <v>2010702</v>
          </cell>
        </row>
        <row r="74">
          <cell r="E74">
            <v>200</v>
          </cell>
        </row>
        <row r="75">
          <cell r="A75" t="str">
            <v>2010703</v>
          </cell>
        </row>
        <row r="75">
          <cell r="E75">
            <v>0</v>
          </cell>
        </row>
        <row r="76">
          <cell r="A76" t="str">
            <v>2010709</v>
          </cell>
        </row>
        <row r="76">
          <cell r="E76">
            <v>0</v>
          </cell>
        </row>
        <row r="77">
          <cell r="A77" t="str">
            <v>2010710</v>
          </cell>
        </row>
        <row r="77">
          <cell r="E77">
            <v>0</v>
          </cell>
        </row>
        <row r="78">
          <cell r="A78" t="str">
            <v>2010750</v>
          </cell>
        </row>
        <row r="78">
          <cell r="E78">
            <v>0</v>
          </cell>
        </row>
        <row r="79">
          <cell r="A79" t="str">
            <v>2010799</v>
          </cell>
        </row>
        <row r="79">
          <cell r="E79">
            <v>0</v>
          </cell>
        </row>
        <row r="80">
          <cell r="A80" t="str">
            <v>20108</v>
          </cell>
        </row>
        <row r="80">
          <cell r="E80">
            <v>40</v>
          </cell>
        </row>
        <row r="81">
          <cell r="A81" t="str">
            <v>2010801</v>
          </cell>
        </row>
        <row r="81">
          <cell r="E81">
            <v>0</v>
          </cell>
        </row>
        <row r="82">
          <cell r="A82" t="str">
            <v>2010802</v>
          </cell>
        </row>
        <row r="82">
          <cell r="E82">
            <v>0</v>
          </cell>
        </row>
        <row r="83">
          <cell r="A83" t="str">
            <v>2010803</v>
          </cell>
        </row>
        <row r="83">
          <cell r="E83">
            <v>0</v>
          </cell>
        </row>
        <row r="84">
          <cell r="A84" t="str">
            <v>2010804</v>
          </cell>
        </row>
        <row r="84">
          <cell r="E84">
            <v>40</v>
          </cell>
        </row>
        <row r="85">
          <cell r="A85" t="str">
            <v>2010805</v>
          </cell>
        </row>
        <row r="85">
          <cell r="E85">
            <v>0</v>
          </cell>
        </row>
        <row r="86">
          <cell r="A86" t="str">
            <v>2010806</v>
          </cell>
        </row>
        <row r="86">
          <cell r="E86">
            <v>0</v>
          </cell>
        </row>
        <row r="87">
          <cell r="A87" t="str">
            <v>2010850</v>
          </cell>
        </row>
        <row r="87">
          <cell r="E87">
            <v>0</v>
          </cell>
        </row>
        <row r="88">
          <cell r="A88" t="str">
            <v>2010899</v>
          </cell>
        </row>
        <row r="88">
          <cell r="E88">
            <v>0</v>
          </cell>
        </row>
        <row r="89">
          <cell r="A89" t="str">
            <v>20109</v>
          </cell>
        </row>
        <row r="89">
          <cell r="E89">
            <v>0</v>
          </cell>
        </row>
        <row r="90">
          <cell r="A90" t="str">
            <v>2010901</v>
          </cell>
        </row>
        <row r="90">
          <cell r="E90">
            <v>0</v>
          </cell>
        </row>
        <row r="91">
          <cell r="A91" t="str">
            <v>2010902</v>
          </cell>
        </row>
        <row r="91">
          <cell r="E91">
            <v>0</v>
          </cell>
        </row>
        <row r="92">
          <cell r="A92" t="str">
            <v>2010903</v>
          </cell>
        </row>
        <row r="92">
          <cell r="E92">
            <v>0</v>
          </cell>
        </row>
        <row r="93">
          <cell r="A93" t="str">
            <v>2010905</v>
          </cell>
        </row>
        <row r="93">
          <cell r="E93">
            <v>0</v>
          </cell>
        </row>
        <row r="94">
          <cell r="A94" t="str">
            <v>2010907</v>
          </cell>
        </row>
        <row r="94">
          <cell r="E94">
            <v>0</v>
          </cell>
        </row>
        <row r="95">
          <cell r="A95" t="str">
            <v>2010908</v>
          </cell>
        </row>
        <row r="95">
          <cell r="E95">
            <v>0</v>
          </cell>
        </row>
        <row r="96">
          <cell r="A96" t="str">
            <v>2010909</v>
          </cell>
        </row>
        <row r="96">
          <cell r="E96">
            <v>0</v>
          </cell>
        </row>
        <row r="97">
          <cell r="A97" t="str">
            <v>2010910</v>
          </cell>
        </row>
        <row r="97">
          <cell r="E97">
            <v>0</v>
          </cell>
        </row>
        <row r="98">
          <cell r="A98" t="str">
            <v>2010911</v>
          </cell>
        </row>
        <row r="98">
          <cell r="E98">
            <v>0</v>
          </cell>
        </row>
        <row r="99">
          <cell r="A99" t="str">
            <v>2010912</v>
          </cell>
        </row>
        <row r="99">
          <cell r="E99">
            <v>0</v>
          </cell>
        </row>
        <row r="100">
          <cell r="A100" t="str">
            <v>2010950</v>
          </cell>
        </row>
        <row r="100">
          <cell r="E100">
            <v>0</v>
          </cell>
        </row>
        <row r="101">
          <cell r="A101" t="str">
            <v>2010999</v>
          </cell>
        </row>
        <row r="101">
          <cell r="E101">
            <v>0</v>
          </cell>
        </row>
        <row r="102">
          <cell r="A102" t="str">
            <v>20111</v>
          </cell>
        </row>
        <row r="102">
          <cell r="E102">
            <v>1495</v>
          </cell>
        </row>
        <row r="103">
          <cell r="A103" t="str">
            <v>2011101</v>
          </cell>
        </row>
        <row r="103">
          <cell r="E103">
            <v>1278</v>
          </cell>
        </row>
        <row r="104">
          <cell r="A104" t="str">
            <v>2011102</v>
          </cell>
        </row>
        <row r="104">
          <cell r="E104">
            <v>197</v>
          </cell>
        </row>
        <row r="105">
          <cell r="A105" t="str">
            <v>2011103</v>
          </cell>
        </row>
        <row r="105">
          <cell r="E105">
            <v>0</v>
          </cell>
        </row>
        <row r="106">
          <cell r="A106" t="str">
            <v>2011104</v>
          </cell>
        </row>
        <row r="106">
          <cell r="E106">
            <v>0</v>
          </cell>
        </row>
        <row r="107">
          <cell r="A107" t="str">
            <v>2011105</v>
          </cell>
        </row>
        <row r="107">
          <cell r="E107">
            <v>0</v>
          </cell>
        </row>
        <row r="108">
          <cell r="A108" t="str">
            <v>2011106</v>
          </cell>
        </row>
        <row r="108">
          <cell r="E108">
            <v>0</v>
          </cell>
        </row>
        <row r="109">
          <cell r="A109" t="str">
            <v>2011150</v>
          </cell>
        </row>
        <row r="109">
          <cell r="E109">
            <v>0</v>
          </cell>
        </row>
        <row r="110">
          <cell r="A110" t="str">
            <v>2011199</v>
          </cell>
        </row>
        <row r="110">
          <cell r="E110">
            <v>20</v>
          </cell>
        </row>
        <row r="111">
          <cell r="A111" t="str">
            <v>20113</v>
          </cell>
        </row>
        <row r="111">
          <cell r="E111">
            <v>169</v>
          </cell>
        </row>
        <row r="112">
          <cell r="A112" t="str">
            <v>2011301</v>
          </cell>
        </row>
        <row r="112">
          <cell r="E112">
            <v>119</v>
          </cell>
        </row>
        <row r="113">
          <cell r="A113" t="str">
            <v>2011302</v>
          </cell>
        </row>
        <row r="113">
          <cell r="E113">
            <v>0</v>
          </cell>
        </row>
        <row r="114">
          <cell r="A114" t="str">
            <v>2011303</v>
          </cell>
        </row>
        <row r="114">
          <cell r="E114">
            <v>0</v>
          </cell>
        </row>
        <row r="115">
          <cell r="A115" t="str">
            <v>2011304</v>
          </cell>
        </row>
        <row r="115">
          <cell r="E115">
            <v>0</v>
          </cell>
        </row>
        <row r="116">
          <cell r="A116" t="str">
            <v>2011305</v>
          </cell>
        </row>
        <row r="116">
          <cell r="E116">
            <v>0</v>
          </cell>
        </row>
        <row r="117">
          <cell r="A117" t="str">
            <v>2011306</v>
          </cell>
        </row>
        <row r="117">
          <cell r="E117">
            <v>0</v>
          </cell>
        </row>
        <row r="118">
          <cell r="A118" t="str">
            <v>2011307</v>
          </cell>
        </row>
        <row r="118">
          <cell r="E118">
            <v>0</v>
          </cell>
        </row>
        <row r="119">
          <cell r="A119" t="str">
            <v>2011308</v>
          </cell>
        </row>
        <row r="119">
          <cell r="E119">
            <v>50</v>
          </cell>
        </row>
        <row r="120">
          <cell r="A120" t="str">
            <v>2011350</v>
          </cell>
        </row>
        <row r="120">
          <cell r="E120">
            <v>0</v>
          </cell>
        </row>
        <row r="121">
          <cell r="A121" t="str">
            <v>2011399</v>
          </cell>
        </row>
        <row r="121">
          <cell r="E121">
            <v>0</v>
          </cell>
        </row>
        <row r="122">
          <cell r="A122" t="str">
            <v>20114</v>
          </cell>
        </row>
        <row r="122">
          <cell r="E122">
            <v>0</v>
          </cell>
        </row>
        <row r="123">
          <cell r="A123" t="str">
            <v>2011401</v>
          </cell>
        </row>
        <row r="123">
          <cell r="E123">
            <v>0</v>
          </cell>
        </row>
        <row r="124">
          <cell r="A124" t="str">
            <v>2011402</v>
          </cell>
        </row>
        <row r="124">
          <cell r="E124">
            <v>0</v>
          </cell>
        </row>
        <row r="125">
          <cell r="A125" t="str">
            <v>2011403</v>
          </cell>
        </row>
        <row r="125">
          <cell r="E125">
            <v>0</v>
          </cell>
        </row>
        <row r="126">
          <cell r="A126" t="str">
            <v>2011404</v>
          </cell>
        </row>
        <row r="126">
          <cell r="E126">
            <v>0</v>
          </cell>
        </row>
        <row r="127">
          <cell r="A127" t="str">
            <v>2011405</v>
          </cell>
        </row>
        <row r="127">
          <cell r="E127">
            <v>0</v>
          </cell>
        </row>
        <row r="128">
          <cell r="A128" t="str">
            <v>2011408</v>
          </cell>
        </row>
        <row r="128">
          <cell r="E128">
            <v>0</v>
          </cell>
        </row>
        <row r="129">
          <cell r="A129" t="str">
            <v>2011409</v>
          </cell>
        </row>
        <row r="129">
          <cell r="E129">
            <v>0</v>
          </cell>
        </row>
        <row r="130">
          <cell r="A130" t="str">
            <v>2011410</v>
          </cell>
        </row>
        <row r="130">
          <cell r="E130">
            <v>0</v>
          </cell>
        </row>
        <row r="131">
          <cell r="A131" t="str">
            <v>2011411</v>
          </cell>
        </row>
        <row r="131">
          <cell r="E131">
            <v>0</v>
          </cell>
        </row>
        <row r="132">
          <cell r="A132" t="str">
            <v>2011450</v>
          </cell>
        </row>
        <row r="132">
          <cell r="E132">
            <v>0</v>
          </cell>
        </row>
        <row r="133">
          <cell r="A133" t="str">
            <v>2011499</v>
          </cell>
        </row>
        <row r="133">
          <cell r="E133">
            <v>0</v>
          </cell>
        </row>
        <row r="134">
          <cell r="A134" t="str">
            <v>20123</v>
          </cell>
        </row>
        <row r="134">
          <cell r="E134">
            <v>200</v>
          </cell>
        </row>
        <row r="135">
          <cell r="A135" t="str">
            <v>2012301</v>
          </cell>
        </row>
        <row r="135">
          <cell r="E135">
            <v>0</v>
          </cell>
        </row>
        <row r="136">
          <cell r="A136" t="str">
            <v>2012302</v>
          </cell>
        </row>
        <row r="136">
          <cell r="E136">
            <v>0</v>
          </cell>
        </row>
        <row r="137">
          <cell r="A137" t="str">
            <v>2012303</v>
          </cell>
        </row>
        <row r="137">
          <cell r="E137">
            <v>0</v>
          </cell>
        </row>
        <row r="138">
          <cell r="A138" t="str">
            <v>2012304</v>
          </cell>
        </row>
        <row r="138">
          <cell r="E138">
            <v>200</v>
          </cell>
        </row>
        <row r="139">
          <cell r="A139" t="str">
            <v>2012350</v>
          </cell>
        </row>
        <row r="139">
          <cell r="E139">
            <v>0</v>
          </cell>
        </row>
        <row r="140">
          <cell r="A140" t="str">
            <v>2012399</v>
          </cell>
        </row>
        <row r="140">
          <cell r="E140">
            <v>0</v>
          </cell>
        </row>
        <row r="141">
          <cell r="A141" t="str">
            <v>20125</v>
          </cell>
        </row>
        <row r="141">
          <cell r="E141">
            <v>0</v>
          </cell>
        </row>
        <row r="142">
          <cell r="A142" t="str">
            <v>2012501</v>
          </cell>
        </row>
        <row r="142">
          <cell r="E142">
            <v>0</v>
          </cell>
        </row>
        <row r="143">
          <cell r="A143" t="str">
            <v>2012502</v>
          </cell>
        </row>
        <row r="143">
          <cell r="E143">
            <v>0</v>
          </cell>
        </row>
        <row r="144">
          <cell r="A144" t="str">
            <v>2012503</v>
          </cell>
        </row>
        <row r="144">
          <cell r="E144">
            <v>0</v>
          </cell>
        </row>
        <row r="145">
          <cell r="A145" t="str">
            <v>2012504</v>
          </cell>
        </row>
        <row r="145">
          <cell r="E145">
            <v>0</v>
          </cell>
        </row>
        <row r="146">
          <cell r="A146" t="str">
            <v>2012505</v>
          </cell>
        </row>
        <row r="146">
          <cell r="E146">
            <v>0</v>
          </cell>
        </row>
        <row r="147">
          <cell r="A147" t="str">
            <v>2012550</v>
          </cell>
        </row>
        <row r="147">
          <cell r="E147">
            <v>0</v>
          </cell>
        </row>
        <row r="148">
          <cell r="A148" t="str">
            <v>2012599</v>
          </cell>
        </row>
        <row r="148">
          <cell r="E148">
            <v>0</v>
          </cell>
        </row>
        <row r="149">
          <cell r="A149" t="str">
            <v>20126</v>
          </cell>
        </row>
        <row r="149">
          <cell r="E149">
            <v>115</v>
          </cell>
        </row>
        <row r="150">
          <cell r="A150" t="str">
            <v>2012601</v>
          </cell>
        </row>
        <row r="150">
          <cell r="E150">
            <v>0</v>
          </cell>
        </row>
        <row r="151">
          <cell r="A151" t="str">
            <v>2012602</v>
          </cell>
        </row>
        <row r="151">
          <cell r="E151">
            <v>0</v>
          </cell>
        </row>
        <row r="152">
          <cell r="A152" t="str">
            <v>2012603</v>
          </cell>
        </row>
        <row r="152">
          <cell r="E152">
            <v>0</v>
          </cell>
        </row>
        <row r="153">
          <cell r="A153" t="str">
            <v>2012604</v>
          </cell>
        </row>
        <row r="153">
          <cell r="E153">
            <v>115</v>
          </cell>
        </row>
        <row r="154">
          <cell r="A154" t="str">
            <v>2012699</v>
          </cell>
        </row>
        <row r="154">
          <cell r="E154">
            <v>0</v>
          </cell>
        </row>
        <row r="155">
          <cell r="A155" t="str">
            <v>20128</v>
          </cell>
        </row>
        <row r="155">
          <cell r="E155">
            <v>59</v>
          </cell>
        </row>
        <row r="156">
          <cell r="A156" t="str">
            <v>2012801</v>
          </cell>
        </row>
        <row r="156">
          <cell r="E156">
            <v>59</v>
          </cell>
        </row>
        <row r="157">
          <cell r="A157" t="str">
            <v>2012802</v>
          </cell>
        </row>
        <row r="157">
          <cell r="E157">
            <v>0</v>
          </cell>
        </row>
        <row r="158">
          <cell r="A158" t="str">
            <v>2012803</v>
          </cell>
        </row>
        <row r="158">
          <cell r="E158">
            <v>0</v>
          </cell>
        </row>
        <row r="159">
          <cell r="A159" t="str">
            <v>2012804</v>
          </cell>
        </row>
        <row r="159">
          <cell r="E159">
            <v>0</v>
          </cell>
        </row>
        <row r="160">
          <cell r="A160" t="str">
            <v>2012850</v>
          </cell>
        </row>
        <row r="160">
          <cell r="E160">
            <v>0</v>
          </cell>
        </row>
        <row r="161">
          <cell r="A161" t="str">
            <v>2012899</v>
          </cell>
        </row>
        <row r="161">
          <cell r="E161">
            <v>0</v>
          </cell>
        </row>
        <row r="162">
          <cell r="A162" t="str">
            <v>20129</v>
          </cell>
        </row>
        <row r="162">
          <cell r="E162">
            <v>305</v>
          </cell>
        </row>
        <row r="163">
          <cell r="A163" t="str">
            <v>2012901</v>
          </cell>
        </row>
        <row r="163">
          <cell r="E163">
            <v>286</v>
          </cell>
        </row>
        <row r="164">
          <cell r="A164" t="str">
            <v>2012902</v>
          </cell>
        </row>
        <row r="164">
          <cell r="E164">
            <v>5</v>
          </cell>
        </row>
        <row r="165">
          <cell r="A165" t="str">
            <v>2012903</v>
          </cell>
        </row>
        <row r="165">
          <cell r="E165">
            <v>0</v>
          </cell>
        </row>
        <row r="166">
          <cell r="A166" t="str">
            <v>2012906</v>
          </cell>
        </row>
        <row r="166">
          <cell r="E166">
            <v>0</v>
          </cell>
        </row>
        <row r="167">
          <cell r="A167" t="str">
            <v>2012950</v>
          </cell>
        </row>
        <row r="167">
          <cell r="E167">
            <v>0</v>
          </cell>
        </row>
        <row r="168">
          <cell r="A168" t="str">
            <v>2012999</v>
          </cell>
        </row>
        <row r="168">
          <cell r="E168">
            <v>14</v>
          </cell>
        </row>
        <row r="169">
          <cell r="A169" t="str">
            <v>20131</v>
          </cell>
        </row>
        <row r="169">
          <cell r="E169">
            <v>1620</v>
          </cell>
        </row>
        <row r="170">
          <cell r="A170" t="str">
            <v>2013101</v>
          </cell>
        </row>
        <row r="170">
          <cell r="E170">
            <v>588</v>
          </cell>
        </row>
        <row r="171">
          <cell r="A171" t="str">
            <v>2013102</v>
          </cell>
        </row>
        <row r="171">
          <cell r="E171">
            <v>134</v>
          </cell>
        </row>
        <row r="172">
          <cell r="A172" t="str">
            <v>2013103</v>
          </cell>
        </row>
        <row r="172">
          <cell r="E172">
            <v>0</v>
          </cell>
        </row>
        <row r="173">
          <cell r="A173" t="str">
            <v>2013105</v>
          </cell>
        </row>
        <row r="173">
          <cell r="E173">
            <v>77</v>
          </cell>
        </row>
        <row r="174">
          <cell r="A174" t="str">
            <v>2013150</v>
          </cell>
        </row>
        <row r="174">
          <cell r="E174">
            <v>596</v>
          </cell>
        </row>
        <row r="175">
          <cell r="A175" t="str">
            <v>2013199</v>
          </cell>
        </row>
        <row r="175">
          <cell r="E175">
            <v>225</v>
          </cell>
        </row>
        <row r="176">
          <cell r="A176" t="str">
            <v>20132</v>
          </cell>
        </row>
        <row r="176">
          <cell r="E176">
            <v>768</v>
          </cell>
        </row>
        <row r="177">
          <cell r="A177" t="str">
            <v>2013201</v>
          </cell>
        </row>
        <row r="177">
          <cell r="E177">
            <v>472</v>
          </cell>
        </row>
        <row r="178">
          <cell r="A178" t="str">
            <v>2013202</v>
          </cell>
        </row>
        <row r="178">
          <cell r="E178">
            <v>296</v>
          </cell>
        </row>
        <row r="179">
          <cell r="A179" t="str">
            <v>2013203</v>
          </cell>
        </row>
        <row r="179">
          <cell r="E179">
            <v>0</v>
          </cell>
        </row>
        <row r="180">
          <cell r="A180" t="str">
            <v>2013204</v>
          </cell>
        </row>
        <row r="180">
          <cell r="E180">
            <v>0</v>
          </cell>
        </row>
        <row r="181">
          <cell r="A181" t="str">
            <v>2013250</v>
          </cell>
        </row>
        <row r="181">
          <cell r="E181">
            <v>0</v>
          </cell>
        </row>
        <row r="182">
          <cell r="A182" t="str">
            <v>2013299</v>
          </cell>
        </row>
        <row r="182">
          <cell r="E182">
            <v>0</v>
          </cell>
        </row>
        <row r="183">
          <cell r="A183" t="str">
            <v>20133</v>
          </cell>
        </row>
        <row r="183">
          <cell r="E183">
            <v>311</v>
          </cell>
        </row>
        <row r="184">
          <cell r="A184" t="str">
            <v>2013301</v>
          </cell>
        </row>
        <row r="184">
          <cell r="E184">
            <v>283</v>
          </cell>
        </row>
        <row r="185">
          <cell r="A185" t="str">
            <v>2013302</v>
          </cell>
        </row>
        <row r="185">
          <cell r="E185">
            <v>12</v>
          </cell>
        </row>
        <row r="186">
          <cell r="A186" t="str">
            <v>2013303</v>
          </cell>
        </row>
        <row r="186">
          <cell r="E186">
            <v>0</v>
          </cell>
        </row>
        <row r="187">
          <cell r="A187" t="str">
            <v>2013304</v>
          </cell>
        </row>
        <row r="187">
          <cell r="E187">
            <v>5</v>
          </cell>
        </row>
        <row r="188">
          <cell r="A188" t="str">
            <v>2013350</v>
          </cell>
        </row>
        <row r="188">
          <cell r="E188">
            <v>0</v>
          </cell>
        </row>
        <row r="189">
          <cell r="A189" t="str">
            <v>2013399</v>
          </cell>
        </row>
        <row r="189">
          <cell r="E189">
            <v>11</v>
          </cell>
        </row>
        <row r="190">
          <cell r="A190" t="str">
            <v>20134</v>
          </cell>
        </row>
        <row r="190">
          <cell r="E190">
            <v>233</v>
          </cell>
        </row>
        <row r="191">
          <cell r="A191" t="str">
            <v>2013401</v>
          </cell>
        </row>
        <row r="191">
          <cell r="E191">
            <v>228</v>
          </cell>
        </row>
        <row r="192">
          <cell r="A192" t="str">
            <v>2013402</v>
          </cell>
        </row>
        <row r="192">
          <cell r="E192">
            <v>0</v>
          </cell>
        </row>
        <row r="193">
          <cell r="A193" t="str">
            <v>2013403</v>
          </cell>
        </row>
        <row r="193">
          <cell r="E193">
            <v>0</v>
          </cell>
        </row>
        <row r="194">
          <cell r="A194" t="str">
            <v>2013404</v>
          </cell>
        </row>
        <row r="194">
          <cell r="E194">
            <v>0</v>
          </cell>
        </row>
        <row r="195">
          <cell r="A195" t="str">
            <v>2013405</v>
          </cell>
        </row>
        <row r="195">
          <cell r="E195">
            <v>0</v>
          </cell>
        </row>
        <row r="196">
          <cell r="A196" t="str">
            <v>2013450</v>
          </cell>
        </row>
        <row r="196">
          <cell r="E196">
            <v>0</v>
          </cell>
        </row>
        <row r="197">
          <cell r="A197" t="str">
            <v>2013499</v>
          </cell>
        </row>
        <row r="197">
          <cell r="E197">
            <v>5</v>
          </cell>
        </row>
        <row r="198">
          <cell r="A198" t="str">
            <v>20135</v>
          </cell>
        </row>
        <row r="198">
          <cell r="E198">
            <v>0</v>
          </cell>
        </row>
        <row r="199">
          <cell r="A199" t="str">
            <v>2013501</v>
          </cell>
        </row>
        <row r="199">
          <cell r="E199">
            <v>0</v>
          </cell>
        </row>
        <row r="200">
          <cell r="A200" t="str">
            <v>2013502</v>
          </cell>
        </row>
        <row r="200">
          <cell r="E200">
            <v>0</v>
          </cell>
        </row>
        <row r="201">
          <cell r="A201" t="str">
            <v>2013503</v>
          </cell>
        </row>
        <row r="201">
          <cell r="E201">
            <v>0</v>
          </cell>
        </row>
        <row r="202">
          <cell r="A202" t="str">
            <v>2013550</v>
          </cell>
        </row>
        <row r="202">
          <cell r="E202">
            <v>0</v>
          </cell>
        </row>
        <row r="203">
          <cell r="A203" t="str">
            <v>2013599</v>
          </cell>
        </row>
        <row r="203">
          <cell r="E203">
            <v>0</v>
          </cell>
        </row>
        <row r="204">
          <cell r="A204" t="str">
            <v>20136</v>
          </cell>
        </row>
        <row r="204">
          <cell r="E204">
            <v>922</v>
          </cell>
        </row>
        <row r="205">
          <cell r="A205" t="str">
            <v>2013601</v>
          </cell>
        </row>
        <row r="205">
          <cell r="E205">
            <v>536</v>
          </cell>
        </row>
        <row r="206">
          <cell r="A206" t="str">
            <v>2013602</v>
          </cell>
        </row>
        <row r="206">
          <cell r="E206">
            <v>143</v>
          </cell>
        </row>
        <row r="207">
          <cell r="A207" t="str">
            <v>2013603</v>
          </cell>
        </row>
        <row r="207">
          <cell r="E207">
            <v>0</v>
          </cell>
        </row>
        <row r="208">
          <cell r="A208" t="str">
            <v>2013650</v>
          </cell>
        </row>
        <row r="208">
          <cell r="E208">
            <v>243</v>
          </cell>
        </row>
        <row r="209">
          <cell r="A209" t="str">
            <v>2013699</v>
          </cell>
        </row>
        <row r="209">
          <cell r="E209">
            <v>0</v>
          </cell>
        </row>
        <row r="210">
          <cell r="A210" t="str">
            <v>20137</v>
          </cell>
        </row>
        <row r="210">
          <cell r="E210">
            <v>0</v>
          </cell>
        </row>
        <row r="211">
          <cell r="A211" t="str">
            <v>2013701</v>
          </cell>
        </row>
        <row r="211">
          <cell r="E211">
            <v>0</v>
          </cell>
        </row>
        <row r="212">
          <cell r="A212" t="str">
            <v>2013702</v>
          </cell>
        </row>
        <row r="212">
          <cell r="E212">
            <v>0</v>
          </cell>
        </row>
        <row r="213">
          <cell r="A213" t="str">
            <v>2013703</v>
          </cell>
        </row>
        <row r="213">
          <cell r="E213">
            <v>0</v>
          </cell>
        </row>
        <row r="214">
          <cell r="A214" t="str">
            <v>2013704</v>
          </cell>
        </row>
        <row r="214">
          <cell r="E214">
            <v>0</v>
          </cell>
        </row>
        <row r="215">
          <cell r="A215" t="str">
            <v>2013750</v>
          </cell>
        </row>
        <row r="215">
          <cell r="E215">
            <v>0</v>
          </cell>
        </row>
        <row r="216">
          <cell r="A216" t="str">
            <v>2013799</v>
          </cell>
        </row>
        <row r="216">
          <cell r="E216">
            <v>0</v>
          </cell>
        </row>
        <row r="217">
          <cell r="A217" t="str">
            <v>20138</v>
          </cell>
        </row>
        <row r="217">
          <cell r="E217">
            <v>1089</v>
          </cell>
        </row>
        <row r="218">
          <cell r="A218" t="str">
            <v>2013801</v>
          </cell>
        </row>
        <row r="218">
          <cell r="E218">
            <v>1064</v>
          </cell>
        </row>
        <row r="219">
          <cell r="A219" t="str">
            <v>2013802</v>
          </cell>
        </row>
        <row r="219">
          <cell r="E219">
            <v>23</v>
          </cell>
        </row>
        <row r="220">
          <cell r="A220" t="str">
            <v>2013803</v>
          </cell>
        </row>
        <row r="220">
          <cell r="E220">
            <v>0</v>
          </cell>
        </row>
        <row r="221">
          <cell r="A221" t="str">
            <v>2013804</v>
          </cell>
        </row>
        <row r="221">
          <cell r="E221">
            <v>0</v>
          </cell>
        </row>
        <row r="222">
          <cell r="A222" t="str">
            <v>2013805</v>
          </cell>
        </row>
        <row r="222">
          <cell r="E222">
            <v>2</v>
          </cell>
        </row>
        <row r="223">
          <cell r="A223" t="str">
            <v>2013808</v>
          </cell>
        </row>
        <row r="223">
          <cell r="E223">
            <v>0</v>
          </cell>
        </row>
        <row r="224">
          <cell r="A224" t="str">
            <v>2013810</v>
          </cell>
        </row>
        <row r="224">
          <cell r="E224">
            <v>0</v>
          </cell>
        </row>
        <row r="225">
          <cell r="A225" t="str">
            <v>2013812</v>
          </cell>
        </row>
        <row r="225">
          <cell r="E225">
            <v>0</v>
          </cell>
        </row>
        <row r="226">
          <cell r="A226" t="str">
            <v>2013813</v>
          </cell>
        </row>
        <row r="226">
          <cell r="E226">
            <v>0</v>
          </cell>
        </row>
        <row r="227">
          <cell r="A227" t="str">
            <v>2013814</v>
          </cell>
        </row>
        <row r="227">
          <cell r="E227">
            <v>0</v>
          </cell>
        </row>
        <row r="228">
          <cell r="A228" t="str">
            <v>2013815</v>
          </cell>
        </row>
        <row r="228">
          <cell r="E228">
            <v>0</v>
          </cell>
        </row>
        <row r="229">
          <cell r="A229" t="str">
            <v>2013816</v>
          </cell>
        </row>
        <row r="229">
          <cell r="E229">
            <v>0</v>
          </cell>
        </row>
        <row r="230">
          <cell r="A230" t="str">
            <v>2013850</v>
          </cell>
        </row>
        <row r="230">
          <cell r="E230">
            <v>0</v>
          </cell>
        </row>
        <row r="231">
          <cell r="A231" t="str">
            <v>2013899</v>
          </cell>
        </row>
        <row r="231">
          <cell r="E231">
            <v>0</v>
          </cell>
        </row>
        <row r="232">
          <cell r="A232" t="str">
            <v>20199</v>
          </cell>
        </row>
        <row r="232">
          <cell r="E232">
            <v>744</v>
          </cell>
        </row>
        <row r="233">
          <cell r="A233" t="str">
            <v>2019901</v>
          </cell>
        </row>
        <row r="233">
          <cell r="E233">
            <v>0</v>
          </cell>
        </row>
        <row r="234">
          <cell r="A234" t="str">
            <v>2019999</v>
          </cell>
        </row>
        <row r="234">
          <cell r="E234">
            <v>744</v>
          </cell>
        </row>
        <row r="235">
          <cell r="A235" t="str">
            <v>202</v>
          </cell>
        </row>
        <row r="235">
          <cell r="E235">
            <v>0</v>
          </cell>
        </row>
        <row r="236">
          <cell r="A236" t="str">
            <v>20205</v>
          </cell>
        </row>
        <row r="236">
          <cell r="E236">
            <v>0</v>
          </cell>
        </row>
        <row r="237">
          <cell r="A237" t="str">
            <v>2020503</v>
          </cell>
        </row>
        <row r="237">
          <cell r="E237">
            <v>0</v>
          </cell>
        </row>
        <row r="238">
          <cell r="A238" t="str">
            <v>2020504</v>
          </cell>
        </row>
        <row r="238">
          <cell r="E238">
            <v>0</v>
          </cell>
        </row>
        <row r="239">
          <cell r="A239" t="str">
            <v>2020505</v>
          </cell>
        </row>
        <row r="239">
          <cell r="E239">
            <v>0</v>
          </cell>
        </row>
        <row r="240">
          <cell r="A240" t="str">
            <v>2020599</v>
          </cell>
        </row>
        <row r="240">
          <cell r="E240">
            <v>0</v>
          </cell>
        </row>
        <row r="241">
          <cell r="A241" t="str">
            <v>20206</v>
          </cell>
        </row>
        <row r="241">
          <cell r="E241">
            <v>0</v>
          </cell>
        </row>
        <row r="242">
          <cell r="A242" t="str">
            <v>2020601</v>
          </cell>
        </row>
        <row r="242">
          <cell r="E242">
            <v>0</v>
          </cell>
        </row>
        <row r="243">
          <cell r="A243" t="str">
            <v>20299</v>
          </cell>
        </row>
        <row r="243">
          <cell r="E243">
            <v>0</v>
          </cell>
        </row>
        <row r="244">
          <cell r="A244" t="str">
            <v>2029999</v>
          </cell>
        </row>
        <row r="244">
          <cell r="E244">
            <v>0</v>
          </cell>
        </row>
        <row r="245">
          <cell r="A245" t="str">
            <v>203</v>
          </cell>
        </row>
        <row r="245">
          <cell r="E245">
            <v>104</v>
          </cell>
        </row>
        <row r="246">
          <cell r="A246" t="str">
            <v>20301</v>
          </cell>
        </row>
        <row r="246">
          <cell r="E246">
            <v>0</v>
          </cell>
        </row>
        <row r="247">
          <cell r="A247" t="str">
            <v>2030101</v>
          </cell>
        </row>
        <row r="247">
          <cell r="E247">
            <v>0</v>
          </cell>
        </row>
        <row r="248">
          <cell r="A248" t="str">
            <v>2030102</v>
          </cell>
        </row>
        <row r="248">
          <cell r="E248">
            <v>0</v>
          </cell>
        </row>
        <row r="249">
          <cell r="A249" t="str">
            <v>2030199</v>
          </cell>
        </row>
        <row r="249">
          <cell r="E249">
            <v>0</v>
          </cell>
        </row>
        <row r="250">
          <cell r="A250" t="str">
            <v>20304</v>
          </cell>
        </row>
        <row r="250">
          <cell r="E250">
            <v>0</v>
          </cell>
        </row>
        <row r="251">
          <cell r="A251" t="str">
            <v>2030401</v>
          </cell>
        </row>
        <row r="251">
          <cell r="E251">
            <v>0</v>
          </cell>
        </row>
        <row r="252">
          <cell r="A252" t="str">
            <v>20305</v>
          </cell>
        </row>
        <row r="252">
          <cell r="E252">
            <v>0</v>
          </cell>
        </row>
        <row r="253">
          <cell r="A253" t="str">
            <v>2030501</v>
          </cell>
        </row>
        <row r="253">
          <cell r="E253">
            <v>0</v>
          </cell>
        </row>
        <row r="254">
          <cell r="A254" t="str">
            <v>20306</v>
          </cell>
        </row>
        <row r="254">
          <cell r="E254">
            <v>104</v>
          </cell>
        </row>
        <row r="255">
          <cell r="A255" t="str">
            <v>2030601</v>
          </cell>
        </row>
        <row r="255">
          <cell r="E255">
            <v>55</v>
          </cell>
        </row>
        <row r="256">
          <cell r="A256" t="str">
            <v>2030602</v>
          </cell>
        </row>
        <row r="256">
          <cell r="E256">
            <v>0</v>
          </cell>
        </row>
        <row r="257">
          <cell r="A257" t="str">
            <v>2030603</v>
          </cell>
        </row>
        <row r="257">
          <cell r="E257">
            <v>0</v>
          </cell>
        </row>
        <row r="258">
          <cell r="A258" t="str">
            <v>2030604</v>
          </cell>
        </row>
        <row r="258">
          <cell r="E258">
            <v>0</v>
          </cell>
        </row>
        <row r="259">
          <cell r="A259" t="str">
            <v>2030607</v>
          </cell>
        </row>
        <row r="259">
          <cell r="E259">
            <v>9</v>
          </cell>
        </row>
        <row r="260">
          <cell r="A260" t="str">
            <v>2030608</v>
          </cell>
        </row>
        <row r="260">
          <cell r="E260">
            <v>0</v>
          </cell>
        </row>
        <row r="261">
          <cell r="A261" t="str">
            <v>2030699</v>
          </cell>
        </row>
        <row r="261">
          <cell r="E261">
            <v>40</v>
          </cell>
        </row>
        <row r="262">
          <cell r="A262" t="str">
            <v>20399</v>
          </cell>
        </row>
        <row r="262">
          <cell r="E262">
            <v>0</v>
          </cell>
        </row>
        <row r="263">
          <cell r="A263" t="str">
            <v>2039999</v>
          </cell>
        </row>
        <row r="263">
          <cell r="E263">
            <v>0</v>
          </cell>
        </row>
        <row r="264">
          <cell r="A264" t="str">
            <v>204</v>
          </cell>
        </row>
        <row r="264">
          <cell r="E264">
            <v>8373</v>
          </cell>
        </row>
        <row r="265">
          <cell r="A265" t="str">
            <v>20401</v>
          </cell>
        </row>
        <row r="265">
          <cell r="E265">
            <v>0</v>
          </cell>
        </row>
        <row r="266">
          <cell r="A266" t="str">
            <v>2040101</v>
          </cell>
        </row>
        <row r="266">
          <cell r="E266">
            <v>0</v>
          </cell>
        </row>
        <row r="267">
          <cell r="A267" t="str">
            <v>2040199</v>
          </cell>
        </row>
        <row r="267">
          <cell r="E267">
            <v>0</v>
          </cell>
        </row>
        <row r="268">
          <cell r="A268" t="str">
            <v>20402</v>
          </cell>
        </row>
        <row r="268">
          <cell r="E268">
            <v>7728</v>
          </cell>
        </row>
        <row r="269">
          <cell r="A269" t="str">
            <v>2040201</v>
          </cell>
        </row>
        <row r="269">
          <cell r="E269">
            <v>7246</v>
          </cell>
        </row>
        <row r="270">
          <cell r="A270" t="str">
            <v>2040202</v>
          </cell>
        </row>
        <row r="270">
          <cell r="E270">
            <v>240</v>
          </cell>
        </row>
        <row r="271">
          <cell r="A271" t="str">
            <v>2040203</v>
          </cell>
        </row>
        <row r="271">
          <cell r="E271">
            <v>0</v>
          </cell>
        </row>
        <row r="272">
          <cell r="A272" t="str">
            <v>2040219</v>
          </cell>
        </row>
        <row r="272">
          <cell r="E272">
            <v>53</v>
          </cell>
        </row>
        <row r="273">
          <cell r="A273" t="str">
            <v>2040220</v>
          </cell>
        </row>
        <row r="273">
          <cell r="E273">
            <v>184</v>
          </cell>
        </row>
        <row r="274">
          <cell r="A274" t="str">
            <v>2040221</v>
          </cell>
        </row>
        <row r="274">
          <cell r="E274">
            <v>0</v>
          </cell>
        </row>
        <row r="275">
          <cell r="A275" t="str">
            <v>2040222</v>
          </cell>
        </row>
        <row r="275">
          <cell r="E275">
            <v>0</v>
          </cell>
        </row>
        <row r="276">
          <cell r="A276" t="str">
            <v>2040223</v>
          </cell>
        </row>
        <row r="276">
          <cell r="E276">
            <v>0</v>
          </cell>
        </row>
        <row r="277">
          <cell r="A277" t="str">
            <v>2040250</v>
          </cell>
        </row>
        <row r="277">
          <cell r="E277">
            <v>0</v>
          </cell>
        </row>
        <row r="278">
          <cell r="A278" t="str">
            <v>2040299</v>
          </cell>
        </row>
        <row r="278">
          <cell r="E278">
            <v>5</v>
          </cell>
        </row>
        <row r="279">
          <cell r="A279" t="str">
            <v>20403</v>
          </cell>
        </row>
        <row r="279">
          <cell r="E279">
            <v>0</v>
          </cell>
        </row>
        <row r="280">
          <cell r="A280" t="str">
            <v>2040301</v>
          </cell>
        </row>
        <row r="280">
          <cell r="E280">
            <v>0</v>
          </cell>
        </row>
        <row r="281">
          <cell r="A281" t="str">
            <v>2040302</v>
          </cell>
        </row>
        <row r="281">
          <cell r="E281">
            <v>0</v>
          </cell>
        </row>
        <row r="282">
          <cell r="A282" t="str">
            <v>2040303</v>
          </cell>
        </row>
        <row r="282">
          <cell r="E282">
            <v>0</v>
          </cell>
        </row>
        <row r="283">
          <cell r="A283" t="str">
            <v>2040304</v>
          </cell>
        </row>
        <row r="283">
          <cell r="E283">
            <v>0</v>
          </cell>
        </row>
        <row r="284">
          <cell r="A284" t="str">
            <v>2040350</v>
          </cell>
        </row>
        <row r="284">
          <cell r="E284">
            <v>0</v>
          </cell>
        </row>
        <row r="285">
          <cell r="A285" t="str">
            <v>2040399</v>
          </cell>
        </row>
        <row r="285">
          <cell r="E285">
            <v>0</v>
          </cell>
        </row>
        <row r="286">
          <cell r="A286" t="str">
            <v>20404</v>
          </cell>
        </row>
        <row r="286">
          <cell r="E286">
            <v>19</v>
          </cell>
        </row>
        <row r="287">
          <cell r="A287" t="str">
            <v>2040401</v>
          </cell>
        </row>
        <row r="287">
          <cell r="E287">
            <v>18</v>
          </cell>
        </row>
        <row r="288">
          <cell r="A288" t="str">
            <v>2040402</v>
          </cell>
        </row>
        <row r="288">
          <cell r="E288">
            <v>0</v>
          </cell>
        </row>
        <row r="289">
          <cell r="A289" t="str">
            <v>2040403</v>
          </cell>
        </row>
        <row r="289">
          <cell r="E289">
            <v>0</v>
          </cell>
        </row>
        <row r="290">
          <cell r="A290" t="str">
            <v>2040409</v>
          </cell>
        </row>
        <row r="290">
          <cell r="E290">
            <v>0</v>
          </cell>
        </row>
        <row r="291">
          <cell r="A291" t="str">
            <v>2040410</v>
          </cell>
        </row>
        <row r="291">
          <cell r="E291">
            <v>0</v>
          </cell>
        </row>
        <row r="292">
          <cell r="A292" t="str">
            <v>2040450</v>
          </cell>
        </row>
        <row r="292">
          <cell r="E292">
            <v>0</v>
          </cell>
        </row>
        <row r="293">
          <cell r="A293" t="str">
            <v>2040499</v>
          </cell>
        </row>
        <row r="293">
          <cell r="E293">
            <v>1</v>
          </cell>
        </row>
        <row r="294">
          <cell r="A294" t="str">
            <v>20405</v>
          </cell>
        </row>
        <row r="294">
          <cell r="E294">
            <v>38</v>
          </cell>
        </row>
        <row r="295">
          <cell r="A295" t="str">
            <v>2040501</v>
          </cell>
        </row>
        <row r="295">
          <cell r="E295">
            <v>0</v>
          </cell>
        </row>
        <row r="296">
          <cell r="A296" t="str">
            <v>2040502</v>
          </cell>
        </row>
        <row r="296">
          <cell r="E296">
            <v>0</v>
          </cell>
        </row>
        <row r="297">
          <cell r="A297" t="str">
            <v>2040503</v>
          </cell>
        </row>
        <row r="297">
          <cell r="E297">
            <v>0</v>
          </cell>
        </row>
        <row r="298">
          <cell r="A298" t="str">
            <v>2040504</v>
          </cell>
        </row>
        <row r="298">
          <cell r="E298">
            <v>0</v>
          </cell>
        </row>
        <row r="299">
          <cell r="A299" t="str">
            <v>2040505</v>
          </cell>
        </row>
        <row r="299">
          <cell r="E299">
            <v>0</v>
          </cell>
        </row>
        <row r="300">
          <cell r="A300" t="str">
            <v>2040506</v>
          </cell>
        </row>
        <row r="300">
          <cell r="E300">
            <v>0</v>
          </cell>
        </row>
        <row r="301">
          <cell r="A301" t="str">
            <v>2040550</v>
          </cell>
        </row>
        <row r="301">
          <cell r="E301">
            <v>0</v>
          </cell>
        </row>
        <row r="302">
          <cell r="A302" t="str">
            <v>2040599</v>
          </cell>
        </row>
        <row r="302">
          <cell r="E302">
            <v>38</v>
          </cell>
        </row>
        <row r="303">
          <cell r="A303" t="str">
            <v>20406</v>
          </cell>
        </row>
        <row r="303">
          <cell r="E303">
            <v>588</v>
          </cell>
        </row>
        <row r="304">
          <cell r="A304" t="str">
            <v>2040601</v>
          </cell>
        </row>
        <row r="304">
          <cell r="E304">
            <v>550</v>
          </cell>
        </row>
        <row r="305">
          <cell r="A305" t="str">
            <v>2040602</v>
          </cell>
        </row>
        <row r="305">
          <cell r="E305">
            <v>0</v>
          </cell>
        </row>
        <row r="306">
          <cell r="A306" t="str">
            <v>2040603</v>
          </cell>
        </row>
        <row r="306">
          <cell r="E306">
            <v>0</v>
          </cell>
        </row>
        <row r="307">
          <cell r="A307" t="str">
            <v>2040604</v>
          </cell>
        </row>
        <row r="307">
          <cell r="E307">
            <v>11</v>
          </cell>
        </row>
        <row r="308">
          <cell r="A308" t="str">
            <v>2040605</v>
          </cell>
        </row>
        <row r="308">
          <cell r="E308">
            <v>12</v>
          </cell>
        </row>
        <row r="309">
          <cell r="A309" t="str">
            <v>2040606</v>
          </cell>
        </row>
        <row r="309">
          <cell r="E309">
            <v>0</v>
          </cell>
        </row>
        <row r="310">
          <cell r="A310" t="str">
            <v>2040607</v>
          </cell>
        </row>
        <row r="310">
          <cell r="E310">
            <v>5</v>
          </cell>
        </row>
        <row r="311">
          <cell r="A311" t="str">
            <v>2040608</v>
          </cell>
        </row>
        <row r="311">
          <cell r="E311">
            <v>0</v>
          </cell>
        </row>
        <row r="312">
          <cell r="A312" t="str">
            <v>2040610</v>
          </cell>
        </row>
        <row r="312">
          <cell r="E312">
            <v>5</v>
          </cell>
        </row>
        <row r="313">
          <cell r="A313" t="str">
            <v>2040612</v>
          </cell>
        </row>
        <row r="313">
          <cell r="E313">
            <v>5</v>
          </cell>
        </row>
        <row r="314">
          <cell r="A314" t="str">
            <v>2040613</v>
          </cell>
        </row>
        <row r="314">
          <cell r="E314">
            <v>0</v>
          </cell>
        </row>
        <row r="315">
          <cell r="A315" t="str">
            <v>2040650</v>
          </cell>
        </row>
        <row r="315">
          <cell r="E315">
            <v>0</v>
          </cell>
        </row>
        <row r="316">
          <cell r="A316" t="str">
            <v>2040699</v>
          </cell>
        </row>
        <row r="316">
          <cell r="E316">
            <v>0</v>
          </cell>
        </row>
        <row r="317">
          <cell r="A317" t="str">
            <v>20407</v>
          </cell>
        </row>
        <row r="317">
          <cell r="E317">
            <v>0</v>
          </cell>
        </row>
        <row r="318">
          <cell r="A318" t="str">
            <v>2040701</v>
          </cell>
        </row>
        <row r="318">
          <cell r="E318">
            <v>0</v>
          </cell>
        </row>
        <row r="319">
          <cell r="A319" t="str">
            <v>2040702</v>
          </cell>
        </row>
        <row r="319">
          <cell r="E319">
            <v>0</v>
          </cell>
        </row>
        <row r="320">
          <cell r="A320" t="str">
            <v>2040703</v>
          </cell>
        </row>
        <row r="320">
          <cell r="E320">
            <v>0</v>
          </cell>
        </row>
        <row r="321">
          <cell r="A321" t="str">
            <v>2040704</v>
          </cell>
        </row>
        <row r="321">
          <cell r="E321">
            <v>0</v>
          </cell>
        </row>
        <row r="322">
          <cell r="A322" t="str">
            <v>2040705</v>
          </cell>
        </row>
        <row r="322">
          <cell r="E322">
            <v>0</v>
          </cell>
        </row>
        <row r="323">
          <cell r="A323" t="str">
            <v>2040706</v>
          </cell>
        </row>
        <row r="323">
          <cell r="E323">
            <v>0</v>
          </cell>
        </row>
        <row r="324">
          <cell r="A324" t="str">
            <v>2040707</v>
          </cell>
        </row>
        <row r="324">
          <cell r="E324">
            <v>0</v>
          </cell>
        </row>
        <row r="325">
          <cell r="A325" t="str">
            <v>2040750</v>
          </cell>
        </row>
        <row r="325">
          <cell r="E325">
            <v>0</v>
          </cell>
        </row>
        <row r="326">
          <cell r="A326" t="str">
            <v>2040799</v>
          </cell>
        </row>
        <row r="326">
          <cell r="E326">
            <v>0</v>
          </cell>
        </row>
        <row r="327">
          <cell r="A327" t="str">
            <v>20408</v>
          </cell>
        </row>
        <row r="327">
          <cell r="E327">
            <v>0</v>
          </cell>
        </row>
        <row r="328">
          <cell r="A328" t="str">
            <v>2040801</v>
          </cell>
        </row>
        <row r="328">
          <cell r="E328">
            <v>0</v>
          </cell>
        </row>
        <row r="329">
          <cell r="A329" t="str">
            <v>2040802</v>
          </cell>
        </row>
        <row r="329">
          <cell r="E329">
            <v>0</v>
          </cell>
        </row>
        <row r="330">
          <cell r="A330" t="str">
            <v>2040803</v>
          </cell>
        </row>
        <row r="330">
          <cell r="E330">
            <v>0</v>
          </cell>
        </row>
        <row r="331">
          <cell r="A331" t="str">
            <v>2040804</v>
          </cell>
        </row>
        <row r="331">
          <cell r="E331">
            <v>0</v>
          </cell>
        </row>
        <row r="332">
          <cell r="A332" t="str">
            <v>2040805</v>
          </cell>
        </row>
        <row r="332">
          <cell r="E332">
            <v>0</v>
          </cell>
        </row>
        <row r="333">
          <cell r="A333" t="str">
            <v>2040806</v>
          </cell>
        </row>
        <row r="333">
          <cell r="E333">
            <v>0</v>
          </cell>
        </row>
        <row r="334">
          <cell r="A334" t="str">
            <v>2040807</v>
          </cell>
        </row>
        <row r="334">
          <cell r="E334">
            <v>0</v>
          </cell>
        </row>
        <row r="335">
          <cell r="A335" t="str">
            <v>2040850</v>
          </cell>
        </row>
        <row r="335">
          <cell r="E335">
            <v>0</v>
          </cell>
        </row>
        <row r="336">
          <cell r="A336" t="str">
            <v>2040899</v>
          </cell>
        </row>
        <row r="336">
          <cell r="E336">
            <v>0</v>
          </cell>
        </row>
        <row r="337">
          <cell r="A337" t="str">
            <v>20409</v>
          </cell>
        </row>
        <row r="337">
          <cell r="E337">
            <v>0</v>
          </cell>
        </row>
        <row r="338">
          <cell r="A338" t="str">
            <v>2040901</v>
          </cell>
        </row>
        <row r="338">
          <cell r="E338">
            <v>0</v>
          </cell>
        </row>
        <row r="339">
          <cell r="A339" t="str">
            <v>2040902</v>
          </cell>
        </row>
        <row r="339">
          <cell r="E339">
            <v>0</v>
          </cell>
        </row>
        <row r="340">
          <cell r="A340" t="str">
            <v>2040903</v>
          </cell>
        </row>
        <row r="340">
          <cell r="E340">
            <v>0</v>
          </cell>
        </row>
        <row r="341">
          <cell r="A341" t="str">
            <v>2040904</v>
          </cell>
        </row>
        <row r="341">
          <cell r="E341">
            <v>0</v>
          </cell>
        </row>
        <row r="342">
          <cell r="A342" t="str">
            <v>2040905</v>
          </cell>
        </row>
        <row r="342">
          <cell r="E342">
            <v>0</v>
          </cell>
        </row>
        <row r="343">
          <cell r="A343" t="str">
            <v>2040950</v>
          </cell>
        </row>
        <row r="343">
          <cell r="E343">
            <v>0</v>
          </cell>
        </row>
        <row r="344">
          <cell r="A344" t="str">
            <v>2040999</v>
          </cell>
        </row>
        <row r="344">
          <cell r="E344">
            <v>0</v>
          </cell>
        </row>
        <row r="345">
          <cell r="A345" t="str">
            <v>20410</v>
          </cell>
        </row>
        <row r="345">
          <cell r="E345">
            <v>0</v>
          </cell>
        </row>
        <row r="346">
          <cell r="A346" t="str">
            <v>2041001</v>
          </cell>
        </row>
        <row r="346">
          <cell r="E346">
            <v>0</v>
          </cell>
        </row>
        <row r="347">
          <cell r="A347" t="str">
            <v>2041002</v>
          </cell>
        </row>
        <row r="347">
          <cell r="E347">
            <v>0</v>
          </cell>
        </row>
        <row r="348">
          <cell r="A348" t="str">
            <v>2041006</v>
          </cell>
        </row>
        <row r="348">
          <cell r="E348">
            <v>0</v>
          </cell>
        </row>
        <row r="349">
          <cell r="A349" t="str">
            <v>2041007</v>
          </cell>
        </row>
        <row r="349">
          <cell r="E349">
            <v>0</v>
          </cell>
        </row>
        <row r="350">
          <cell r="A350" t="str">
            <v>2041099</v>
          </cell>
        </row>
        <row r="350">
          <cell r="E350">
            <v>0</v>
          </cell>
        </row>
        <row r="351">
          <cell r="A351" t="str">
            <v>20499</v>
          </cell>
        </row>
        <row r="351">
          <cell r="E351">
            <v>0</v>
          </cell>
        </row>
        <row r="352">
          <cell r="A352" t="str">
            <v>2049902</v>
          </cell>
        </row>
        <row r="352">
          <cell r="E352">
            <v>0</v>
          </cell>
        </row>
        <row r="353">
          <cell r="A353" t="str">
            <v>2049999</v>
          </cell>
        </row>
        <row r="353">
          <cell r="E353">
            <v>0</v>
          </cell>
        </row>
        <row r="354">
          <cell r="A354" t="str">
            <v>205</v>
          </cell>
        </row>
        <row r="354">
          <cell r="E354">
            <v>42461</v>
          </cell>
        </row>
        <row r="355">
          <cell r="A355" t="str">
            <v>20501</v>
          </cell>
        </row>
        <row r="355">
          <cell r="E355">
            <v>633</v>
          </cell>
        </row>
        <row r="356">
          <cell r="A356" t="str">
            <v>2050101</v>
          </cell>
        </row>
        <row r="356">
          <cell r="E356">
            <v>232</v>
          </cell>
        </row>
        <row r="357">
          <cell r="A357" t="str">
            <v>2050102</v>
          </cell>
        </row>
        <row r="357">
          <cell r="E357">
            <v>0</v>
          </cell>
        </row>
        <row r="358">
          <cell r="A358" t="str">
            <v>2050103</v>
          </cell>
        </row>
        <row r="358">
          <cell r="E358">
            <v>0</v>
          </cell>
        </row>
        <row r="359">
          <cell r="A359" t="str">
            <v>2050199</v>
          </cell>
        </row>
        <row r="359">
          <cell r="E359">
            <v>401</v>
          </cell>
        </row>
        <row r="360">
          <cell r="A360" t="str">
            <v>20502</v>
          </cell>
        </row>
        <row r="360">
          <cell r="E360">
            <v>39491</v>
          </cell>
        </row>
        <row r="361">
          <cell r="A361" t="str">
            <v>2050201</v>
          </cell>
        </row>
        <row r="361">
          <cell r="E361">
            <v>2297</v>
          </cell>
        </row>
        <row r="362">
          <cell r="A362" t="str">
            <v>2050202</v>
          </cell>
        </row>
        <row r="362">
          <cell r="E362">
            <v>19598</v>
          </cell>
        </row>
        <row r="363">
          <cell r="A363" t="str">
            <v>2050203</v>
          </cell>
        </row>
        <row r="363">
          <cell r="E363">
            <v>10895</v>
          </cell>
        </row>
        <row r="364">
          <cell r="A364" t="str">
            <v>2050204</v>
          </cell>
        </row>
        <row r="364">
          <cell r="E364">
            <v>6360</v>
          </cell>
        </row>
        <row r="365">
          <cell r="A365" t="str">
            <v>2050205</v>
          </cell>
        </row>
        <row r="365">
          <cell r="E365">
            <v>0</v>
          </cell>
        </row>
        <row r="366">
          <cell r="A366" t="str">
            <v>2050299</v>
          </cell>
        </row>
        <row r="366">
          <cell r="E366">
            <v>341</v>
          </cell>
        </row>
        <row r="367">
          <cell r="A367" t="str">
            <v>20503</v>
          </cell>
        </row>
        <row r="367">
          <cell r="E367">
            <v>1043</v>
          </cell>
        </row>
        <row r="368">
          <cell r="A368" t="str">
            <v>2050301</v>
          </cell>
        </row>
        <row r="368">
          <cell r="E368">
            <v>0</v>
          </cell>
        </row>
        <row r="369">
          <cell r="A369" t="str">
            <v>2050302</v>
          </cell>
        </row>
        <row r="369">
          <cell r="E369">
            <v>1043</v>
          </cell>
        </row>
        <row r="370">
          <cell r="A370" t="str">
            <v>2050303</v>
          </cell>
        </row>
        <row r="370">
          <cell r="E370">
            <v>0</v>
          </cell>
        </row>
        <row r="371">
          <cell r="A371" t="str">
            <v>2050305</v>
          </cell>
        </row>
        <row r="371">
          <cell r="E371">
            <v>0</v>
          </cell>
        </row>
        <row r="372">
          <cell r="A372" t="str">
            <v>2050399</v>
          </cell>
        </row>
        <row r="372">
          <cell r="E372">
            <v>0</v>
          </cell>
        </row>
        <row r="373">
          <cell r="A373" t="str">
            <v>20504</v>
          </cell>
        </row>
        <row r="373">
          <cell r="E373">
            <v>0</v>
          </cell>
        </row>
        <row r="374">
          <cell r="A374" t="str">
            <v>2050401</v>
          </cell>
        </row>
        <row r="374">
          <cell r="E374">
            <v>0</v>
          </cell>
        </row>
        <row r="375">
          <cell r="A375" t="str">
            <v>2050402</v>
          </cell>
        </row>
        <row r="375">
          <cell r="E375">
            <v>0</v>
          </cell>
        </row>
        <row r="376">
          <cell r="A376" t="str">
            <v>2050403</v>
          </cell>
        </row>
        <row r="376">
          <cell r="E376">
            <v>0</v>
          </cell>
        </row>
        <row r="377">
          <cell r="A377" t="str">
            <v>2050404</v>
          </cell>
        </row>
        <row r="377">
          <cell r="E377">
            <v>0</v>
          </cell>
        </row>
        <row r="378">
          <cell r="A378" t="str">
            <v>2050499</v>
          </cell>
        </row>
        <row r="378">
          <cell r="E378">
            <v>0</v>
          </cell>
        </row>
        <row r="379">
          <cell r="A379" t="str">
            <v>20505</v>
          </cell>
        </row>
        <row r="379">
          <cell r="E379">
            <v>0</v>
          </cell>
        </row>
        <row r="380">
          <cell r="A380" t="str">
            <v>2050501</v>
          </cell>
        </row>
        <row r="380">
          <cell r="E380">
            <v>0</v>
          </cell>
        </row>
        <row r="381">
          <cell r="A381" t="str">
            <v>2050502</v>
          </cell>
        </row>
        <row r="381">
          <cell r="E381">
            <v>0</v>
          </cell>
        </row>
        <row r="382">
          <cell r="A382" t="str">
            <v>2050599</v>
          </cell>
        </row>
        <row r="382">
          <cell r="E382">
            <v>0</v>
          </cell>
        </row>
        <row r="383">
          <cell r="A383" t="str">
            <v>20506</v>
          </cell>
        </row>
        <row r="383">
          <cell r="E383">
            <v>0</v>
          </cell>
        </row>
        <row r="384">
          <cell r="A384" t="str">
            <v>2050601</v>
          </cell>
        </row>
        <row r="384">
          <cell r="E384">
            <v>0</v>
          </cell>
        </row>
        <row r="385">
          <cell r="A385" t="str">
            <v>2050602</v>
          </cell>
        </row>
        <row r="385">
          <cell r="E385">
            <v>0</v>
          </cell>
        </row>
        <row r="386">
          <cell r="A386" t="str">
            <v>2050699</v>
          </cell>
        </row>
        <row r="386">
          <cell r="E386">
            <v>0</v>
          </cell>
        </row>
        <row r="387">
          <cell r="A387" t="str">
            <v>20507</v>
          </cell>
        </row>
        <row r="387">
          <cell r="E387">
            <v>155</v>
          </cell>
        </row>
        <row r="388">
          <cell r="A388" t="str">
            <v>2050701</v>
          </cell>
        </row>
        <row r="388">
          <cell r="E388">
            <v>155</v>
          </cell>
        </row>
        <row r="389">
          <cell r="A389" t="str">
            <v>2050702</v>
          </cell>
        </row>
        <row r="389">
          <cell r="E389">
            <v>0</v>
          </cell>
        </row>
        <row r="390">
          <cell r="A390" t="str">
            <v>2050799</v>
          </cell>
        </row>
        <row r="390">
          <cell r="E390">
            <v>0</v>
          </cell>
        </row>
        <row r="391">
          <cell r="A391" t="str">
            <v>20508</v>
          </cell>
        </row>
        <row r="391">
          <cell r="E391">
            <v>319</v>
          </cell>
        </row>
        <row r="392">
          <cell r="A392" t="str">
            <v>2050801</v>
          </cell>
        </row>
        <row r="392">
          <cell r="E392">
            <v>105</v>
          </cell>
        </row>
        <row r="393">
          <cell r="A393" t="str">
            <v>2050802</v>
          </cell>
        </row>
        <row r="393">
          <cell r="E393">
            <v>214</v>
          </cell>
        </row>
        <row r="394">
          <cell r="A394" t="str">
            <v>2050803</v>
          </cell>
        </row>
        <row r="394">
          <cell r="E394">
            <v>0</v>
          </cell>
        </row>
        <row r="395">
          <cell r="A395" t="str">
            <v>2050804</v>
          </cell>
        </row>
        <row r="395">
          <cell r="E395">
            <v>0</v>
          </cell>
        </row>
        <row r="396">
          <cell r="A396" t="str">
            <v>2050899</v>
          </cell>
        </row>
        <row r="396">
          <cell r="E396">
            <v>0</v>
          </cell>
        </row>
        <row r="397">
          <cell r="A397" t="str">
            <v>20509</v>
          </cell>
        </row>
        <row r="397">
          <cell r="E397">
            <v>820</v>
          </cell>
        </row>
        <row r="398">
          <cell r="A398" t="str">
            <v>2050901</v>
          </cell>
        </row>
        <row r="398">
          <cell r="E398">
            <v>0</v>
          </cell>
        </row>
        <row r="399">
          <cell r="A399" t="str">
            <v>2050902</v>
          </cell>
        </row>
        <row r="399">
          <cell r="E399">
            <v>0</v>
          </cell>
        </row>
        <row r="400">
          <cell r="A400" t="str">
            <v>2050903</v>
          </cell>
        </row>
        <row r="400">
          <cell r="E400">
            <v>0</v>
          </cell>
        </row>
        <row r="401">
          <cell r="A401" t="str">
            <v>2050904</v>
          </cell>
        </row>
        <row r="401">
          <cell r="E401">
            <v>0</v>
          </cell>
        </row>
        <row r="402">
          <cell r="A402" t="str">
            <v>2050905</v>
          </cell>
        </row>
        <row r="402">
          <cell r="E402">
            <v>0</v>
          </cell>
        </row>
        <row r="403">
          <cell r="A403" t="str">
            <v>2050999</v>
          </cell>
        </row>
        <row r="403">
          <cell r="E403">
            <v>820</v>
          </cell>
        </row>
        <row r="404">
          <cell r="A404" t="str">
            <v>20599</v>
          </cell>
        </row>
        <row r="404">
          <cell r="E404">
            <v>0</v>
          </cell>
        </row>
        <row r="405">
          <cell r="A405" t="str">
            <v>2059999</v>
          </cell>
        </row>
        <row r="405">
          <cell r="E405">
            <v>0</v>
          </cell>
        </row>
        <row r="406">
          <cell r="A406" t="str">
            <v>206</v>
          </cell>
        </row>
        <row r="406">
          <cell r="E406">
            <v>911</v>
          </cell>
        </row>
        <row r="407">
          <cell r="A407" t="str">
            <v>20601</v>
          </cell>
        </row>
        <row r="407">
          <cell r="E407">
            <v>0</v>
          </cell>
        </row>
        <row r="408">
          <cell r="A408" t="str">
            <v>2060101</v>
          </cell>
        </row>
        <row r="408">
          <cell r="E408">
            <v>0</v>
          </cell>
        </row>
        <row r="409">
          <cell r="A409" t="str">
            <v>2060102</v>
          </cell>
        </row>
        <row r="409">
          <cell r="E409">
            <v>0</v>
          </cell>
        </row>
        <row r="410">
          <cell r="A410" t="str">
            <v>2060103</v>
          </cell>
        </row>
        <row r="410">
          <cell r="E410">
            <v>0</v>
          </cell>
        </row>
        <row r="411">
          <cell r="A411" t="str">
            <v>2060199</v>
          </cell>
        </row>
        <row r="411">
          <cell r="E411">
            <v>0</v>
          </cell>
        </row>
        <row r="412">
          <cell r="A412" t="str">
            <v>20602</v>
          </cell>
        </row>
        <row r="412">
          <cell r="E412">
            <v>0</v>
          </cell>
        </row>
        <row r="413">
          <cell r="A413" t="str">
            <v>2060201</v>
          </cell>
        </row>
        <row r="413">
          <cell r="E413">
            <v>0</v>
          </cell>
        </row>
        <row r="414">
          <cell r="A414" t="str">
            <v>2060203</v>
          </cell>
        </row>
        <row r="414">
          <cell r="E414">
            <v>0</v>
          </cell>
        </row>
        <row r="415">
          <cell r="A415" t="str">
            <v>2060204</v>
          </cell>
        </row>
        <row r="415">
          <cell r="E415">
            <v>0</v>
          </cell>
        </row>
        <row r="416">
          <cell r="A416" t="str">
            <v>2060205</v>
          </cell>
        </row>
        <row r="416">
          <cell r="E416">
            <v>0</v>
          </cell>
        </row>
        <row r="417">
          <cell r="A417" t="str">
            <v>2060206</v>
          </cell>
        </row>
        <row r="417">
          <cell r="E417">
            <v>0</v>
          </cell>
        </row>
        <row r="418">
          <cell r="A418" t="str">
            <v>2060207</v>
          </cell>
        </row>
        <row r="418">
          <cell r="E418">
            <v>0</v>
          </cell>
        </row>
        <row r="419">
          <cell r="A419" t="str">
            <v>2060208</v>
          </cell>
        </row>
        <row r="419">
          <cell r="E419">
            <v>0</v>
          </cell>
        </row>
        <row r="420">
          <cell r="A420" t="str">
            <v>2060299</v>
          </cell>
        </row>
        <row r="420">
          <cell r="E420">
            <v>0</v>
          </cell>
        </row>
        <row r="421">
          <cell r="A421" t="str">
            <v>20603</v>
          </cell>
        </row>
        <row r="421">
          <cell r="E421">
            <v>0</v>
          </cell>
        </row>
        <row r="422">
          <cell r="A422" t="str">
            <v>2060301</v>
          </cell>
        </row>
        <row r="422">
          <cell r="E422">
            <v>0</v>
          </cell>
        </row>
        <row r="423">
          <cell r="A423" t="str">
            <v>2060302</v>
          </cell>
        </row>
        <row r="423">
          <cell r="E423">
            <v>0</v>
          </cell>
        </row>
        <row r="424">
          <cell r="A424" t="str">
            <v>2060303</v>
          </cell>
        </row>
        <row r="424">
          <cell r="E424">
            <v>0</v>
          </cell>
        </row>
        <row r="425">
          <cell r="A425" t="str">
            <v>2060304</v>
          </cell>
        </row>
        <row r="425">
          <cell r="E425">
            <v>0</v>
          </cell>
        </row>
        <row r="426">
          <cell r="A426" t="str">
            <v>2060399</v>
          </cell>
        </row>
        <row r="426">
          <cell r="E426">
            <v>0</v>
          </cell>
        </row>
        <row r="427">
          <cell r="A427" t="str">
            <v>20604</v>
          </cell>
        </row>
        <row r="427">
          <cell r="E427">
            <v>0</v>
          </cell>
        </row>
        <row r="428">
          <cell r="A428" t="str">
            <v>2060401</v>
          </cell>
        </row>
        <row r="428">
          <cell r="E428">
            <v>0</v>
          </cell>
        </row>
        <row r="429">
          <cell r="A429" t="str">
            <v>2060404</v>
          </cell>
        </row>
        <row r="429">
          <cell r="E429">
            <v>0</v>
          </cell>
        </row>
        <row r="430">
          <cell r="A430" t="str">
            <v>2060405</v>
          </cell>
        </row>
        <row r="430">
          <cell r="E430">
            <v>0</v>
          </cell>
        </row>
        <row r="431">
          <cell r="A431" t="str">
            <v>2060499</v>
          </cell>
        </row>
        <row r="431">
          <cell r="E431">
            <v>0</v>
          </cell>
        </row>
        <row r="432">
          <cell r="A432" t="str">
            <v>20605</v>
          </cell>
        </row>
        <row r="432">
          <cell r="E432">
            <v>0</v>
          </cell>
        </row>
        <row r="433">
          <cell r="A433" t="str">
            <v>2060501</v>
          </cell>
        </row>
        <row r="433">
          <cell r="E433">
            <v>0</v>
          </cell>
        </row>
        <row r="434">
          <cell r="A434" t="str">
            <v>2060502</v>
          </cell>
        </row>
        <row r="434">
          <cell r="E434">
            <v>0</v>
          </cell>
        </row>
        <row r="435">
          <cell r="A435" t="str">
            <v>2060503</v>
          </cell>
        </row>
        <row r="435">
          <cell r="E435">
            <v>0</v>
          </cell>
        </row>
        <row r="436">
          <cell r="A436" t="str">
            <v>2060599</v>
          </cell>
        </row>
        <row r="436">
          <cell r="E436">
            <v>0</v>
          </cell>
        </row>
        <row r="437">
          <cell r="A437" t="str">
            <v>20606</v>
          </cell>
        </row>
        <row r="437">
          <cell r="E437">
            <v>25</v>
          </cell>
        </row>
        <row r="438">
          <cell r="A438" t="str">
            <v>2060601</v>
          </cell>
        </row>
        <row r="438">
          <cell r="E438">
            <v>25</v>
          </cell>
        </row>
        <row r="439">
          <cell r="A439" t="str">
            <v>2060602</v>
          </cell>
        </row>
        <row r="439">
          <cell r="E439">
            <v>0</v>
          </cell>
        </row>
        <row r="440">
          <cell r="A440" t="str">
            <v>2060603</v>
          </cell>
        </row>
        <row r="440">
          <cell r="E440">
            <v>0</v>
          </cell>
        </row>
        <row r="441">
          <cell r="A441" t="str">
            <v>2060699</v>
          </cell>
        </row>
        <row r="441">
          <cell r="E441">
            <v>0</v>
          </cell>
        </row>
        <row r="442">
          <cell r="A442" t="str">
            <v>20607</v>
          </cell>
        </row>
        <row r="442">
          <cell r="E442">
            <v>130</v>
          </cell>
        </row>
        <row r="443">
          <cell r="A443" t="str">
            <v>2060701</v>
          </cell>
        </row>
        <row r="443">
          <cell r="E443">
            <v>87</v>
          </cell>
        </row>
        <row r="444">
          <cell r="A444" t="str">
            <v>2060702</v>
          </cell>
        </row>
        <row r="444">
          <cell r="E444">
            <v>43</v>
          </cell>
        </row>
        <row r="445">
          <cell r="A445" t="str">
            <v>2060703</v>
          </cell>
        </row>
        <row r="445">
          <cell r="E445">
            <v>0</v>
          </cell>
        </row>
        <row r="446">
          <cell r="A446" t="str">
            <v>2060704</v>
          </cell>
        </row>
        <row r="446">
          <cell r="E446">
            <v>0</v>
          </cell>
        </row>
        <row r="447">
          <cell r="A447" t="str">
            <v>2060705</v>
          </cell>
        </row>
        <row r="447">
          <cell r="E447">
            <v>0</v>
          </cell>
        </row>
        <row r="448">
          <cell r="A448" t="str">
            <v>2060799</v>
          </cell>
        </row>
        <row r="448">
          <cell r="E448">
            <v>0</v>
          </cell>
        </row>
        <row r="449">
          <cell r="A449" t="str">
            <v>20608</v>
          </cell>
        </row>
        <row r="449">
          <cell r="E449">
            <v>0</v>
          </cell>
        </row>
        <row r="450">
          <cell r="A450" t="str">
            <v>2060801</v>
          </cell>
        </row>
        <row r="450">
          <cell r="E450">
            <v>0</v>
          </cell>
        </row>
        <row r="451">
          <cell r="A451" t="str">
            <v>2060802</v>
          </cell>
        </row>
        <row r="451">
          <cell r="E451">
            <v>0</v>
          </cell>
        </row>
        <row r="452">
          <cell r="A452" t="str">
            <v>2060899</v>
          </cell>
        </row>
        <row r="452">
          <cell r="E452">
            <v>0</v>
          </cell>
        </row>
        <row r="453">
          <cell r="A453" t="str">
            <v>20609</v>
          </cell>
        </row>
        <row r="453">
          <cell r="E453">
            <v>0</v>
          </cell>
        </row>
        <row r="454">
          <cell r="A454" t="str">
            <v>2060901</v>
          </cell>
        </row>
        <row r="454">
          <cell r="E454">
            <v>0</v>
          </cell>
        </row>
        <row r="455">
          <cell r="A455" t="str">
            <v>2060902</v>
          </cell>
        </row>
        <row r="455">
          <cell r="E455">
            <v>0</v>
          </cell>
        </row>
        <row r="456">
          <cell r="A456" t="str">
            <v>2060999</v>
          </cell>
        </row>
        <row r="456">
          <cell r="E456">
            <v>0</v>
          </cell>
        </row>
        <row r="457">
          <cell r="A457" t="str">
            <v>20699</v>
          </cell>
        </row>
        <row r="457">
          <cell r="E457">
            <v>756</v>
          </cell>
        </row>
        <row r="458">
          <cell r="A458" t="str">
            <v>2069901</v>
          </cell>
        </row>
        <row r="458">
          <cell r="E458">
            <v>0</v>
          </cell>
        </row>
        <row r="459">
          <cell r="A459" t="str">
            <v>2069902</v>
          </cell>
        </row>
        <row r="459">
          <cell r="E459">
            <v>0</v>
          </cell>
        </row>
        <row r="460">
          <cell r="A460" t="str">
            <v>2069903</v>
          </cell>
        </row>
        <row r="460">
          <cell r="E460">
            <v>0</v>
          </cell>
        </row>
        <row r="461">
          <cell r="A461" t="str">
            <v>2069999</v>
          </cell>
        </row>
        <row r="461">
          <cell r="E461">
            <v>756</v>
          </cell>
        </row>
        <row r="462">
          <cell r="A462" t="str">
            <v>207</v>
          </cell>
        </row>
        <row r="462">
          <cell r="E462">
            <v>1810</v>
          </cell>
        </row>
        <row r="463">
          <cell r="A463" t="str">
            <v>20701</v>
          </cell>
        </row>
        <row r="463">
          <cell r="E463">
            <v>889</v>
          </cell>
        </row>
        <row r="464">
          <cell r="A464" t="str">
            <v>2070101</v>
          </cell>
        </row>
        <row r="464">
          <cell r="E464">
            <v>325</v>
          </cell>
        </row>
        <row r="465">
          <cell r="A465" t="str">
            <v>2070102</v>
          </cell>
        </row>
        <row r="465">
          <cell r="E465">
            <v>0</v>
          </cell>
        </row>
        <row r="466">
          <cell r="A466" t="str">
            <v>2070103</v>
          </cell>
        </row>
        <row r="466">
          <cell r="E466">
            <v>0</v>
          </cell>
        </row>
        <row r="467">
          <cell r="A467" t="str">
            <v>2070104</v>
          </cell>
        </row>
        <row r="467">
          <cell r="E467">
            <v>107</v>
          </cell>
        </row>
        <row r="468">
          <cell r="A468" t="str">
            <v>2070105</v>
          </cell>
        </row>
        <row r="468">
          <cell r="E468">
            <v>0</v>
          </cell>
        </row>
        <row r="469">
          <cell r="A469" t="str">
            <v>2070106</v>
          </cell>
        </row>
        <row r="469">
          <cell r="E469">
            <v>0</v>
          </cell>
        </row>
        <row r="470">
          <cell r="A470" t="str">
            <v>2070107</v>
          </cell>
        </row>
        <row r="470">
          <cell r="E470">
            <v>0</v>
          </cell>
        </row>
        <row r="471">
          <cell r="A471" t="str">
            <v>2070108</v>
          </cell>
        </row>
        <row r="471">
          <cell r="E471">
            <v>0</v>
          </cell>
        </row>
        <row r="472">
          <cell r="A472" t="str">
            <v>2070109</v>
          </cell>
        </row>
        <row r="472">
          <cell r="E472">
            <v>455</v>
          </cell>
        </row>
        <row r="473">
          <cell r="A473" t="str">
            <v>2070110</v>
          </cell>
        </row>
        <row r="473">
          <cell r="E473">
            <v>0</v>
          </cell>
        </row>
        <row r="474">
          <cell r="A474" t="str">
            <v>2070111</v>
          </cell>
        </row>
        <row r="474">
          <cell r="E474">
            <v>2</v>
          </cell>
        </row>
        <row r="475">
          <cell r="A475" t="str">
            <v>2070112</v>
          </cell>
        </row>
        <row r="475">
          <cell r="E475">
            <v>0</v>
          </cell>
        </row>
        <row r="476">
          <cell r="A476" t="str">
            <v>2070113</v>
          </cell>
        </row>
        <row r="476">
          <cell r="E476">
            <v>0</v>
          </cell>
        </row>
        <row r="477">
          <cell r="A477" t="str">
            <v>2070114</v>
          </cell>
        </row>
        <row r="477">
          <cell r="E477">
            <v>0</v>
          </cell>
        </row>
        <row r="478">
          <cell r="A478" t="str">
            <v>2070199</v>
          </cell>
        </row>
        <row r="478">
          <cell r="E478">
            <v>0</v>
          </cell>
        </row>
        <row r="479">
          <cell r="A479" t="str">
            <v>20702</v>
          </cell>
        </row>
        <row r="479">
          <cell r="E479">
            <v>290</v>
          </cell>
        </row>
        <row r="480">
          <cell r="A480" t="str">
            <v>2070201</v>
          </cell>
        </row>
        <row r="480">
          <cell r="E480">
            <v>0</v>
          </cell>
        </row>
        <row r="481">
          <cell r="A481" t="str">
            <v>2070202</v>
          </cell>
        </row>
        <row r="481">
          <cell r="E481">
            <v>0</v>
          </cell>
        </row>
        <row r="482">
          <cell r="A482" t="str">
            <v>2070203</v>
          </cell>
        </row>
        <row r="482">
          <cell r="E482">
            <v>0</v>
          </cell>
        </row>
        <row r="483">
          <cell r="A483" t="str">
            <v>2070204</v>
          </cell>
        </row>
        <row r="483">
          <cell r="E483">
            <v>290</v>
          </cell>
        </row>
        <row r="484">
          <cell r="A484" t="str">
            <v>2070205</v>
          </cell>
        </row>
        <row r="484">
          <cell r="E484">
            <v>0</v>
          </cell>
        </row>
        <row r="485">
          <cell r="A485" t="str">
            <v>2070206</v>
          </cell>
        </row>
        <row r="485">
          <cell r="E485">
            <v>0</v>
          </cell>
        </row>
        <row r="486">
          <cell r="A486" t="str">
            <v>2070299</v>
          </cell>
        </row>
        <row r="486">
          <cell r="E486">
            <v>0</v>
          </cell>
        </row>
        <row r="487">
          <cell r="A487" t="str">
            <v>20703</v>
          </cell>
        </row>
        <row r="487">
          <cell r="E487">
            <v>177</v>
          </cell>
        </row>
        <row r="488">
          <cell r="A488" t="str">
            <v>2070301</v>
          </cell>
        </row>
        <row r="488">
          <cell r="E488">
            <v>0</v>
          </cell>
        </row>
        <row r="489">
          <cell r="A489" t="str">
            <v>2070302</v>
          </cell>
        </row>
        <row r="489">
          <cell r="E489">
            <v>0</v>
          </cell>
        </row>
        <row r="490">
          <cell r="A490" t="str">
            <v>2070303</v>
          </cell>
        </row>
        <row r="490">
          <cell r="E490">
            <v>0</v>
          </cell>
        </row>
        <row r="491">
          <cell r="A491" t="str">
            <v>2070304</v>
          </cell>
        </row>
        <row r="491">
          <cell r="E491">
            <v>0</v>
          </cell>
        </row>
        <row r="492">
          <cell r="A492" t="str">
            <v>2070305</v>
          </cell>
        </row>
        <row r="492">
          <cell r="E492">
            <v>0</v>
          </cell>
        </row>
        <row r="493">
          <cell r="A493" t="str">
            <v>2070306</v>
          </cell>
        </row>
        <row r="493">
          <cell r="E493">
            <v>0</v>
          </cell>
        </row>
        <row r="494">
          <cell r="A494" t="str">
            <v>2070307</v>
          </cell>
        </row>
        <row r="494">
          <cell r="E494">
            <v>0</v>
          </cell>
        </row>
        <row r="495">
          <cell r="A495" t="str">
            <v>2070308</v>
          </cell>
        </row>
        <row r="495">
          <cell r="E495">
            <v>177</v>
          </cell>
        </row>
        <row r="496">
          <cell r="A496" t="str">
            <v>2070309</v>
          </cell>
        </row>
        <row r="496">
          <cell r="E496">
            <v>0</v>
          </cell>
        </row>
        <row r="497">
          <cell r="A497" t="str">
            <v>2070399</v>
          </cell>
        </row>
        <row r="497">
          <cell r="E497">
            <v>0</v>
          </cell>
        </row>
        <row r="498">
          <cell r="A498" t="str">
            <v>20706</v>
          </cell>
        </row>
        <row r="498">
          <cell r="E498">
            <v>0</v>
          </cell>
        </row>
        <row r="499">
          <cell r="A499" t="str">
            <v>2070601</v>
          </cell>
        </row>
        <row r="499">
          <cell r="E499">
            <v>0</v>
          </cell>
        </row>
        <row r="500">
          <cell r="A500" t="str">
            <v>2070602</v>
          </cell>
        </row>
        <row r="500">
          <cell r="E500">
            <v>0</v>
          </cell>
        </row>
        <row r="501">
          <cell r="A501" t="str">
            <v>2070603</v>
          </cell>
        </row>
        <row r="501">
          <cell r="E501">
            <v>0</v>
          </cell>
        </row>
        <row r="502">
          <cell r="A502" t="str">
            <v>2070604</v>
          </cell>
        </row>
        <row r="502">
          <cell r="E502">
            <v>0</v>
          </cell>
        </row>
        <row r="503">
          <cell r="A503" t="str">
            <v>2070605</v>
          </cell>
        </row>
        <row r="503">
          <cell r="E503">
            <v>0</v>
          </cell>
        </row>
        <row r="504">
          <cell r="A504" t="str">
            <v>2070606</v>
          </cell>
        </row>
        <row r="504">
          <cell r="E504">
            <v>0</v>
          </cell>
        </row>
        <row r="505">
          <cell r="A505" t="str">
            <v>2070607</v>
          </cell>
        </row>
        <row r="505">
          <cell r="E505">
            <v>0</v>
          </cell>
        </row>
        <row r="506">
          <cell r="A506" t="str">
            <v>2070699</v>
          </cell>
        </row>
        <row r="506">
          <cell r="E506">
            <v>0</v>
          </cell>
        </row>
        <row r="507">
          <cell r="A507" t="str">
            <v>20708</v>
          </cell>
        </row>
        <row r="507">
          <cell r="E507">
            <v>454</v>
          </cell>
        </row>
        <row r="508">
          <cell r="A508" t="str">
            <v>2070801</v>
          </cell>
        </row>
        <row r="508">
          <cell r="E508">
            <v>0</v>
          </cell>
        </row>
        <row r="509">
          <cell r="A509" t="str">
            <v>2070802</v>
          </cell>
        </row>
        <row r="509">
          <cell r="E509">
            <v>0</v>
          </cell>
        </row>
        <row r="510">
          <cell r="A510" t="str">
            <v>2070803</v>
          </cell>
        </row>
        <row r="510">
          <cell r="E510">
            <v>0</v>
          </cell>
        </row>
        <row r="511">
          <cell r="A511" t="str">
            <v>2070806</v>
          </cell>
        </row>
        <row r="511">
          <cell r="E511">
            <v>0</v>
          </cell>
        </row>
        <row r="512">
          <cell r="A512" t="str">
            <v>2070807</v>
          </cell>
        </row>
        <row r="512">
          <cell r="E512">
            <v>0</v>
          </cell>
        </row>
        <row r="513">
          <cell r="A513" t="str">
            <v>2070808</v>
          </cell>
        </row>
        <row r="513">
          <cell r="E513">
            <v>454</v>
          </cell>
        </row>
        <row r="514">
          <cell r="A514" t="str">
            <v>2070899</v>
          </cell>
        </row>
        <row r="514">
          <cell r="E514">
            <v>0</v>
          </cell>
        </row>
        <row r="515">
          <cell r="A515" t="str">
            <v>20799</v>
          </cell>
        </row>
        <row r="515">
          <cell r="E515">
            <v>0</v>
          </cell>
        </row>
        <row r="516">
          <cell r="A516" t="str">
            <v>2079902</v>
          </cell>
        </row>
        <row r="516">
          <cell r="E516">
            <v>0</v>
          </cell>
        </row>
        <row r="517">
          <cell r="A517" t="str">
            <v>2079903</v>
          </cell>
        </row>
        <row r="517">
          <cell r="E517">
            <v>0</v>
          </cell>
        </row>
        <row r="518">
          <cell r="A518" t="str">
            <v>2079999</v>
          </cell>
        </row>
        <row r="518">
          <cell r="E518">
            <v>0</v>
          </cell>
        </row>
        <row r="519">
          <cell r="A519" t="str">
            <v>208</v>
          </cell>
        </row>
        <row r="519">
          <cell r="E519">
            <v>37251.24</v>
          </cell>
        </row>
        <row r="520">
          <cell r="A520" t="str">
            <v>20801</v>
          </cell>
        </row>
        <row r="520">
          <cell r="E520">
            <v>1881</v>
          </cell>
        </row>
        <row r="521">
          <cell r="A521" t="str">
            <v>2080101</v>
          </cell>
        </row>
        <row r="521">
          <cell r="E521">
            <v>1087</v>
          </cell>
        </row>
        <row r="522">
          <cell r="A522" t="str">
            <v>2080102</v>
          </cell>
        </row>
        <row r="522">
          <cell r="E522">
            <v>0</v>
          </cell>
        </row>
        <row r="523">
          <cell r="A523" t="str">
            <v>2080103</v>
          </cell>
        </row>
        <row r="523">
          <cell r="E523">
            <v>0</v>
          </cell>
        </row>
        <row r="524">
          <cell r="A524" t="str">
            <v>2080104</v>
          </cell>
        </row>
        <row r="524">
          <cell r="E524">
            <v>0</v>
          </cell>
        </row>
        <row r="525">
          <cell r="A525" t="str">
            <v>2080105</v>
          </cell>
        </row>
        <row r="525">
          <cell r="E525">
            <v>103</v>
          </cell>
        </row>
        <row r="526">
          <cell r="A526" t="str">
            <v>2080106</v>
          </cell>
        </row>
        <row r="526">
          <cell r="E526">
            <v>0</v>
          </cell>
        </row>
        <row r="527">
          <cell r="A527" t="str">
            <v>2080107</v>
          </cell>
        </row>
        <row r="527">
          <cell r="E527">
            <v>0</v>
          </cell>
        </row>
        <row r="528">
          <cell r="A528" t="str">
            <v>2080108</v>
          </cell>
        </row>
        <row r="528">
          <cell r="E528">
            <v>3</v>
          </cell>
        </row>
        <row r="529">
          <cell r="A529" t="str">
            <v>2080109</v>
          </cell>
        </row>
        <row r="529">
          <cell r="E529">
            <v>668</v>
          </cell>
        </row>
        <row r="530">
          <cell r="A530" t="str">
            <v>2080110</v>
          </cell>
        </row>
        <row r="530">
          <cell r="E530">
            <v>0</v>
          </cell>
        </row>
        <row r="531">
          <cell r="A531" t="str">
            <v>2080111</v>
          </cell>
        </row>
        <row r="531">
          <cell r="E531">
            <v>0</v>
          </cell>
        </row>
        <row r="532">
          <cell r="A532" t="str">
            <v>2080112</v>
          </cell>
        </row>
        <row r="532">
          <cell r="E532">
            <v>0</v>
          </cell>
        </row>
        <row r="533">
          <cell r="A533" t="str">
            <v>2080113</v>
          </cell>
        </row>
        <row r="533">
          <cell r="E533">
            <v>0</v>
          </cell>
        </row>
        <row r="534">
          <cell r="A534" t="str">
            <v>2080114</v>
          </cell>
        </row>
        <row r="534">
          <cell r="E534">
            <v>0</v>
          </cell>
        </row>
        <row r="535">
          <cell r="A535" t="str">
            <v>2080115</v>
          </cell>
        </row>
        <row r="535">
          <cell r="E535">
            <v>0</v>
          </cell>
        </row>
        <row r="536">
          <cell r="A536" t="str">
            <v>2080116</v>
          </cell>
        </row>
        <row r="536">
          <cell r="E536">
            <v>0</v>
          </cell>
        </row>
        <row r="537">
          <cell r="A537" t="str">
            <v>2080150</v>
          </cell>
        </row>
        <row r="537">
          <cell r="E537">
            <v>0</v>
          </cell>
        </row>
        <row r="538">
          <cell r="A538" t="str">
            <v>2080199</v>
          </cell>
        </row>
        <row r="538">
          <cell r="E538">
            <v>20</v>
          </cell>
        </row>
        <row r="539">
          <cell r="A539" t="str">
            <v>20802</v>
          </cell>
        </row>
        <row r="539">
          <cell r="E539">
            <v>279</v>
          </cell>
        </row>
        <row r="540">
          <cell r="A540" t="str">
            <v>2080201</v>
          </cell>
        </row>
        <row r="540">
          <cell r="E540">
            <v>276</v>
          </cell>
        </row>
        <row r="541">
          <cell r="A541" t="str">
            <v>2080202</v>
          </cell>
        </row>
        <row r="541">
          <cell r="E541">
            <v>0</v>
          </cell>
        </row>
        <row r="542">
          <cell r="A542" t="str">
            <v>2080203</v>
          </cell>
        </row>
        <row r="542">
          <cell r="E542">
            <v>0</v>
          </cell>
        </row>
        <row r="543">
          <cell r="A543" t="str">
            <v>2080206</v>
          </cell>
        </row>
        <row r="543">
          <cell r="E543">
            <v>0</v>
          </cell>
        </row>
        <row r="544">
          <cell r="A544" t="str">
            <v>2080207</v>
          </cell>
        </row>
        <row r="544">
          <cell r="E544">
            <v>0</v>
          </cell>
        </row>
        <row r="545">
          <cell r="A545" t="str">
            <v>2080208</v>
          </cell>
        </row>
        <row r="545">
          <cell r="E545">
            <v>0</v>
          </cell>
        </row>
        <row r="546">
          <cell r="A546" t="str">
            <v>2080299</v>
          </cell>
        </row>
        <row r="546">
          <cell r="E546">
            <v>3</v>
          </cell>
        </row>
        <row r="547">
          <cell r="A547" t="str">
            <v>20804</v>
          </cell>
        </row>
        <row r="547">
          <cell r="E547">
            <v>0</v>
          </cell>
        </row>
        <row r="548">
          <cell r="A548" t="str">
            <v>2080402</v>
          </cell>
        </row>
        <row r="548">
          <cell r="E548">
            <v>0</v>
          </cell>
        </row>
        <row r="549">
          <cell r="A549" t="str">
            <v>20805</v>
          </cell>
        </row>
        <row r="549">
          <cell r="E549">
            <v>23771</v>
          </cell>
        </row>
        <row r="550">
          <cell r="A550" t="str">
            <v>2080501</v>
          </cell>
        </row>
        <row r="550">
          <cell r="E550">
            <v>1288</v>
          </cell>
        </row>
        <row r="551">
          <cell r="A551" t="str">
            <v>2080502</v>
          </cell>
        </row>
        <row r="551">
          <cell r="E551">
            <v>2953</v>
          </cell>
        </row>
        <row r="552">
          <cell r="A552" t="str">
            <v>2080503</v>
          </cell>
        </row>
        <row r="552">
          <cell r="E552">
            <v>0</v>
          </cell>
        </row>
        <row r="553">
          <cell r="A553" t="str">
            <v>2080505</v>
          </cell>
        </row>
        <row r="553">
          <cell r="E553">
            <v>9975</v>
          </cell>
        </row>
        <row r="554">
          <cell r="A554" t="str">
            <v>2080506</v>
          </cell>
        </row>
        <row r="554">
          <cell r="E554">
            <v>3064</v>
          </cell>
        </row>
        <row r="555">
          <cell r="A555" t="str">
            <v>2080507</v>
          </cell>
        </row>
        <row r="555">
          <cell r="E555">
            <v>4141</v>
          </cell>
        </row>
        <row r="556">
          <cell r="A556" t="str">
            <v>2080508</v>
          </cell>
        </row>
        <row r="556">
          <cell r="E556">
            <v>0</v>
          </cell>
        </row>
        <row r="557">
          <cell r="A557" t="str">
            <v>2080599</v>
          </cell>
        </row>
        <row r="557">
          <cell r="E557">
            <v>2350</v>
          </cell>
        </row>
        <row r="558">
          <cell r="A558" t="str">
            <v>20806</v>
          </cell>
        </row>
        <row r="558">
          <cell r="E558">
            <v>0</v>
          </cell>
        </row>
        <row r="559">
          <cell r="A559" t="str">
            <v>2080601</v>
          </cell>
        </row>
        <row r="559">
          <cell r="E559">
            <v>0</v>
          </cell>
        </row>
        <row r="560">
          <cell r="A560" t="str">
            <v>2080602</v>
          </cell>
        </row>
        <row r="560">
          <cell r="E560">
            <v>0</v>
          </cell>
        </row>
        <row r="561">
          <cell r="A561" t="str">
            <v>2080699</v>
          </cell>
        </row>
        <row r="561">
          <cell r="E561">
            <v>0</v>
          </cell>
        </row>
        <row r="562">
          <cell r="A562" t="str">
            <v>20807</v>
          </cell>
        </row>
        <row r="562">
          <cell r="E562">
            <v>101</v>
          </cell>
        </row>
        <row r="563">
          <cell r="A563" t="str">
            <v>2080701</v>
          </cell>
        </row>
        <row r="563">
          <cell r="E563">
            <v>0</v>
          </cell>
        </row>
        <row r="564">
          <cell r="A564" t="str">
            <v>2080702</v>
          </cell>
        </row>
        <row r="564">
          <cell r="E564">
            <v>0</v>
          </cell>
        </row>
        <row r="565">
          <cell r="A565" t="str">
            <v>2080704</v>
          </cell>
        </row>
        <row r="565">
          <cell r="E565">
            <v>0</v>
          </cell>
        </row>
        <row r="566">
          <cell r="A566" t="str">
            <v>2080705</v>
          </cell>
        </row>
        <row r="566">
          <cell r="E566">
            <v>0</v>
          </cell>
        </row>
        <row r="567">
          <cell r="A567" t="str">
            <v>2080709</v>
          </cell>
        </row>
        <row r="567">
          <cell r="E567">
            <v>0</v>
          </cell>
        </row>
        <row r="568">
          <cell r="A568" t="str">
            <v>2080711</v>
          </cell>
        </row>
        <row r="568">
          <cell r="E568">
            <v>0</v>
          </cell>
        </row>
        <row r="569">
          <cell r="A569" t="str">
            <v>2080712</v>
          </cell>
        </row>
        <row r="569">
          <cell r="E569">
            <v>0</v>
          </cell>
        </row>
        <row r="570">
          <cell r="A570" t="str">
            <v>2080713</v>
          </cell>
        </row>
        <row r="570">
          <cell r="E570">
            <v>0</v>
          </cell>
        </row>
        <row r="571">
          <cell r="A571" t="str">
            <v>2080799</v>
          </cell>
        </row>
        <row r="571">
          <cell r="E571">
            <v>101</v>
          </cell>
        </row>
        <row r="572">
          <cell r="A572" t="str">
            <v>20808</v>
          </cell>
        </row>
        <row r="572">
          <cell r="E572">
            <v>2039</v>
          </cell>
        </row>
        <row r="573">
          <cell r="A573" t="str">
            <v>2080801</v>
          </cell>
        </row>
        <row r="573">
          <cell r="E573">
            <v>1353</v>
          </cell>
        </row>
        <row r="574">
          <cell r="A574" t="str">
            <v>2080802</v>
          </cell>
        </row>
        <row r="574">
          <cell r="E574">
            <v>30</v>
          </cell>
        </row>
        <row r="575">
          <cell r="A575" t="str">
            <v>2080803</v>
          </cell>
        </row>
        <row r="575">
          <cell r="E575">
            <v>20</v>
          </cell>
        </row>
        <row r="576">
          <cell r="A576" t="str">
            <v>2080805</v>
          </cell>
        </row>
        <row r="576">
          <cell r="E576">
            <v>75</v>
          </cell>
        </row>
        <row r="577">
          <cell r="A577" t="str">
            <v>2080806</v>
          </cell>
        </row>
        <row r="577">
          <cell r="E577">
            <v>29</v>
          </cell>
        </row>
        <row r="578">
          <cell r="A578" t="str">
            <v>2080807</v>
          </cell>
        </row>
        <row r="578">
          <cell r="E578">
            <v>0</v>
          </cell>
        </row>
        <row r="579">
          <cell r="A579" t="str">
            <v>2080808</v>
          </cell>
        </row>
        <row r="579">
          <cell r="E579">
            <v>0</v>
          </cell>
        </row>
        <row r="580">
          <cell r="A580" t="str">
            <v>2080899</v>
          </cell>
        </row>
        <row r="580">
          <cell r="E580">
            <v>532</v>
          </cell>
        </row>
        <row r="581">
          <cell r="A581" t="str">
            <v>20809</v>
          </cell>
        </row>
        <row r="581">
          <cell r="E581">
            <v>235</v>
          </cell>
        </row>
        <row r="582">
          <cell r="A582" t="str">
            <v>2080901</v>
          </cell>
        </row>
        <row r="582">
          <cell r="E582">
            <v>128</v>
          </cell>
        </row>
        <row r="583">
          <cell r="A583" t="str">
            <v>2080902</v>
          </cell>
        </row>
        <row r="583">
          <cell r="E583">
            <v>28</v>
          </cell>
        </row>
        <row r="584">
          <cell r="A584" t="str">
            <v>2080903</v>
          </cell>
        </row>
        <row r="584">
          <cell r="E584">
            <v>40</v>
          </cell>
        </row>
        <row r="585">
          <cell r="A585" t="str">
            <v>2080904</v>
          </cell>
        </row>
        <row r="585">
          <cell r="E585">
            <v>39</v>
          </cell>
        </row>
        <row r="586">
          <cell r="A586" t="str">
            <v>2080905</v>
          </cell>
        </row>
        <row r="586">
          <cell r="E586">
            <v>0</v>
          </cell>
        </row>
        <row r="587">
          <cell r="A587" t="str">
            <v>2080999</v>
          </cell>
        </row>
        <row r="587">
          <cell r="E587">
            <v>0</v>
          </cell>
        </row>
        <row r="588">
          <cell r="A588" t="str">
            <v>20810</v>
          </cell>
        </row>
        <row r="588">
          <cell r="E588">
            <v>1575.24</v>
          </cell>
        </row>
        <row r="589">
          <cell r="A589" t="str">
            <v>2081001</v>
          </cell>
        </row>
        <row r="589">
          <cell r="E589">
            <v>3.24</v>
          </cell>
        </row>
        <row r="590">
          <cell r="A590" t="str">
            <v>2081002</v>
          </cell>
        </row>
        <row r="590">
          <cell r="E590">
            <v>472</v>
          </cell>
        </row>
        <row r="591">
          <cell r="A591" t="str">
            <v>2081003</v>
          </cell>
        </row>
        <row r="591">
          <cell r="E591">
            <v>0</v>
          </cell>
        </row>
        <row r="592">
          <cell r="A592" t="str">
            <v>2081004</v>
          </cell>
        </row>
        <row r="592">
          <cell r="E592">
            <v>1100</v>
          </cell>
        </row>
        <row r="593">
          <cell r="A593" t="str">
            <v>2081005</v>
          </cell>
        </row>
        <row r="593">
          <cell r="E593">
            <v>0</v>
          </cell>
        </row>
        <row r="594">
          <cell r="A594" t="str">
            <v>2081006</v>
          </cell>
        </row>
        <row r="594">
          <cell r="E594">
            <v>0</v>
          </cell>
        </row>
        <row r="595">
          <cell r="A595" t="str">
            <v>2081099</v>
          </cell>
        </row>
        <row r="595">
          <cell r="E595">
            <v>0</v>
          </cell>
        </row>
        <row r="596">
          <cell r="A596" t="str">
            <v>20811</v>
          </cell>
        </row>
        <row r="596">
          <cell r="E596">
            <v>898</v>
          </cell>
        </row>
        <row r="597">
          <cell r="A597" t="str">
            <v>2081101</v>
          </cell>
        </row>
        <row r="597">
          <cell r="E597">
            <v>148</v>
          </cell>
        </row>
        <row r="598">
          <cell r="A598" t="str">
            <v>2081102</v>
          </cell>
        </row>
        <row r="598">
          <cell r="E598">
            <v>0</v>
          </cell>
        </row>
        <row r="599">
          <cell r="A599" t="str">
            <v>2081103</v>
          </cell>
        </row>
        <row r="599">
          <cell r="E599">
            <v>0</v>
          </cell>
        </row>
        <row r="600">
          <cell r="A600" t="str">
            <v>2081104</v>
          </cell>
        </row>
        <row r="600">
          <cell r="E600">
            <v>70</v>
          </cell>
        </row>
        <row r="601">
          <cell r="A601" t="str">
            <v>2081105</v>
          </cell>
        </row>
        <row r="601">
          <cell r="E601">
            <v>15</v>
          </cell>
        </row>
        <row r="602">
          <cell r="A602" t="str">
            <v>2081106</v>
          </cell>
        </row>
        <row r="602">
          <cell r="E602">
            <v>3</v>
          </cell>
        </row>
        <row r="603">
          <cell r="A603" t="str">
            <v>2081107</v>
          </cell>
        </row>
        <row r="603">
          <cell r="E603">
            <v>585</v>
          </cell>
        </row>
        <row r="604">
          <cell r="A604" t="str">
            <v>2081199</v>
          </cell>
        </row>
        <row r="604">
          <cell r="E604">
            <v>77</v>
          </cell>
        </row>
        <row r="605">
          <cell r="A605" t="str">
            <v>20816</v>
          </cell>
        </row>
        <row r="605">
          <cell r="E605">
            <v>61</v>
          </cell>
        </row>
        <row r="606">
          <cell r="A606" t="str">
            <v>2081601</v>
          </cell>
        </row>
        <row r="606">
          <cell r="E606">
            <v>61</v>
          </cell>
        </row>
        <row r="607">
          <cell r="A607" t="str">
            <v>2081602</v>
          </cell>
        </row>
        <row r="607">
          <cell r="E607">
            <v>0</v>
          </cell>
        </row>
        <row r="608">
          <cell r="A608" t="str">
            <v>2081603</v>
          </cell>
        </row>
        <row r="608">
          <cell r="E608">
            <v>0</v>
          </cell>
        </row>
        <row r="609">
          <cell r="A609" t="str">
            <v>2081650</v>
          </cell>
        </row>
        <row r="609">
          <cell r="E609">
            <v>0</v>
          </cell>
        </row>
        <row r="610">
          <cell r="A610" t="str">
            <v>2081699</v>
          </cell>
        </row>
        <row r="610">
          <cell r="E610">
            <v>0</v>
          </cell>
        </row>
        <row r="611">
          <cell r="A611" t="str">
            <v>20819</v>
          </cell>
        </row>
        <row r="611">
          <cell r="E611">
            <v>1050</v>
          </cell>
        </row>
        <row r="612">
          <cell r="A612" t="str">
            <v>2081901</v>
          </cell>
        </row>
        <row r="612">
          <cell r="E612">
            <v>450</v>
          </cell>
        </row>
        <row r="613">
          <cell r="A613" t="str">
            <v>2081902</v>
          </cell>
        </row>
        <row r="613">
          <cell r="E613">
            <v>600</v>
          </cell>
        </row>
        <row r="614">
          <cell r="A614" t="str">
            <v>20820</v>
          </cell>
        </row>
        <row r="614">
          <cell r="E614">
            <v>25</v>
          </cell>
        </row>
        <row r="615">
          <cell r="A615" t="str">
            <v>2082001</v>
          </cell>
        </row>
        <row r="615">
          <cell r="E615">
            <v>24</v>
          </cell>
        </row>
        <row r="616">
          <cell r="A616" t="str">
            <v>2082002</v>
          </cell>
        </row>
        <row r="616">
          <cell r="E616">
            <v>1</v>
          </cell>
        </row>
        <row r="617">
          <cell r="A617" t="str">
            <v>20821</v>
          </cell>
        </row>
        <row r="617">
          <cell r="E617">
            <v>184</v>
          </cell>
        </row>
        <row r="618">
          <cell r="A618" t="str">
            <v>2082101</v>
          </cell>
        </row>
        <row r="618">
          <cell r="E618">
            <v>24</v>
          </cell>
        </row>
        <row r="619">
          <cell r="A619" t="str">
            <v>2082102</v>
          </cell>
        </row>
        <row r="619">
          <cell r="E619">
            <v>160</v>
          </cell>
        </row>
        <row r="620">
          <cell r="A620" t="str">
            <v>20824</v>
          </cell>
        </row>
        <row r="620">
          <cell r="E620">
            <v>0</v>
          </cell>
        </row>
        <row r="621">
          <cell r="A621" t="str">
            <v>2082401</v>
          </cell>
        </row>
        <row r="621">
          <cell r="E621">
            <v>0</v>
          </cell>
        </row>
        <row r="622">
          <cell r="A622" t="str">
            <v>2082402</v>
          </cell>
        </row>
        <row r="622">
          <cell r="E622">
            <v>0</v>
          </cell>
        </row>
        <row r="623">
          <cell r="A623" t="str">
            <v>20825</v>
          </cell>
        </row>
        <row r="623">
          <cell r="E623">
            <v>136</v>
          </cell>
        </row>
        <row r="624">
          <cell r="A624" t="str">
            <v>2082501</v>
          </cell>
        </row>
        <row r="624">
          <cell r="E624">
            <v>0</v>
          </cell>
        </row>
        <row r="625">
          <cell r="A625" t="str">
            <v>2082502</v>
          </cell>
        </row>
        <row r="625">
          <cell r="E625">
            <v>136</v>
          </cell>
        </row>
        <row r="626">
          <cell r="A626" t="str">
            <v>20826</v>
          </cell>
        </row>
        <row r="626">
          <cell r="E626">
            <v>4321</v>
          </cell>
        </row>
        <row r="627">
          <cell r="A627" t="str">
            <v>2082601</v>
          </cell>
        </row>
        <row r="627">
          <cell r="E627">
            <v>0</v>
          </cell>
        </row>
        <row r="628">
          <cell r="A628" t="str">
            <v>2082602</v>
          </cell>
        </row>
        <row r="628">
          <cell r="E628">
            <v>4321</v>
          </cell>
        </row>
        <row r="629">
          <cell r="A629" t="str">
            <v>2082699</v>
          </cell>
        </row>
        <row r="629">
          <cell r="E629">
            <v>0</v>
          </cell>
        </row>
        <row r="630">
          <cell r="A630" t="str">
            <v>20827</v>
          </cell>
        </row>
        <row r="630">
          <cell r="E630">
            <v>32</v>
          </cell>
        </row>
        <row r="631">
          <cell r="A631" t="str">
            <v>2082701</v>
          </cell>
        </row>
        <row r="631">
          <cell r="E631">
            <v>0</v>
          </cell>
        </row>
        <row r="632">
          <cell r="A632" t="str">
            <v>2082702</v>
          </cell>
        </row>
        <row r="632">
          <cell r="E632">
            <v>0</v>
          </cell>
        </row>
        <row r="633">
          <cell r="A633" t="str">
            <v>2082799</v>
          </cell>
        </row>
        <row r="633">
          <cell r="E633">
            <v>32</v>
          </cell>
        </row>
        <row r="634">
          <cell r="A634" t="str">
            <v>20828</v>
          </cell>
        </row>
        <row r="634">
          <cell r="E634">
            <v>244</v>
          </cell>
        </row>
        <row r="635">
          <cell r="A635" t="str">
            <v>2082801</v>
          </cell>
        </row>
        <row r="635">
          <cell r="E635">
            <v>119</v>
          </cell>
        </row>
        <row r="636">
          <cell r="A636" t="str">
            <v>2082802</v>
          </cell>
        </row>
        <row r="636">
          <cell r="E636">
            <v>0</v>
          </cell>
        </row>
        <row r="637">
          <cell r="A637" t="str">
            <v>2082803</v>
          </cell>
        </row>
        <row r="637">
          <cell r="E637">
            <v>0</v>
          </cell>
        </row>
        <row r="638">
          <cell r="A638" t="str">
            <v>2082804</v>
          </cell>
        </row>
        <row r="638">
          <cell r="E638">
            <v>20</v>
          </cell>
        </row>
        <row r="639">
          <cell r="A639" t="str">
            <v>2082805</v>
          </cell>
        </row>
        <row r="639">
          <cell r="E639">
            <v>0</v>
          </cell>
        </row>
        <row r="640">
          <cell r="A640" t="str">
            <v>2082850</v>
          </cell>
        </row>
        <row r="640">
          <cell r="E640">
            <v>105</v>
          </cell>
        </row>
        <row r="641">
          <cell r="A641" t="str">
            <v>2082899</v>
          </cell>
        </row>
        <row r="641">
          <cell r="E641">
            <v>0</v>
          </cell>
        </row>
        <row r="642">
          <cell r="A642" t="str">
            <v>20830</v>
          </cell>
        </row>
        <row r="642">
          <cell r="E642">
            <v>60</v>
          </cell>
        </row>
        <row r="643">
          <cell r="A643" t="str">
            <v>2083001</v>
          </cell>
        </row>
        <row r="643">
          <cell r="E643">
            <v>60</v>
          </cell>
        </row>
        <row r="644">
          <cell r="A644" t="str">
            <v>2083099</v>
          </cell>
        </row>
        <row r="644">
          <cell r="E644">
            <v>0</v>
          </cell>
        </row>
        <row r="645">
          <cell r="A645" t="str">
            <v>20899</v>
          </cell>
        </row>
        <row r="645">
          <cell r="E645">
            <v>359</v>
          </cell>
        </row>
        <row r="646">
          <cell r="A646" t="str">
            <v>2089999</v>
          </cell>
        </row>
        <row r="646">
          <cell r="E646">
            <v>359</v>
          </cell>
        </row>
        <row r="647">
          <cell r="A647" t="str">
            <v>210</v>
          </cell>
        </row>
        <row r="647">
          <cell r="E647">
            <v>18871</v>
          </cell>
        </row>
        <row r="648">
          <cell r="A648" t="str">
            <v>21001</v>
          </cell>
        </row>
        <row r="648">
          <cell r="E648">
            <v>337</v>
          </cell>
        </row>
        <row r="649">
          <cell r="A649" t="str">
            <v>2100101</v>
          </cell>
        </row>
        <row r="649">
          <cell r="E649">
            <v>337</v>
          </cell>
        </row>
        <row r="650">
          <cell r="A650" t="str">
            <v>2100102</v>
          </cell>
        </row>
        <row r="650">
          <cell r="E650">
            <v>0</v>
          </cell>
        </row>
        <row r="651">
          <cell r="A651" t="str">
            <v>2100103</v>
          </cell>
        </row>
        <row r="651">
          <cell r="E651">
            <v>0</v>
          </cell>
        </row>
        <row r="652">
          <cell r="A652" t="str">
            <v>2100199</v>
          </cell>
        </row>
        <row r="652">
          <cell r="E652">
            <v>0</v>
          </cell>
        </row>
        <row r="653">
          <cell r="A653" t="str">
            <v>21002</v>
          </cell>
        </row>
        <row r="653">
          <cell r="E653">
            <v>1791</v>
          </cell>
        </row>
        <row r="654">
          <cell r="A654" t="str">
            <v>2100201</v>
          </cell>
        </row>
        <row r="654">
          <cell r="E654">
            <v>959</v>
          </cell>
        </row>
        <row r="655">
          <cell r="A655" t="str">
            <v>2100202</v>
          </cell>
        </row>
        <row r="655">
          <cell r="E655">
            <v>807</v>
          </cell>
        </row>
        <row r="656">
          <cell r="A656" t="str">
            <v>2100203</v>
          </cell>
        </row>
        <row r="656">
          <cell r="E656">
            <v>0</v>
          </cell>
        </row>
        <row r="657">
          <cell r="A657" t="str">
            <v>2100204</v>
          </cell>
        </row>
        <row r="657">
          <cell r="E657">
            <v>0</v>
          </cell>
        </row>
        <row r="658">
          <cell r="A658" t="str">
            <v>2100205</v>
          </cell>
        </row>
        <row r="658">
          <cell r="E658">
            <v>0</v>
          </cell>
        </row>
        <row r="659">
          <cell r="A659" t="str">
            <v>2100206</v>
          </cell>
        </row>
        <row r="659">
          <cell r="E659">
            <v>0</v>
          </cell>
        </row>
        <row r="660">
          <cell r="A660" t="str">
            <v>2100207</v>
          </cell>
        </row>
        <row r="660">
          <cell r="E660">
            <v>0</v>
          </cell>
        </row>
        <row r="661">
          <cell r="A661" t="str">
            <v>2100208</v>
          </cell>
        </row>
        <row r="661">
          <cell r="E661">
            <v>0</v>
          </cell>
        </row>
        <row r="662">
          <cell r="A662" t="str">
            <v>2100209</v>
          </cell>
        </row>
        <row r="662">
          <cell r="E662">
            <v>0</v>
          </cell>
        </row>
        <row r="663">
          <cell r="A663" t="str">
            <v>2100210</v>
          </cell>
        </row>
        <row r="663">
          <cell r="E663">
            <v>0</v>
          </cell>
        </row>
        <row r="664">
          <cell r="A664" t="str">
            <v>2100211</v>
          </cell>
        </row>
        <row r="664">
          <cell r="E664">
            <v>0</v>
          </cell>
        </row>
        <row r="665">
          <cell r="A665" t="str">
            <v>2100212</v>
          </cell>
        </row>
        <row r="665">
          <cell r="E665">
            <v>0</v>
          </cell>
        </row>
        <row r="666">
          <cell r="A666" t="str">
            <v>2100213</v>
          </cell>
        </row>
        <row r="666">
          <cell r="E666">
            <v>0</v>
          </cell>
        </row>
        <row r="667">
          <cell r="A667" t="str">
            <v>2100299</v>
          </cell>
        </row>
        <row r="667">
          <cell r="E667">
            <v>25</v>
          </cell>
        </row>
        <row r="668">
          <cell r="A668" t="str">
            <v>21003</v>
          </cell>
        </row>
        <row r="668">
          <cell r="E668">
            <v>2350</v>
          </cell>
        </row>
        <row r="669">
          <cell r="A669" t="str">
            <v>2100301</v>
          </cell>
        </row>
        <row r="669">
          <cell r="E669">
            <v>198</v>
          </cell>
        </row>
        <row r="670">
          <cell r="A670" t="str">
            <v>2100302</v>
          </cell>
        </row>
        <row r="670">
          <cell r="E670">
            <v>2038</v>
          </cell>
        </row>
        <row r="671">
          <cell r="A671" t="str">
            <v>2100399</v>
          </cell>
        </row>
        <row r="671">
          <cell r="E671">
            <v>114</v>
          </cell>
        </row>
        <row r="672">
          <cell r="A672" t="str">
            <v>21004</v>
          </cell>
        </row>
        <row r="672">
          <cell r="E672">
            <v>2169</v>
          </cell>
        </row>
        <row r="673">
          <cell r="A673" t="str">
            <v>2100401</v>
          </cell>
        </row>
        <row r="673">
          <cell r="E673">
            <v>551</v>
          </cell>
        </row>
        <row r="674">
          <cell r="A674" t="str">
            <v>2100402</v>
          </cell>
        </row>
        <row r="674">
          <cell r="E674">
            <v>161</v>
          </cell>
        </row>
        <row r="675">
          <cell r="A675" t="str">
            <v>2100403</v>
          </cell>
        </row>
        <row r="675">
          <cell r="E675">
            <v>648</v>
          </cell>
        </row>
        <row r="676">
          <cell r="A676" t="str">
            <v>2100404</v>
          </cell>
        </row>
        <row r="676">
          <cell r="E676">
            <v>0</v>
          </cell>
        </row>
        <row r="677">
          <cell r="A677" t="str">
            <v>2100405</v>
          </cell>
        </row>
        <row r="677">
          <cell r="E677">
            <v>0</v>
          </cell>
        </row>
        <row r="678">
          <cell r="A678" t="str">
            <v>2100406</v>
          </cell>
        </row>
        <row r="678">
          <cell r="E678">
            <v>0</v>
          </cell>
        </row>
        <row r="679">
          <cell r="A679" t="str">
            <v>2100407</v>
          </cell>
        </row>
        <row r="679">
          <cell r="E679">
            <v>0</v>
          </cell>
        </row>
        <row r="680">
          <cell r="A680" t="str">
            <v>2100408</v>
          </cell>
        </row>
        <row r="680">
          <cell r="E680">
            <v>697</v>
          </cell>
        </row>
        <row r="681">
          <cell r="A681" t="str">
            <v>2100409</v>
          </cell>
        </row>
        <row r="681">
          <cell r="E681">
            <v>12</v>
          </cell>
        </row>
        <row r="682">
          <cell r="A682" t="str">
            <v>2100410</v>
          </cell>
        </row>
        <row r="682">
          <cell r="E682">
            <v>100</v>
          </cell>
        </row>
        <row r="683">
          <cell r="A683" t="str">
            <v>2100499</v>
          </cell>
        </row>
        <row r="683">
          <cell r="E683">
            <v>0</v>
          </cell>
        </row>
        <row r="684">
          <cell r="A684" t="str">
            <v>21006</v>
          </cell>
        </row>
        <row r="684">
          <cell r="E684">
            <v>10</v>
          </cell>
        </row>
        <row r="685">
          <cell r="A685" t="str">
            <v>2100601</v>
          </cell>
        </row>
        <row r="685">
          <cell r="E685">
            <v>10</v>
          </cell>
        </row>
        <row r="686">
          <cell r="A686" t="str">
            <v>2100699</v>
          </cell>
        </row>
        <row r="686">
          <cell r="E686">
            <v>0</v>
          </cell>
        </row>
        <row r="687">
          <cell r="A687" t="str">
            <v>21007</v>
          </cell>
        </row>
        <row r="687">
          <cell r="E687">
            <v>365</v>
          </cell>
        </row>
        <row r="688">
          <cell r="A688" t="str">
            <v>2100716</v>
          </cell>
        </row>
        <row r="688">
          <cell r="E688">
            <v>0</v>
          </cell>
        </row>
        <row r="689">
          <cell r="A689" t="str">
            <v>2100717</v>
          </cell>
        </row>
        <row r="689">
          <cell r="E689">
            <v>226</v>
          </cell>
        </row>
        <row r="690">
          <cell r="A690" t="str">
            <v>2100799</v>
          </cell>
        </row>
        <row r="690">
          <cell r="E690">
            <v>139</v>
          </cell>
        </row>
        <row r="691">
          <cell r="A691" t="str">
            <v>21011</v>
          </cell>
        </row>
        <row r="691">
          <cell r="E691">
            <v>9464</v>
          </cell>
        </row>
        <row r="692">
          <cell r="A692" t="str">
            <v>2101101</v>
          </cell>
        </row>
        <row r="692">
          <cell r="E692">
            <v>1325</v>
          </cell>
        </row>
        <row r="693">
          <cell r="A693" t="str">
            <v>2101102</v>
          </cell>
        </row>
        <row r="693">
          <cell r="E693">
            <v>3924</v>
          </cell>
        </row>
        <row r="694">
          <cell r="A694" t="str">
            <v>2101103</v>
          </cell>
        </row>
        <row r="694">
          <cell r="E694">
            <v>3744</v>
          </cell>
        </row>
        <row r="695">
          <cell r="A695" t="str">
            <v>2101199</v>
          </cell>
        </row>
        <row r="695">
          <cell r="E695">
            <v>471</v>
          </cell>
        </row>
        <row r="696">
          <cell r="A696" t="str">
            <v>21012</v>
          </cell>
        </row>
        <row r="696">
          <cell r="E696">
            <v>813</v>
          </cell>
        </row>
        <row r="697">
          <cell r="A697" t="str">
            <v>2101201</v>
          </cell>
        </row>
        <row r="697">
          <cell r="E697">
            <v>6</v>
          </cell>
        </row>
        <row r="698">
          <cell r="A698" t="str">
            <v>2101202</v>
          </cell>
        </row>
        <row r="698">
          <cell r="E698">
            <v>807</v>
          </cell>
        </row>
        <row r="699">
          <cell r="A699" t="str">
            <v>2101299</v>
          </cell>
        </row>
        <row r="699">
          <cell r="E699">
            <v>0</v>
          </cell>
        </row>
        <row r="700">
          <cell r="A700" t="str">
            <v>21013</v>
          </cell>
        </row>
        <row r="700">
          <cell r="E700">
            <v>946</v>
          </cell>
        </row>
        <row r="701">
          <cell r="A701" t="str">
            <v>2101301</v>
          </cell>
        </row>
        <row r="701">
          <cell r="E701">
            <v>944</v>
          </cell>
        </row>
        <row r="702">
          <cell r="A702" t="str">
            <v>2101302</v>
          </cell>
        </row>
        <row r="702">
          <cell r="E702">
            <v>0</v>
          </cell>
        </row>
        <row r="703">
          <cell r="A703" t="str">
            <v>2101399</v>
          </cell>
        </row>
        <row r="703">
          <cell r="E703">
            <v>2</v>
          </cell>
        </row>
        <row r="704">
          <cell r="A704" t="str">
            <v>21014</v>
          </cell>
        </row>
        <row r="704">
          <cell r="E704">
            <v>323</v>
          </cell>
        </row>
        <row r="705">
          <cell r="A705" t="str">
            <v>2101401</v>
          </cell>
        </row>
        <row r="705">
          <cell r="E705">
            <v>323</v>
          </cell>
        </row>
        <row r="706">
          <cell r="A706" t="str">
            <v>2101499</v>
          </cell>
        </row>
        <row r="706">
          <cell r="E706">
            <v>0</v>
          </cell>
        </row>
        <row r="707">
          <cell r="A707" t="str">
            <v>21015</v>
          </cell>
        </row>
        <row r="707">
          <cell r="E707">
            <v>284</v>
          </cell>
        </row>
        <row r="708">
          <cell r="A708" t="str">
            <v>2101501</v>
          </cell>
        </row>
        <row r="708">
          <cell r="E708">
            <v>272</v>
          </cell>
        </row>
        <row r="709">
          <cell r="A709" t="str">
            <v>2101502</v>
          </cell>
        </row>
        <row r="709">
          <cell r="E709">
            <v>0</v>
          </cell>
        </row>
        <row r="710">
          <cell r="A710" t="str">
            <v>2101503</v>
          </cell>
        </row>
        <row r="710">
          <cell r="E710">
            <v>0</v>
          </cell>
        </row>
        <row r="711">
          <cell r="A711" t="str">
            <v>2101504</v>
          </cell>
        </row>
        <row r="711">
          <cell r="E711">
            <v>0</v>
          </cell>
        </row>
        <row r="712">
          <cell r="A712" t="str">
            <v>2101505</v>
          </cell>
        </row>
        <row r="712">
          <cell r="E712">
            <v>12</v>
          </cell>
        </row>
        <row r="713">
          <cell r="A713" t="str">
            <v>2101506</v>
          </cell>
        </row>
        <row r="713">
          <cell r="E713">
            <v>0</v>
          </cell>
        </row>
        <row r="714">
          <cell r="A714" t="str">
            <v>2101550</v>
          </cell>
        </row>
        <row r="714">
          <cell r="E714">
            <v>0</v>
          </cell>
        </row>
        <row r="715">
          <cell r="A715" t="str">
            <v>2101599</v>
          </cell>
        </row>
        <row r="715">
          <cell r="E715">
            <v>0</v>
          </cell>
        </row>
        <row r="716">
          <cell r="A716" t="str">
            <v>21016</v>
          </cell>
        </row>
        <row r="716">
          <cell r="E716">
            <v>0</v>
          </cell>
        </row>
        <row r="717">
          <cell r="A717" t="str">
            <v>2101601</v>
          </cell>
        </row>
        <row r="717">
          <cell r="E717">
            <v>0</v>
          </cell>
        </row>
        <row r="718">
          <cell r="A718" t="str">
            <v>21099</v>
          </cell>
        </row>
        <row r="718">
          <cell r="E718">
            <v>19</v>
          </cell>
        </row>
        <row r="719">
          <cell r="A719" t="str">
            <v>2109999</v>
          </cell>
        </row>
        <row r="719">
          <cell r="E719">
            <v>19</v>
          </cell>
        </row>
        <row r="720">
          <cell r="A720" t="str">
            <v>211</v>
          </cell>
        </row>
        <row r="720">
          <cell r="E720">
            <v>0</v>
          </cell>
        </row>
        <row r="721">
          <cell r="A721" t="str">
            <v>21101</v>
          </cell>
        </row>
        <row r="721">
          <cell r="E721">
            <v>0</v>
          </cell>
        </row>
        <row r="722">
          <cell r="A722" t="str">
            <v>2110101</v>
          </cell>
        </row>
        <row r="722">
          <cell r="E722">
            <v>0</v>
          </cell>
        </row>
        <row r="723">
          <cell r="A723" t="str">
            <v>2110102</v>
          </cell>
        </row>
        <row r="723">
          <cell r="E723">
            <v>0</v>
          </cell>
        </row>
        <row r="724">
          <cell r="A724" t="str">
            <v>2110103</v>
          </cell>
        </row>
        <row r="724">
          <cell r="E724">
            <v>0</v>
          </cell>
        </row>
        <row r="725">
          <cell r="A725" t="str">
            <v>2110104</v>
          </cell>
        </row>
        <row r="725">
          <cell r="E725">
            <v>0</v>
          </cell>
        </row>
        <row r="726">
          <cell r="A726" t="str">
            <v>2110105</v>
          </cell>
        </row>
        <row r="726">
          <cell r="E726">
            <v>0</v>
          </cell>
        </row>
        <row r="727">
          <cell r="A727" t="str">
            <v>2110106</v>
          </cell>
        </row>
        <row r="727">
          <cell r="E727">
            <v>0</v>
          </cell>
        </row>
        <row r="728">
          <cell r="A728" t="str">
            <v>2110107</v>
          </cell>
        </row>
        <row r="728">
          <cell r="E728">
            <v>0</v>
          </cell>
        </row>
        <row r="729">
          <cell r="A729" t="str">
            <v>2110108</v>
          </cell>
        </row>
        <row r="729">
          <cell r="E729">
            <v>0</v>
          </cell>
        </row>
        <row r="730">
          <cell r="A730" t="str">
            <v>2110199</v>
          </cell>
        </row>
        <row r="730">
          <cell r="E730">
            <v>0</v>
          </cell>
        </row>
        <row r="731">
          <cell r="A731" t="str">
            <v>21102</v>
          </cell>
        </row>
        <row r="731">
          <cell r="E731">
            <v>0</v>
          </cell>
        </row>
        <row r="732">
          <cell r="A732" t="str">
            <v>2110203</v>
          </cell>
        </row>
        <row r="732">
          <cell r="E732">
            <v>0</v>
          </cell>
        </row>
        <row r="733">
          <cell r="A733" t="str">
            <v>2110204</v>
          </cell>
        </row>
        <row r="733">
          <cell r="E733">
            <v>0</v>
          </cell>
        </row>
        <row r="734">
          <cell r="A734" t="str">
            <v>2110299</v>
          </cell>
        </row>
        <row r="734">
          <cell r="E734">
            <v>0</v>
          </cell>
        </row>
        <row r="735">
          <cell r="A735" t="str">
            <v>21103</v>
          </cell>
        </row>
        <row r="735">
          <cell r="E735">
            <v>0</v>
          </cell>
        </row>
        <row r="736">
          <cell r="A736" t="str">
            <v>2110301</v>
          </cell>
        </row>
        <row r="736">
          <cell r="E736">
            <v>0</v>
          </cell>
        </row>
        <row r="737">
          <cell r="A737" t="str">
            <v>2110302</v>
          </cell>
        </row>
        <row r="737">
          <cell r="E737">
            <v>0</v>
          </cell>
        </row>
        <row r="738">
          <cell r="A738" t="str">
            <v>2110303</v>
          </cell>
        </row>
        <row r="738">
          <cell r="E738">
            <v>0</v>
          </cell>
        </row>
        <row r="739">
          <cell r="A739" t="str">
            <v>2110304</v>
          </cell>
        </row>
        <row r="739">
          <cell r="E739">
            <v>0</v>
          </cell>
        </row>
        <row r="740">
          <cell r="A740" t="str">
            <v>2110305</v>
          </cell>
        </row>
        <row r="740">
          <cell r="E740">
            <v>0</v>
          </cell>
        </row>
        <row r="741">
          <cell r="A741" t="str">
            <v>2110306</v>
          </cell>
        </row>
        <row r="741">
          <cell r="E741">
            <v>0</v>
          </cell>
        </row>
        <row r="742">
          <cell r="A742" t="str">
            <v>2110307</v>
          </cell>
        </row>
        <row r="742">
          <cell r="E742">
            <v>0</v>
          </cell>
        </row>
        <row r="743">
          <cell r="A743" t="str">
            <v>2110399</v>
          </cell>
        </row>
        <row r="743">
          <cell r="E743">
            <v>0</v>
          </cell>
        </row>
        <row r="744">
          <cell r="A744" t="str">
            <v>21104</v>
          </cell>
        </row>
        <row r="744">
          <cell r="E744">
            <v>0</v>
          </cell>
        </row>
        <row r="745">
          <cell r="A745" t="str">
            <v>2110401</v>
          </cell>
        </row>
        <row r="745">
          <cell r="E745">
            <v>0</v>
          </cell>
        </row>
        <row r="746">
          <cell r="A746" t="str">
            <v>2110402</v>
          </cell>
        </row>
        <row r="746">
          <cell r="E746">
            <v>0</v>
          </cell>
        </row>
        <row r="747">
          <cell r="A747" t="str">
            <v>2110404</v>
          </cell>
        </row>
        <row r="747">
          <cell r="E747">
            <v>0</v>
          </cell>
        </row>
        <row r="748">
          <cell r="A748" t="str">
            <v>2110405</v>
          </cell>
        </row>
        <row r="748">
          <cell r="E748">
            <v>0</v>
          </cell>
        </row>
        <row r="749">
          <cell r="A749" t="str">
            <v>2110406</v>
          </cell>
        </row>
        <row r="749">
          <cell r="E749">
            <v>0</v>
          </cell>
        </row>
        <row r="750">
          <cell r="A750" t="str">
            <v>2110499</v>
          </cell>
        </row>
        <row r="750">
          <cell r="E750">
            <v>0</v>
          </cell>
        </row>
        <row r="751">
          <cell r="A751" t="str">
            <v>21105</v>
          </cell>
        </row>
        <row r="751">
          <cell r="E751">
            <v>0</v>
          </cell>
        </row>
        <row r="752">
          <cell r="A752" t="str">
            <v>2110501</v>
          </cell>
        </row>
        <row r="752">
          <cell r="E752">
            <v>0</v>
          </cell>
        </row>
        <row r="753">
          <cell r="A753" t="str">
            <v>2110502</v>
          </cell>
        </row>
        <row r="753">
          <cell r="E753">
            <v>0</v>
          </cell>
        </row>
        <row r="754">
          <cell r="A754" t="str">
            <v>2110503</v>
          </cell>
        </row>
        <row r="754">
          <cell r="E754">
            <v>0</v>
          </cell>
        </row>
        <row r="755">
          <cell r="A755" t="str">
            <v>2110506</v>
          </cell>
        </row>
        <row r="755">
          <cell r="E755">
            <v>0</v>
          </cell>
        </row>
        <row r="756">
          <cell r="A756" t="str">
            <v>2110507</v>
          </cell>
        </row>
        <row r="756">
          <cell r="E756">
            <v>0</v>
          </cell>
        </row>
        <row r="757">
          <cell r="A757" t="str">
            <v>2110599</v>
          </cell>
        </row>
        <row r="757">
          <cell r="E757">
            <v>0</v>
          </cell>
        </row>
        <row r="758">
          <cell r="A758" t="str">
            <v>21106</v>
          </cell>
        </row>
        <row r="758">
          <cell r="E758">
            <v>0</v>
          </cell>
        </row>
        <row r="759">
          <cell r="A759" t="str">
            <v>2110602</v>
          </cell>
        </row>
        <row r="759">
          <cell r="E759">
            <v>0</v>
          </cell>
        </row>
        <row r="760">
          <cell r="A760" t="str">
            <v>2110603</v>
          </cell>
        </row>
        <row r="760">
          <cell r="E760">
            <v>0</v>
          </cell>
        </row>
        <row r="761">
          <cell r="A761" t="str">
            <v>2110604</v>
          </cell>
        </row>
        <row r="761">
          <cell r="E761">
            <v>0</v>
          </cell>
        </row>
        <row r="762">
          <cell r="A762" t="str">
            <v>2110605</v>
          </cell>
        </row>
        <row r="762">
          <cell r="E762">
            <v>0</v>
          </cell>
        </row>
        <row r="763">
          <cell r="A763" t="str">
            <v>2110699</v>
          </cell>
        </row>
        <row r="763">
          <cell r="E763">
            <v>0</v>
          </cell>
        </row>
        <row r="764">
          <cell r="A764" t="str">
            <v>21107</v>
          </cell>
        </row>
        <row r="764">
          <cell r="E764">
            <v>0</v>
          </cell>
        </row>
        <row r="765">
          <cell r="A765" t="str">
            <v>2110704</v>
          </cell>
        </row>
        <row r="765">
          <cell r="E765">
            <v>0</v>
          </cell>
        </row>
        <row r="766">
          <cell r="A766" t="str">
            <v>2110799</v>
          </cell>
        </row>
        <row r="766">
          <cell r="E766">
            <v>0</v>
          </cell>
        </row>
        <row r="767">
          <cell r="A767" t="str">
            <v>21108</v>
          </cell>
        </row>
        <row r="767">
          <cell r="E767">
            <v>0</v>
          </cell>
        </row>
        <row r="768">
          <cell r="A768" t="str">
            <v>2110804</v>
          </cell>
        </row>
        <row r="768">
          <cell r="E768">
            <v>0</v>
          </cell>
        </row>
        <row r="769">
          <cell r="A769" t="str">
            <v>2110899</v>
          </cell>
        </row>
        <row r="769">
          <cell r="E769">
            <v>0</v>
          </cell>
        </row>
        <row r="770">
          <cell r="A770" t="str">
            <v>21109</v>
          </cell>
        </row>
        <row r="770">
          <cell r="E770">
            <v>0</v>
          </cell>
        </row>
        <row r="771">
          <cell r="A771" t="str">
            <v>21110</v>
          </cell>
        </row>
        <row r="771">
          <cell r="E771">
            <v>0</v>
          </cell>
        </row>
        <row r="772">
          <cell r="A772" t="str">
            <v>21111</v>
          </cell>
        </row>
        <row r="772">
          <cell r="E772">
            <v>0</v>
          </cell>
        </row>
        <row r="773">
          <cell r="A773" t="str">
            <v>2111101</v>
          </cell>
        </row>
        <row r="773">
          <cell r="E773">
            <v>0</v>
          </cell>
        </row>
        <row r="774">
          <cell r="A774" t="str">
            <v>2111102</v>
          </cell>
        </row>
        <row r="774">
          <cell r="E774">
            <v>0</v>
          </cell>
        </row>
        <row r="775">
          <cell r="A775" t="str">
            <v>2111103</v>
          </cell>
        </row>
        <row r="775">
          <cell r="E775">
            <v>0</v>
          </cell>
        </row>
        <row r="776">
          <cell r="A776" t="str">
            <v>2111104</v>
          </cell>
        </row>
        <row r="776">
          <cell r="E776">
            <v>0</v>
          </cell>
        </row>
        <row r="777">
          <cell r="A777" t="str">
            <v>2111199</v>
          </cell>
        </row>
        <row r="777">
          <cell r="E777">
            <v>0</v>
          </cell>
        </row>
        <row r="778">
          <cell r="A778" t="str">
            <v>21112</v>
          </cell>
        </row>
        <row r="778">
          <cell r="E778">
            <v>0</v>
          </cell>
        </row>
        <row r="779">
          <cell r="A779" t="str">
            <v>21113</v>
          </cell>
        </row>
        <row r="779">
          <cell r="E779">
            <v>0</v>
          </cell>
        </row>
        <row r="780">
          <cell r="A780" t="str">
            <v>21114</v>
          </cell>
        </row>
        <row r="780">
          <cell r="E780">
            <v>0</v>
          </cell>
        </row>
        <row r="781">
          <cell r="A781" t="str">
            <v>2111401</v>
          </cell>
        </row>
        <row r="781">
          <cell r="E781">
            <v>0</v>
          </cell>
        </row>
        <row r="782">
          <cell r="A782" t="str">
            <v>2111402</v>
          </cell>
        </row>
        <row r="782">
          <cell r="E782">
            <v>0</v>
          </cell>
        </row>
        <row r="783">
          <cell r="A783" t="str">
            <v>2111403</v>
          </cell>
        </row>
        <row r="783">
          <cell r="E783">
            <v>0</v>
          </cell>
        </row>
        <row r="784">
          <cell r="A784" t="str">
            <v>2111406</v>
          </cell>
        </row>
        <row r="784">
          <cell r="E784">
            <v>0</v>
          </cell>
        </row>
        <row r="785">
          <cell r="A785" t="str">
            <v>2111407</v>
          </cell>
        </row>
        <row r="785">
          <cell r="E785">
            <v>0</v>
          </cell>
        </row>
        <row r="786">
          <cell r="A786" t="str">
            <v>2111408</v>
          </cell>
        </row>
        <row r="786">
          <cell r="E786">
            <v>0</v>
          </cell>
        </row>
        <row r="787">
          <cell r="A787" t="str">
            <v>2111411</v>
          </cell>
        </row>
        <row r="787">
          <cell r="E787">
            <v>0</v>
          </cell>
        </row>
        <row r="788">
          <cell r="A788" t="str">
            <v>2111413</v>
          </cell>
        </row>
        <row r="788">
          <cell r="E788">
            <v>0</v>
          </cell>
        </row>
        <row r="789">
          <cell r="A789" t="str">
            <v>2111450</v>
          </cell>
        </row>
        <row r="789">
          <cell r="E789">
            <v>0</v>
          </cell>
        </row>
        <row r="790">
          <cell r="A790" t="str">
            <v>2111499</v>
          </cell>
        </row>
        <row r="790">
          <cell r="E790">
            <v>0</v>
          </cell>
        </row>
        <row r="791">
          <cell r="A791" t="str">
            <v>21199</v>
          </cell>
        </row>
        <row r="791">
          <cell r="E791">
            <v>0</v>
          </cell>
        </row>
        <row r="792">
          <cell r="A792" t="str">
            <v>2119999</v>
          </cell>
        </row>
        <row r="792">
          <cell r="E792">
            <v>0</v>
          </cell>
        </row>
        <row r="793">
          <cell r="A793" t="str">
            <v>212</v>
          </cell>
        </row>
        <row r="793">
          <cell r="E793">
            <v>3650</v>
          </cell>
        </row>
        <row r="794">
          <cell r="A794" t="str">
            <v>21201</v>
          </cell>
        </row>
        <row r="794">
          <cell r="E794">
            <v>2365</v>
          </cell>
        </row>
        <row r="795">
          <cell r="A795" t="str">
            <v>2120101</v>
          </cell>
        </row>
        <row r="795">
          <cell r="E795">
            <v>1171</v>
          </cell>
        </row>
        <row r="796">
          <cell r="A796" t="str">
            <v>2120102</v>
          </cell>
        </row>
        <row r="796">
          <cell r="E796">
            <v>58</v>
          </cell>
        </row>
        <row r="797">
          <cell r="A797" t="str">
            <v>2120103</v>
          </cell>
        </row>
        <row r="797">
          <cell r="E797">
            <v>0</v>
          </cell>
        </row>
        <row r="798">
          <cell r="A798" t="str">
            <v>2120104</v>
          </cell>
        </row>
        <row r="798">
          <cell r="E798">
            <v>696</v>
          </cell>
        </row>
        <row r="799">
          <cell r="A799" t="str">
            <v>2120105</v>
          </cell>
        </row>
        <row r="799">
          <cell r="E799">
            <v>0</v>
          </cell>
        </row>
        <row r="800">
          <cell r="A800" t="str">
            <v>2120106</v>
          </cell>
        </row>
        <row r="800">
          <cell r="E800">
            <v>0</v>
          </cell>
        </row>
        <row r="801">
          <cell r="A801" t="str">
            <v>2120107</v>
          </cell>
        </row>
        <row r="801">
          <cell r="E801">
            <v>0</v>
          </cell>
        </row>
        <row r="802">
          <cell r="A802" t="str">
            <v>2120109</v>
          </cell>
        </row>
        <row r="802">
          <cell r="E802">
            <v>0</v>
          </cell>
        </row>
        <row r="803">
          <cell r="A803" t="str">
            <v>2120110</v>
          </cell>
        </row>
        <row r="803">
          <cell r="E803">
            <v>0</v>
          </cell>
        </row>
        <row r="804">
          <cell r="A804" t="str">
            <v>2120199</v>
          </cell>
        </row>
        <row r="804">
          <cell r="E804">
            <v>440</v>
          </cell>
        </row>
        <row r="805">
          <cell r="A805" t="str">
            <v>21202</v>
          </cell>
        </row>
        <row r="805">
          <cell r="E805">
            <v>359</v>
          </cell>
        </row>
        <row r="806">
          <cell r="A806" t="str">
            <v>21203</v>
          </cell>
        </row>
        <row r="806">
          <cell r="E806">
            <v>545</v>
          </cell>
        </row>
        <row r="807">
          <cell r="A807" t="str">
            <v>2120303</v>
          </cell>
        </row>
        <row r="807">
          <cell r="E807">
            <v>545</v>
          </cell>
        </row>
        <row r="808">
          <cell r="A808" t="str">
            <v>2120399</v>
          </cell>
        </row>
        <row r="808">
          <cell r="E808">
            <v>0</v>
          </cell>
        </row>
        <row r="809">
          <cell r="A809" t="str">
            <v>21205</v>
          </cell>
        </row>
        <row r="809">
          <cell r="E809">
            <v>232</v>
          </cell>
        </row>
        <row r="810">
          <cell r="A810" t="str">
            <v>2120501</v>
          </cell>
        </row>
        <row r="810">
          <cell r="E810">
            <v>232</v>
          </cell>
        </row>
        <row r="811">
          <cell r="A811" t="str">
            <v>21206</v>
          </cell>
        </row>
        <row r="811">
          <cell r="E811">
            <v>135</v>
          </cell>
        </row>
        <row r="812">
          <cell r="A812" t="str">
            <v>2120601</v>
          </cell>
        </row>
        <row r="812">
          <cell r="E812">
            <v>135</v>
          </cell>
        </row>
        <row r="813">
          <cell r="A813" t="str">
            <v>21299</v>
          </cell>
        </row>
        <row r="813">
          <cell r="E813">
            <v>14</v>
          </cell>
        </row>
        <row r="814">
          <cell r="A814" t="str">
            <v>2129999</v>
          </cell>
        </row>
        <row r="814">
          <cell r="E814">
            <v>14</v>
          </cell>
        </row>
        <row r="815">
          <cell r="A815" t="str">
            <v>213</v>
          </cell>
        </row>
        <row r="815">
          <cell r="E815">
            <v>14990</v>
          </cell>
        </row>
        <row r="816">
          <cell r="A816" t="str">
            <v>21301</v>
          </cell>
        </row>
        <row r="816">
          <cell r="E816">
            <v>5477</v>
          </cell>
        </row>
        <row r="817">
          <cell r="A817" t="str">
            <v>2130101</v>
          </cell>
        </row>
        <row r="817">
          <cell r="E817">
            <v>720</v>
          </cell>
        </row>
        <row r="818">
          <cell r="A818" t="str">
            <v>2130102</v>
          </cell>
        </row>
        <row r="818">
          <cell r="E818">
            <v>0</v>
          </cell>
        </row>
        <row r="819">
          <cell r="A819" t="str">
            <v>2130103</v>
          </cell>
        </row>
        <row r="819">
          <cell r="E819">
            <v>0</v>
          </cell>
        </row>
        <row r="820">
          <cell r="A820" t="str">
            <v>2130104</v>
          </cell>
        </row>
        <row r="820">
          <cell r="E820">
            <v>4026</v>
          </cell>
        </row>
        <row r="821">
          <cell r="A821" t="str">
            <v>2130105</v>
          </cell>
        </row>
        <row r="821">
          <cell r="E821">
            <v>0</v>
          </cell>
        </row>
        <row r="822">
          <cell r="A822" t="str">
            <v>2130106</v>
          </cell>
        </row>
        <row r="822">
          <cell r="E822">
            <v>2</v>
          </cell>
        </row>
        <row r="823">
          <cell r="A823" t="str">
            <v>2130108</v>
          </cell>
        </row>
        <row r="823">
          <cell r="E823">
            <v>0</v>
          </cell>
        </row>
        <row r="824">
          <cell r="A824" t="str">
            <v>2130109</v>
          </cell>
        </row>
        <row r="824">
          <cell r="E824">
            <v>0</v>
          </cell>
        </row>
        <row r="825">
          <cell r="A825" t="str">
            <v>2130110</v>
          </cell>
        </row>
        <row r="825">
          <cell r="E825">
            <v>0</v>
          </cell>
        </row>
        <row r="826">
          <cell r="A826" t="str">
            <v>2130111</v>
          </cell>
        </row>
        <row r="826">
          <cell r="E826">
            <v>0</v>
          </cell>
        </row>
        <row r="827">
          <cell r="A827" t="str">
            <v>2130112</v>
          </cell>
        </row>
        <row r="827">
          <cell r="E827">
            <v>0</v>
          </cell>
        </row>
        <row r="828">
          <cell r="A828" t="str">
            <v>2130114</v>
          </cell>
        </row>
        <row r="828">
          <cell r="E828">
            <v>0</v>
          </cell>
        </row>
        <row r="829">
          <cell r="A829" t="str">
            <v>2130119</v>
          </cell>
        </row>
        <row r="829">
          <cell r="E829">
            <v>0</v>
          </cell>
        </row>
        <row r="830">
          <cell r="A830" t="str">
            <v>2130120</v>
          </cell>
        </row>
        <row r="830">
          <cell r="E830">
            <v>0</v>
          </cell>
        </row>
        <row r="831">
          <cell r="A831" t="str">
            <v>2130121</v>
          </cell>
        </row>
        <row r="831">
          <cell r="E831">
            <v>0</v>
          </cell>
        </row>
        <row r="832">
          <cell r="A832" t="str">
            <v>2130122</v>
          </cell>
        </row>
        <row r="832">
          <cell r="E832">
            <v>0</v>
          </cell>
        </row>
        <row r="833">
          <cell r="A833" t="str">
            <v>2130124</v>
          </cell>
        </row>
        <row r="833">
          <cell r="E833">
            <v>0</v>
          </cell>
        </row>
        <row r="834">
          <cell r="A834" t="str">
            <v>2130125</v>
          </cell>
        </row>
        <row r="834">
          <cell r="E834">
            <v>0</v>
          </cell>
        </row>
        <row r="835">
          <cell r="A835" t="str">
            <v>2130126</v>
          </cell>
        </row>
        <row r="835">
          <cell r="E835">
            <v>61</v>
          </cell>
        </row>
        <row r="836">
          <cell r="A836" t="str">
            <v>2130135</v>
          </cell>
        </row>
        <row r="836">
          <cell r="E836">
            <v>0</v>
          </cell>
        </row>
        <row r="837">
          <cell r="A837" t="str">
            <v>2130142</v>
          </cell>
        </row>
        <row r="837">
          <cell r="E837">
            <v>0</v>
          </cell>
        </row>
        <row r="838">
          <cell r="A838" t="str">
            <v>2130148</v>
          </cell>
        </row>
        <row r="838">
          <cell r="E838">
            <v>0</v>
          </cell>
        </row>
        <row r="839">
          <cell r="A839" t="str">
            <v>2130152</v>
          </cell>
        </row>
        <row r="839">
          <cell r="E839">
            <v>0</v>
          </cell>
        </row>
        <row r="840">
          <cell r="A840" t="str">
            <v>2130153</v>
          </cell>
        </row>
        <row r="840">
          <cell r="E840">
            <v>200</v>
          </cell>
        </row>
        <row r="841">
          <cell r="A841" t="str">
            <v>2130199</v>
          </cell>
        </row>
        <row r="841">
          <cell r="E841">
            <v>468</v>
          </cell>
        </row>
        <row r="842">
          <cell r="A842" t="str">
            <v>21302</v>
          </cell>
        </row>
        <row r="842">
          <cell r="E842">
            <v>1051</v>
          </cell>
        </row>
        <row r="843">
          <cell r="A843" t="str">
            <v>2130201</v>
          </cell>
        </row>
        <row r="843">
          <cell r="E843">
            <v>845</v>
          </cell>
        </row>
        <row r="844">
          <cell r="A844" t="str">
            <v>2130202</v>
          </cell>
        </row>
        <row r="844">
          <cell r="E844">
            <v>3</v>
          </cell>
        </row>
        <row r="845">
          <cell r="A845" t="str">
            <v>2130203</v>
          </cell>
        </row>
        <row r="845">
          <cell r="E845">
            <v>0</v>
          </cell>
        </row>
        <row r="846">
          <cell r="A846" t="str">
            <v>2130204</v>
          </cell>
        </row>
        <row r="846">
          <cell r="E846">
            <v>0</v>
          </cell>
        </row>
        <row r="847">
          <cell r="A847" t="str">
            <v>2130205</v>
          </cell>
        </row>
        <row r="847">
          <cell r="E847">
            <v>0</v>
          </cell>
        </row>
        <row r="848">
          <cell r="A848" t="str">
            <v>2130206</v>
          </cell>
        </row>
        <row r="848">
          <cell r="E848">
            <v>0</v>
          </cell>
        </row>
        <row r="849">
          <cell r="A849" t="str">
            <v>2130207</v>
          </cell>
        </row>
        <row r="849">
          <cell r="E849">
            <v>40</v>
          </cell>
        </row>
        <row r="850">
          <cell r="A850" t="str">
            <v>2130209</v>
          </cell>
        </row>
        <row r="850">
          <cell r="E850">
            <v>60</v>
          </cell>
        </row>
        <row r="851">
          <cell r="A851" t="str">
            <v>2130211</v>
          </cell>
        </row>
        <row r="851">
          <cell r="E851">
            <v>0</v>
          </cell>
        </row>
        <row r="852">
          <cell r="A852" t="str">
            <v>2130212</v>
          </cell>
        </row>
        <row r="852">
          <cell r="E852">
            <v>0</v>
          </cell>
        </row>
        <row r="853">
          <cell r="A853" t="str">
            <v>2130213</v>
          </cell>
        </row>
        <row r="853">
          <cell r="E853">
            <v>0</v>
          </cell>
        </row>
        <row r="854">
          <cell r="A854" t="str">
            <v>2130217</v>
          </cell>
        </row>
        <row r="854">
          <cell r="E854">
            <v>0</v>
          </cell>
        </row>
        <row r="855">
          <cell r="A855" t="str">
            <v>2130220</v>
          </cell>
        </row>
        <row r="855">
          <cell r="E855">
            <v>0</v>
          </cell>
        </row>
        <row r="856">
          <cell r="A856" t="str">
            <v>2130221</v>
          </cell>
        </row>
        <row r="856">
          <cell r="E856">
            <v>0</v>
          </cell>
        </row>
        <row r="857">
          <cell r="A857" t="str">
            <v>2130223</v>
          </cell>
        </row>
        <row r="857">
          <cell r="E857">
            <v>0</v>
          </cell>
        </row>
        <row r="858">
          <cell r="A858" t="str">
            <v>2130226</v>
          </cell>
        </row>
        <row r="858">
          <cell r="E858">
            <v>0</v>
          </cell>
        </row>
        <row r="859">
          <cell r="A859" t="str">
            <v>2130227</v>
          </cell>
        </row>
        <row r="859">
          <cell r="E859">
            <v>0</v>
          </cell>
        </row>
        <row r="860">
          <cell r="A860" t="str">
            <v>2130234</v>
          </cell>
        </row>
        <row r="860">
          <cell r="E860">
            <v>103</v>
          </cell>
        </row>
        <row r="861">
          <cell r="A861" t="str">
            <v>2130236</v>
          </cell>
        </row>
        <row r="861">
          <cell r="E861">
            <v>0</v>
          </cell>
        </row>
        <row r="862">
          <cell r="A862" t="str">
            <v>2130237</v>
          </cell>
        </row>
        <row r="862">
          <cell r="E862">
            <v>0</v>
          </cell>
        </row>
        <row r="863">
          <cell r="A863" t="str">
            <v>2130299</v>
          </cell>
        </row>
        <row r="863">
          <cell r="E863">
            <v>0</v>
          </cell>
        </row>
        <row r="864">
          <cell r="A864" t="str">
            <v>21303</v>
          </cell>
        </row>
        <row r="864">
          <cell r="E864">
            <v>1442</v>
          </cell>
        </row>
        <row r="865">
          <cell r="A865" t="str">
            <v>2130301</v>
          </cell>
        </row>
        <row r="865">
          <cell r="E865">
            <v>225</v>
          </cell>
        </row>
        <row r="866">
          <cell r="A866" t="str">
            <v>2130302</v>
          </cell>
        </row>
        <row r="866">
          <cell r="E866">
            <v>0</v>
          </cell>
        </row>
        <row r="867">
          <cell r="A867" t="str">
            <v>2130303</v>
          </cell>
        </row>
        <row r="867">
          <cell r="E867">
            <v>0</v>
          </cell>
        </row>
        <row r="868">
          <cell r="A868" t="str">
            <v>2130304</v>
          </cell>
        </row>
        <row r="868">
          <cell r="E868">
            <v>716</v>
          </cell>
        </row>
        <row r="869">
          <cell r="A869" t="str">
            <v>2130305</v>
          </cell>
        </row>
        <row r="869">
          <cell r="E869">
            <v>0</v>
          </cell>
        </row>
        <row r="870">
          <cell r="A870" t="str">
            <v>2130306</v>
          </cell>
        </row>
        <row r="870">
          <cell r="E870">
            <v>197</v>
          </cell>
        </row>
        <row r="871">
          <cell r="A871" t="str">
            <v>2130307</v>
          </cell>
        </row>
        <row r="871">
          <cell r="E871">
            <v>0</v>
          </cell>
        </row>
        <row r="872">
          <cell r="A872" t="str">
            <v>2130308</v>
          </cell>
        </row>
        <row r="872">
          <cell r="E872">
            <v>0</v>
          </cell>
        </row>
        <row r="873">
          <cell r="A873" t="str">
            <v>2130309</v>
          </cell>
        </row>
        <row r="873">
          <cell r="E873">
            <v>0</v>
          </cell>
        </row>
        <row r="874">
          <cell r="A874" t="str">
            <v>2130310</v>
          </cell>
        </row>
        <row r="874">
          <cell r="E874">
            <v>78</v>
          </cell>
        </row>
        <row r="875">
          <cell r="A875" t="str">
            <v>2130311</v>
          </cell>
        </row>
        <row r="875">
          <cell r="E875">
            <v>140</v>
          </cell>
        </row>
        <row r="876">
          <cell r="A876" t="str">
            <v>2130312</v>
          </cell>
        </row>
        <row r="876">
          <cell r="E876">
            <v>0</v>
          </cell>
        </row>
        <row r="877">
          <cell r="A877" t="str">
            <v>2130313</v>
          </cell>
        </row>
        <row r="877">
          <cell r="E877">
            <v>86</v>
          </cell>
        </row>
        <row r="878">
          <cell r="A878" t="str">
            <v>2130314</v>
          </cell>
        </row>
        <row r="878">
          <cell r="E878">
            <v>0</v>
          </cell>
        </row>
        <row r="879">
          <cell r="A879" t="str">
            <v>2130315</v>
          </cell>
        </row>
        <row r="879">
          <cell r="E879">
            <v>0</v>
          </cell>
        </row>
        <row r="880">
          <cell r="A880" t="str">
            <v>2130316</v>
          </cell>
        </row>
        <row r="880">
          <cell r="E880">
            <v>0</v>
          </cell>
        </row>
        <row r="881">
          <cell r="A881" t="str">
            <v>2130317</v>
          </cell>
        </row>
        <row r="881">
          <cell r="E881">
            <v>0</v>
          </cell>
        </row>
        <row r="882">
          <cell r="A882" t="str">
            <v>2130318</v>
          </cell>
        </row>
        <row r="882">
          <cell r="E882">
            <v>0</v>
          </cell>
        </row>
        <row r="883">
          <cell r="A883" t="str">
            <v>2130319</v>
          </cell>
        </row>
        <row r="883">
          <cell r="E883">
            <v>0</v>
          </cell>
        </row>
        <row r="884">
          <cell r="A884" t="str">
            <v>2130321</v>
          </cell>
        </row>
        <row r="884">
          <cell r="E884">
            <v>0</v>
          </cell>
        </row>
        <row r="885">
          <cell r="A885" t="str">
            <v>2130322</v>
          </cell>
        </row>
        <row r="885">
          <cell r="E885">
            <v>0</v>
          </cell>
        </row>
        <row r="886">
          <cell r="A886" t="str">
            <v>2130333</v>
          </cell>
        </row>
        <row r="886">
          <cell r="E886">
            <v>0</v>
          </cell>
        </row>
        <row r="887">
          <cell r="A887" t="str">
            <v>2130334</v>
          </cell>
        </row>
        <row r="887">
          <cell r="E887">
            <v>0</v>
          </cell>
        </row>
        <row r="888">
          <cell r="A888" t="str">
            <v>2130335</v>
          </cell>
        </row>
        <row r="888">
          <cell r="E888">
            <v>0</v>
          </cell>
        </row>
        <row r="889">
          <cell r="A889" t="str">
            <v>2130336</v>
          </cell>
        </row>
        <row r="889">
          <cell r="E889">
            <v>0</v>
          </cell>
        </row>
        <row r="890">
          <cell r="A890" t="str">
            <v>2130337</v>
          </cell>
        </row>
        <row r="890">
          <cell r="E890">
            <v>0</v>
          </cell>
        </row>
        <row r="891">
          <cell r="A891" t="str">
            <v>2130399</v>
          </cell>
        </row>
        <row r="891">
          <cell r="E891">
            <v>0</v>
          </cell>
        </row>
        <row r="892">
          <cell r="A892" t="str">
            <v>21305</v>
          </cell>
        </row>
        <row r="892">
          <cell r="E892">
            <v>2528</v>
          </cell>
        </row>
        <row r="893">
          <cell r="A893" t="str">
            <v>2130501</v>
          </cell>
        </row>
        <row r="893">
          <cell r="E893">
            <v>0</v>
          </cell>
        </row>
        <row r="894">
          <cell r="A894" t="str">
            <v>2130502</v>
          </cell>
        </row>
        <row r="894">
          <cell r="E894">
            <v>0</v>
          </cell>
        </row>
        <row r="895">
          <cell r="A895" t="str">
            <v>2130503</v>
          </cell>
        </row>
        <row r="895">
          <cell r="E895">
            <v>0</v>
          </cell>
        </row>
        <row r="896">
          <cell r="A896" t="str">
            <v>2130504</v>
          </cell>
        </row>
        <row r="896">
          <cell r="E896">
            <v>0</v>
          </cell>
        </row>
        <row r="897">
          <cell r="A897" t="str">
            <v>2130505</v>
          </cell>
        </row>
        <row r="897">
          <cell r="E897">
            <v>2023</v>
          </cell>
        </row>
        <row r="898">
          <cell r="A898" t="str">
            <v>2130506</v>
          </cell>
        </row>
        <row r="898">
          <cell r="E898">
            <v>0</v>
          </cell>
        </row>
        <row r="899">
          <cell r="A899" t="str">
            <v>2130507</v>
          </cell>
        </row>
        <row r="899">
          <cell r="E899">
            <v>0</v>
          </cell>
        </row>
        <row r="900">
          <cell r="A900" t="str">
            <v>2130508</v>
          </cell>
        </row>
        <row r="900">
          <cell r="E900">
            <v>0</v>
          </cell>
        </row>
        <row r="901">
          <cell r="A901" t="str">
            <v>2130550</v>
          </cell>
        </row>
        <row r="901">
          <cell r="E901">
            <v>0</v>
          </cell>
        </row>
        <row r="902">
          <cell r="A902" t="str">
            <v>2130599</v>
          </cell>
        </row>
        <row r="902">
          <cell r="E902">
            <v>505</v>
          </cell>
        </row>
        <row r="903">
          <cell r="A903" t="str">
            <v>21307</v>
          </cell>
        </row>
        <row r="903">
          <cell r="E903">
            <v>4480</v>
          </cell>
        </row>
        <row r="904">
          <cell r="A904" t="str">
            <v>2130701</v>
          </cell>
        </row>
        <row r="904">
          <cell r="E904">
            <v>122</v>
          </cell>
        </row>
        <row r="905">
          <cell r="A905" t="str">
            <v>2130704</v>
          </cell>
        </row>
        <row r="905">
          <cell r="E905">
            <v>0</v>
          </cell>
        </row>
        <row r="906">
          <cell r="A906" t="str">
            <v>2130705</v>
          </cell>
        </row>
        <row r="906">
          <cell r="E906">
            <v>4351</v>
          </cell>
        </row>
        <row r="907">
          <cell r="A907" t="str">
            <v>2130706</v>
          </cell>
        </row>
        <row r="907">
          <cell r="E907">
            <v>7</v>
          </cell>
        </row>
        <row r="908">
          <cell r="A908" t="str">
            <v>2130707</v>
          </cell>
        </row>
        <row r="908">
          <cell r="E908">
            <v>0</v>
          </cell>
        </row>
        <row r="909">
          <cell r="A909" t="str">
            <v>2130799</v>
          </cell>
        </row>
        <row r="909">
          <cell r="E909">
            <v>0</v>
          </cell>
        </row>
        <row r="910">
          <cell r="A910" t="str">
            <v>21308</v>
          </cell>
        </row>
        <row r="910">
          <cell r="E910">
            <v>12</v>
          </cell>
        </row>
        <row r="911">
          <cell r="A911" t="str">
            <v>2130801</v>
          </cell>
        </row>
        <row r="911">
          <cell r="E911">
            <v>0</v>
          </cell>
        </row>
        <row r="912">
          <cell r="A912" t="str">
            <v>2130803</v>
          </cell>
        </row>
        <row r="912">
          <cell r="E912">
            <v>12</v>
          </cell>
        </row>
        <row r="913">
          <cell r="A913" t="str">
            <v>2130804</v>
          </cell>
        </row>
        <row r="913">
          <cell r="E913">
            <v>0</v>
          </cell>
        </row>
        <row r="914">
          <cell r="A914" t="str">
            <v>2130805</v>
          </cell>
        </row>
        <row r="914">
          <cell r="E914">
            <v>0</v>
          </cell>
        </row>
        <row r="915">
          <cell r="A915" t="str">
            <v>2130899</v>
          </cell>
        </row>
        <row r="915">
          <cell r="E915">
            <v>0</v>
          </cell>
        </row>
        <row r="916">
          <cell r="A916" t="str">
            <v>21309</v>
          </cell>
        </row>
        <row r="916">
          <cell r="E916">
            <v>0</v>
          </cell>
        </row>
        <row r="917">
          <cell r="A917" t="str">
            <v>2130901</v>
          </cell>
        </row>
        <row r="917">
          <cell r="E917">
            <v>0</v>
          </cell>
        </row>
        <row r="918">
          <cell r="A918" t="str">
            <v>2130999</v>
          </cell>
        </row>
        <row r="918">
          <cell r="E918">
            <v>0</v>
          </cell>
        </row>
        <row r="919">
          <cell r="A919" t="str">
            <v>21399</v>
          </cell>
        </row>
        <row r="919">
          <cell r="E919">
            <v>0</v>
          </cell>
        </row>
        <row r="920">
          <cell r="A920" t="str">
            <v>2139901</v>
          </cell>
        </row>
        <row r="920">
          <cell r="E920">
            <v>0</v>
          </cell>
        </row>
        <row r="921">
          <cell r="A921" t="str">
            <v>2139999</v>
          </cell>
        </row>
        <row r="921">
          <cell r="E921">
            <v>0</v>
          </cell>
        </row>
        <row r="922">
          <cell r="A922" t="str">
            <v>214</v>
          </cell>
        </row>
        <row r="922">
          <cell r="E922">
            <v>932</v>
          </cell>
        </row>
        <row r="923">
          <cell r="A923" t="str">
            <v>21401</v>
          </cell>
        </row>
        <row r="923">
          <cell r="E923">
            <v>932</v>
          </cell>
        </row>
        <row r="924">
          <cell r="A924" t="str">
            <v>2140101</v>
          </cell>
        </row>
        <row r="924">
          <cell r="E924">
            <v>162</v>
          </cell>
        </row>
        <row r="925">
          <cell r="A925" t="str">
            <v>2140102</v>
          </cell>
        </row>
        <row r="925">
          <cell r="E925">
            <v>0</v>
          </cell>
        </row>
        <row r="926">
          <cell r="A926" t="str">
            <v>2140103</v>
          </cell>
        </row>
        <row r="926">
          <cell r="E926">
            <v>0</v>
          </cell>
        </row>
        <row r="927">
          <cell r="A927" t="str">
            <v>2140104</v>
          </cell>
        </row>
        <row r="927">
          <cell r="E927">
            <v>0</v>
          </cell>
        </row>
        <row r="928">
          <cell r="A928" t="str">
            <v>2140106</v>
          </cell>
        </row>
        <row r="928">
          <cell r="E928">
            <v>697</v>
          </cell>
        </row>
        <row r="929">
          <cell r="A929" t="str">
            <v>2140109</v>
          </cell>
        </row>
        <row r="929">
          <cell r="E929">
            <v>0</v>
          </cell>
        </row>
        <row r="930">
          <cell r="A930" t="str">
            <v>2140110</v>
          </cell>
        </row>
        <row r="930">
          <cell r="E930">
            <v>0</v>
          </cell>
        </row>
        <row r="931">
          <cell r="A931" t="str">
            <v>2140111</v>
          </cell>
        </row>
        <row r="931">
          <cell r="E931">
            <v>0</v>
          </cell>
        </row>
        <row r="932">
          <cell r="A932" t="str">
            <v>2140112</v>
          </cell>
        </row>
        <row r="932">
          <cell r="E932">
            <v>73</v>
          </cell>
        </row>
        <row r="933">
          <cell r="A933" t="str">
            <v>2140114</v>
          </cell>
        </row>
        <row r="933">
          <cell r="E933">
            <v>0</v>
          </cell>
        </row>
        <row r="934">
          <cell r="A934" t="str">
            <v>2140122</v>
          </cell>
        </row>
        <row r="934">
          <cell r="E934">
            <v>0</v>
          </cell>
        </row>
        <row r="935">
          <cell r="A935" t="str">
            <v>2140123</v>
          </cell>
        </row>
        <row r="935">
          <cell r="E935">
            <v>0</v>
          </cell>
        </row>
        <row r="936">
          <cell r="A936" t="str">
            <v>2140127</v>
          </cell>
        </row>
        <row r="936">
          <cell r="E936">
            <v>0</v>
          </cell>
        </row>
        <row r="937">
          <cell r="A937" t="str">
            <v>2140128</v>
          </cell>
        </row>
        <row r="937">
          <cell r="E937">
            <v>0</v>
          </cell>
        </row>
        <row r="938">
          <cell r="A938" t="str">
            <v>2140129</v>
          </cell>
        </row>
        <row r="938">
          <cell r="E938">
            <v>0</v>
          </cell>
        </row>
        <row r="939">
          <cell r="A939" t="str">
            <v>2140130</v>
          </cell>
        </row>
        <row r="939">
          <cell r="E939">
            <v>0</v>
          </cell>
        </row>
        <row r="940">
          <cell r="A940" t="str">
            <v>2140131</v>
          </cell>
        </row>
        <row r="940">
          <cell r="E940">
            <v>0</v>
          </cell>
        </row>
        <row r="941">
          <cell r="A941" t="str">
            <v>2140133</v>
          </cell>
        </row>
        <row r="941">
          <cell r="E941">
            <v>0</v>
          </cell>
        </row>
        <row r="942">
          <cell r="A942" t="str">
            <v>2140136</v>
          </cell>
        </row>
        <row r="942">
          <cell r="E942">
            <v>0</v>
          </cell>
        </row>
        <row r="943">
          <cell r="A943" t="str">
            <v>2140138</v>
          </cell>
        </row>
        <row r="943">
          <cell r="E943">
            <v>0</v>
          </cell>
        </row>
        <row r="944">
          <cell r="A944" t="str">
            <v>2140199</v>
          </cell>
        </row>
        <row r="944">
          <cell r="E944">
            <v>0</v>
          </cell>
        </row>
        <row r="945">
          <cell r="A945" t="str">
            <v>21402</v>
          </cell>
        </row>
        <row r="945">
          <cell r="E945">
            <v>0</v>
          </cell>
        </row>
        <row r="946">
          <cell r="A946" t="str">
            <v>2140201</v>
          </cell>
        </row>
        <row r="946">
          <cell r="E946">
            <v>0</v>
          </cell>
        </row>
        <row r="947">
          <cell r="A947" t="str">
            <v>2140202</v>
          </cell>
        </row>
        <row r="947">
          <cell r="E947">
            <v>0</v>
          </cell>
        </row>
        <row r="948">
          <cell r="A948" t="str">
            <v>2140203</v>
          </cell>
        </row>
        <row r="948">
          <cell r="E948">
            <v>0</v>
          </cell>
        </row>
        <row r="949">
          <cell r="A949" t="str">
            <v>2140204</v>
          </cell>
        </row>
        <row r="949">
          <cell r="E949">
            <v>0</v>
          </cell>
        </row>
        <row r="950">
          <cell r="A950" t="str">
            <v>2140205</v>
          </cell>
        </row>
        <row r="950">
          <cell r="E950">
            <v>0</v>
          </cell>
        </row>
        <row r="951">
          <cell r="A951" t="str">
            <v>2140206</v>
          </cell>
        </row>
        <row r="951">
          <cell r="E951">
            <v>0</v>
          </cell>
        </row>
        <row r="952">
          <cell r="A952" t="str">
            <v>2140207</v>
          </cell>
        </row>
        <row r="952">
          <cell r="E952">
            <v>0</v>
          </cell>
        </row>
        <row r="953">
          <cell r="A953" t="str">
            <v>2140208</v>
          </cell>
        </row>
        <row r="953">
          <cell r="E953">
            <v>0</v>
          </cell>
        </row>
        <row r="954">
          <cell r="A954" t="str">
            <v>2140299</v>
          </cell>
        </row>
        <row r="954">
          <cell r="E954">
            <v>0</v>
          </cell>
        </row>
        <row r="955">
          <cell r="A955" t="str">
            <v>21403</v>
          </cell>
        </row>
        <row r="955">
          <cell r="E955">
            <v>0</v>
          </cell>
        </row>
        <row r="956">
          <cell r="A956" t="str">
            <v>2140301</v>
          </cell>
        </row>
        <row r="956">
          <cell r="E956">
            <v>0</v>
          </cell>
        </row>
        <row r="957">
          <cell r="A957" t="str">
            <v>2140302</v>
          </cell>
        </row>
        <row r="957">
          <cell r="E957">
            <v>0</v>
          </cell>
        </row>
        <row r="958">
          <cell r="A958" t="str">
            <v>2140303</v>
          </cell>
        </row>
        <row r="958">
          <cell r="E958">
            <v>0</v>
          </cell>
        </row>
        <row r="959">
          <cell r="A959" t="str">
            <v>2140304</v>
          </cell>
        </row>
        <row r="959">
          <cell r="E959">
            <v>0</v>
          </cell>
        </row>
        <row r="960">
          <cell r="A960" t="str">
            <v>2140305</v>
          </cell>
        </row>
        <row r="960">
          <cell r="E960">
            <v>0</v>
          </cell>
        </row>
        <row r="961">
          <cell r="A961" t="str">
            <v>2140306</v>
          </cell>
        </row>
        <row r="961">
          <cell r="E961">
            <v>0</v>
          </cell>
        </row>
        <row r="962">
          <cell r="A962" t="str">
            <v>2140307</v>
          </cell>
        </row>
        <row r="962">
          <cell r="E962">
            <v>0</v>
          </cell>
        </row>
        <row r="963">
          <cell r="A963" t="str">
            <v>2140308</v>
          </cell>
        </row>
        <row r="963">
          <cell r="E963">
            <v>0</v>
          </cell>
        </row>
        <row r="964">
          <cell r="A964" t="str">
            <v>2140399</v>
          </cell>
        </row>
        <row r="964">
          <cell r="E964">
            <v>0</v>
          </cell>
        </row>
        <row r="965">
          <cell r="A965" t="str">
            <v>21405</v>
          </cell>
        </row>
        <row r="965">
          <cell r="E965">
            <v>0</v>
          </cell>
        </row>
        <row r="966">
          <cell r="A966" t="str">
            <v>2140501</v>
          </cell>
        </row>
        <row r="966">
          <cell r="E966">
            <v>0</v>
          </cell>
        </row>
        <row r="967">
          <cell r="A967" t="str">
            <v>2140502</v>
          </cell>
        </row>
        <row r="967">
          <cell r="E967">
            <v>0</v>
          </cell>
        </row>
        <row r="968">
          <cell r="A968" t="str">
            <v>2140503</v>
          </cell>
        </row>
        <row r="968">
          <cell r="E968">
            <v>0</v>
          </cell>
        </row>
        <row r="969">
          <cell r="A969" t="str">
            <v>2140504</v>
          </cell>
        </row>
        <row r="969">
          <cell r="E969">
            <v>0</v>
          </cell>
        </row>
        <row r="970">
          <cell r="A970" t="str">
            <v>2140505</v>
          </cell>
        </row>
        <row r="970">
          <cell r="E970">
            <v>0</v>
          </cell>
        </row>
        <row r="971">
          <cell r="A971" t="str">
            <v>2140599</v>
          </cell>
        </row>
        <row r="971">
          <cell r="E971">
            <v>0</v>
          </cell>
        </row>
        <row r="972">
          <cell r="A972" t="str">
            <v>21406</v>
          </cell>
        </row>
        <row r="972">
          <cell r="E972">
            <v>0</v>
          </cell>
        </row>
        <row r="973">
          <cell r="A973" t="str">
            <v>2140601</v>
          </cell>
        </row>
        <row r="973">
          <cell r="E973">
            <v>0</v>
          </cell>
        </row>
        <row r="974">
          <cell r="A974" t="str">
            <v>2140602</v>
          </cell>
        </row>
        <row r="974">
          <cell r="E974">
            <v>0</v>
          </cell>
        </row>
        <row r="975">
          <cell r="A975" t="str">
            <v>2140603</v>
          </cell>
        </row>
        <row r="975">
          <cell r="E975">
            <v>0</v>
          </cell>
        </row>
        <row r="976">
          <cell r="A976" t="str">
            <v>2140699</v>
          </cell>
        </row>
        <row r="976">
          <cell r="E976">
            <v>0</v>
          </cell>
        </row>
        <row r="977">
          <cell r="A977" t="str">
            <v>21499</v>
          </cell>
        </row>
        <row r="977">
          <cell r="E977">
            <v>0</v>
          </cell>
        </row>
        <row r="978">
          <cell r="A978" t="str">
            <v>2149901</v>
          </cell>
        </row>
        <row r="978">
          <cell r="E978">
            <v>0</v>
          </cell>
        </row>
        <row r="979">
          <cell r="A979" t="str">
            <v>2149999</v>
          </cell>
        </row>
        <row r="979">
          <cell r="E979">
            <v>0</v>
          </cell>
        </row>
        <row r="980">
          <cell r="A980" t="str">
            <v>215</v>
          </cell>
        </row>
        <row r="980">
          <cell r="E980">
            <v>516</v>
          </cell>
        </row>
        <row r="981">
          <cell r="A981" t="str">
            <v>21501</v>
          </cell>
        </row>
        <row r="981">
          <cell r="E981">
            <v>0</v>
          </cell>
        </row>
        <row r="982">
          <cell r="A982" t="str">
            <v>2150101</v>
          </cell>
        </row>
        <row r="982">
          <cell r="E982">
            <v>0</v>
          </cell>
        </row>
        <row r="983">
          <cell r="A983" t="str">
            <v>2150102</v>
          </cell>
        </row>
        <row r="983">
          <cell r="E983">
            <v>0</v>
          </cell>
        </row>
        <row r="984">
          <cell r="A984" t="str">
            <v>2150103</v>
          </cell>
        </row>
        <row r="984">
          <cell r="E984">
            <v>0</v>
          </cell>
        </row>
        <row r="985">
          <cell r="A985" t="str">
            <v>2150104</v>
          </cell>
        </row>
        <row r="985">
          <cell r="E985">
            <v>0</v>
          </cell>
        </row>
        <row r="986">
          <cell r="A986" t="str">
            <v>2150105</v>
          </cell>
        </row>
        <row r="986">
          <cell r="E986">
            <v>0</v>
          </cell>
        </row>
        <row r="987">
          <cell r="A987" t="str">
            <v>2150106</v>
          </cell>
        </row>
        <row r="987">
          <cell r="E987">
            <v>0</v>
          </cell>
        </row>
        <row r="988">
          <cell r="A988" t="str">
            <v>2150107</v>
          </cell>
        </row>
        <row r="988">
          <cell r="E988">
            <v>0</v>
          </cell>
        </row>
        <row r="989">
          <cell r="A989" t="str">
            <v>2150108</v>
          </cell>
        </row>
        <row r="989">
          <cell r="E989">
            <v>0</v>
          </cell>
        </row>
        <row r="990">
          <cell r="A990" t="str">
            <v>2150199</v>
          </cell>
        </row>
        <row r="990">
          <cell r="E990">
            <v>0</v>
          </cell>
        </row>
        <row r="991">
          <cell r="A991" t="str">
            <v>21502</v>
          </cell>
        </row>
        <row r="991">
          <cell r="E991">
            <v>0</v>
          </cell>
        </row>
        <row r="992">
          <cell r="A992" t="str">
            <v>2150201</v>
          </cell>
        </row>
        <row r="992">
          <cell r="E992">
            <v>0</v>
          </cell>
        </row>
        <row r="993">
          <cell r="A993" t="str">
            <v>2150202</v>
          </cell>
        </row>
        <row r="993">
          <cell r="E993">
            <v>0</v>
          </cell>
        </row>
        <row r="994">
          <cell r="A994" t="str">
            <v>2150203</v>
          </cell>
        </row>
        <row r="994">
          <cell r="E994">
            <v>0</v>
          </cell>
        </row>
        <row r="995">
          <cell r="A995" t="str">
            <v>2150204</v>
          </cell>
        </row>
        <row r="995">
          <cell r="E995">
            <v>0</v>
          </cell>
        </row>
        <row r="996">
          <cell r="A996" t="str">
            <v>2150205</v>
          </cell>
        </row>
        <row r="996">
          <cell r="E996">
            <v>0</v>
          </cell>
        </row>
        <row r="997">
          <cell r="A997" t="str">
            <v>2150206</v>
          </cell>
        </row>
        <row r="997">
          <cell r="E997">
            <v>0</v>
          </cell>
        </row>
        <row r="998">
          <cell r="A998" t="str">
            <v>2150207</v>
          </cell>
        </row>
        <row r="998">
          <cell r="E998">
            <v>0</v>
          </cell>
        </row>
        <row r="999">
          <cell r="A999" t="str">
            <v>2150208</v>
          </cell>
        </row>
        <row r="999">
          <cell r="E999">
            <v>0</v>
          </cell>
        </row>
        <row r="1000">
          <cell r="A1000" t="str">
            <v>2150209</v>
          </cell>
        </row>
        <row r="1000">
          <cell r="E1000">
            <v>0</v>
          </cell>
        </row>
        <row r="1001">
          <cell r="A1001" t="str">
            <v>2150210</v>
          </cell>
        </row>
        <row r="1001">
          <cell r="E1001">
            <v>0</v>
          </cell>
        </row>
        <row r="1002">
          <cell r="A1002" t="str">
            <v>2150212</v>
          </cell>
        </row>
        <row r="1002">
          <cell r="E1002">
            <v>0</v>
          </cell>
        </row>
        <row r="1003">
          <cell r="A1003" t="str">
            <v>2150213</v>
          </cell>
        </row>
        <row r="1003">
          <cell r="E1003">
            <v>0</v>
          </cell>
        </row>
        <row r="1004">
          <cell r="A1004" t="str">
            <v>2150214</v>
          </cell>
        </row>
        <row r="1004">
          <cell r="E1004">
            <v>0</v>
          </cell>
        </row>
        <row r="1005">
          <cell r="A1005" t="str">
            <v>2150215</v>
          </cell>
        </row>
        <row r="1005">
          <cell r="E1005">
            <v>0</v>
          </cell>
        </row>
        <row r="1006">
          <cell r="A1006" t="str">
            <v>2150299</v>
          </cell>
        </row>
        <row r="1006">
          <cell r="E1006">
            <v>0</v>
          </cell>
        </row>
        <row r="1007">
          <cell r="A1007" t="str">
            <v>21503</v>
          </cell>
        </row>
        <row r="1007">
          <cell r="E1007">
            <v>0</v>
          </cell>
        </row>
        <row r="1008">
          <cell r="A1008" t="str">
            <v>2150301</v>
          </cell>
        </row>
        <row r="1008">
          <cell r="E1008">
            <v>0</v>
          </cell>
        </row>
        <row r="1009">
          <cell r="A1009" t="str">
            <v>2150302</v>
          </cell>
        </row>
        <row r="1009">
          <cell r="E1009">
            <v>0</v>
          </cell>
        </row>
        <row r="1010">
          <cell r="A1010" t="str">
            <v>2150303</v>
          </cell>
        </row>
        <row r="1010">
          <cell r="E1010">
            <v>0</v>
          </cell>
        </row>
        <row r="1011">
          <cell r="A1011" t="str">
            <v>2150399</v>
          </cell>
        </row>
        <row r="1011">
          <cell r="E1011">
            <v>0</v>
          </cell>
        </row>
        <row r="1012">
          <cell r="A1012" t="str">
            <v>21505</v>
          </cell>
        </row>
        <row r="1012">
          <cell r="E1012">
            <v>516</v>
          </cell>
        </row>
        <row r="1013">
          <cell r="A1013" t="str">
            <v>2150501</v>
          </cell>
        </row>
        <row r="1013">
          <cell r="E1013">
            <v>516</v>
          </cell>
        </row>
        <row r="1014">
          <cell r="A1014" t="str">
            <v>2150502</v>
          </cell>
        </row>
        <row r="1014">
          <cell r="E1014">
            <v>0</v>
          </cell>
        </row>
        <row r="1015">
          <cell r="A1015" t="str">
            <v>2150503</v>
          </cell>
        </row>
        <row r="1015">
          <cell r="E1015">
            <v>0</v>
          </cell>
        </row>
        <row r="1016">
          <cell r="A1016" t="str">
            <v>2150505</v>
          </cell>
        </row>
        <row r="1016">
          <cell r="E1016">
            <v>0</v>
          </cell>
        </row>
        <row r="1017">
          <cell r="A1017" t="str">
            <v>2150507</v>
          </cell>
        </row>
        <row r="1017">
          <cell r="E1017">
            <v>0</v>
          </cell>
        </row>
        <row r="1018">
          <cell r="A1018" t="str">
            <v>2150508</v>
          </cell>
        </row>
        <row r="1018">
          <cell r="E1018">
            <v>0</v>
          </cell>
        </row>
        <row r="1019">
          <cell r="A1019" t="str">
            <v>2150516</v>
          </cell>
        </row>
        <row r="1019">
          <cell r="E1019">
            <v>0</v>
          </cell>
        </row>
        <row r="1020">
          <cell r="A1020" t="str">
            <v>2150517</v>
          </cell>
        </row>
        <row r="1020">
          <cell r="E1020">
            <v>0</v>
          </cell>
        </row>
        <row r="1021">
          <cell r="A1021" t="str">
            <v>2150550</v>
          </cell>
        </row>
        <row r="1021">
          <cell r="E1021">
            <v>0</v>
          </cell>
        </row>
        <row r="1022">
          <cell r="A1022" t="str">
            <v>2150599</v>
          </cell>
        </row>
        <row r="1022">
          <cell r="E1022">
            <v>0</v>
          </cell>
        </row>
        <row r="1023">
          <cell r="A1023" t="str">
            <v>21507</v>
          </cell>
        </row>
        <row r="1023">
          <cell r="E1023">
            <v>0</v>
          </cell>
        </row>
        <row r="1024">
          <cell r="A1024" t="str">
            <v>2150701</v>
          </cell>
        </row>
        <row r="1024">
          <cell r="E1024">
            <v>0</v>
          </cell>
        </row>
        <row r="1025">
          <cell r="A1025" t="str">
            <v>2150702</v>
          </cell>
        </row>
        <row r="1025">
          <cell r="E1025">
            <v>0</v>
          </cell>
        </row>
        <row r="1026">
          <cell r="A1026" t="str">
            <v>2150703</v>
          </cell>
        </row>
        <row r="1026">
          <cell r="E1026">
            <v>0</v>
          </cell>
        </row>
        <row r="1027">
          <cell r="A1027" t="str">
            <v>2150704</v>
          </cell>
        </row>
        <row r="1027">
          <cell r="E1027">
            <v>0</v>
          </cell>
        </row>
        <row r="1028">
          <cell r="A1028" t="str">
            <v>2150705</v>
          </cell>
        </row>
        <row r="1028">
          <cell r="E1028">
            <v>0</v>
          </cell>
        </row>
        <row r="1029">
          <cell r="A1029" t="str">
            <v>2150799</v>
          </cell>
        </row>
        <row r="1029">
          <cell r="E1029">
            <v>0</v>
          </cell>
        </row>
        <row r="1030">
          <cell r="A1030" t="str">
            <v>21508</v>
          </cell>
        </row>
        <row r="1030">
          <cell r="E1030">
            <v>0</v>
          </cell>
        </row>
        <row r="1031">
          <cell r="A1031" t="str">
            <v>2150801</v>
          </cell>
        </row>
        <row r="1031">
          <cell r="E1031">
            <v>0</v>
          </cell>
        </row>
        <row r="1032">
          <cell r="A1032" t="str">
            <v>2150802</v>
          </cell>
        </row>
        <row r="1032">
          <cell r="E1032">
            <v>0</v>
          </cell>
        </row>
        <row r="1033">
          <cell r="A1033" t="str">
            <v>2150803</v>
          </cell>
        </row>
        <row r="1033">
          <cell r="E1033">
            <v>0</v>
          </cell>
        </row>
        <row r="1034">
          <cell r="A1034" t="str">
            <v>2150804</v>
          </cell>
        </row>
        <row r="1034">
          <cell r="E1034">
            <v>0</v>
          </cell>
        </row>
        <row r="1035">
          <cell r="A1035" t="str">
            <v>2150805</v>
          </cell>
        </row>
        <row r="1035">
          <cell r="E1035">
            <v>0</v>
          </cell>
        </row>
        <row r="1036">
          <cell r="A1036" t="str">
            <v>2150806</v>
          </cell>
        </row>
        <row r="1036">
          <cell r="E1036">
            <v>0</v>
          </cell>
        </row>
        <row r="1037">
          <cell r="A1037" t="str">
            <v>2150899</v>
          </cell>
        </row>
        <row r="1037">
          <cell r="E1037">
            <v>0</v>
          </cell>
        </row>
        <row r="1038">
          <cell r="A1038" t="str">
            <v>21599</v>
          </cell>
        </row>
        <row r="1038">
          <cell r="E1038">
            <v>0</v>
          </cell>
        </row>
        <row r="1039">
          <cell r="A1039" t="str">
            <v>2159901</v>
          </cell>
        </row>
        <row r="1039">
          <cell r="E1039">
            <v>0</v>
          </cell>
        </row>
        <row r="1040">
          <cell r="A1040" t="str">
            <v>2159904</v>
          </cell>
        </row>
        <row r="1040">
          <cell r="E1040">
            <v>0</v>
          </cell>
        </row>
        <row r="1041">
          <cell r="A1041" t="str">
            <v>2159905</v>
          </cell>
        </row>
        <row r="1041">
          <cell r="E1041">
            <v>0</v>
          </cell>
        </row>
        <row r="1042">
          <cell r="A1042" t="str">
            <v>2159906</v>
          </cell>
        </row>
        <row r="1042">
          <cell r="E1042">
            <v>0</v>
          </cell>
        </row>
        <row r="1043">
          <cell r="A1043" t="str">
            <v>2159999</v>
          </cell>
        </row>
        <row r="1043">
          <cell r="E1043">
            <v>0</v>
          </cell>
        </row>
        <row r="1044">
          <cell r="A1044" t="str">
            <v>216</v>
          </cell>
        </row>
        <row r="1044">
          <cell r="E1044">
            <v>182</v>
          </cell>
        </row>
        <row r="1045">
          <cell r="A1045" t="str">
            <v>21602</v>
          </cell>
        </row>
        <row r="1045">
          <cell r="E1045">
            <v>182</v>
          </cell>
        </row>
        <row r="1046">
          <cell r="A1046" t="str">
            <v>2160201</v>
          </cell>
        </row>
        <row r="1046">
          <cell r="E1046">
            <v>182</v>
          </cell>
        </row>
        <row r="1047">
          <cell r="A1047" t="str">
            <v>2160202</v>
          </cell>
        </row>
        <row r="1047">
          <cell r="E1047">
            <v>0</v>
          </cell>
        </row>
        <row r="1048">
          <cell r="A1048" t="str">
            <v>2160203</v>
          </cell>
        </row>
        <row r="1048">
          <cell r="E1048">
            <v>0</v>
          </cell>
        </row>
        <row r="1049">
          <cell r="A1049" t="str">
            <v>2160216</v>
          </cell>
        </row>
        <row r="1049">
          <cell r="E1049">
            <v>0</v>
          </cell>
        </row>
        <row r="1050">
          <cell r="A1050" t="str">
            <v>2160217</v>
          </cell>
        </row>
        <row r="1050">
          <cell r="E1050">
            <v>0</v>
          </cell>
        </row>
        <row r="1051">
          <cell r="A1051" t="str">
            <v>2160218</v>
          </cell>
        </row>
        <row r="1051">
          <cell r="E1051">
            <v>0</v>
          </cell>
        </row>
        <row r="1052">
          <cell r="A1052" t="str">
            <v>2160219</v>
          </cell>
        </row>
        <row r="1052">
          <cell r="E1052">
            <v>0</v>
          </cell>
        </row>
        <row r="1053">
          <cell r="A1053" t="str">
            <v>2160250</v>
          </cell>
        </row>
        <row r="1053">
          <cell r="E1053">
            <v>0</v>
          </cell>
        </row>
        <row r="1054">
          <cell r="A1054" t="str">
            <v>2160299</v>
          </cell>
        </row>
        <row r="1054">
          <cell r="E1054">
            <v>0</v>
          </cell>
        </row>
        <row r="1055">
          <cell r="A1055" t="str">
            <v>21606</v>
          </cell>
        </row>
        <row r="1055">
          <cell r="E1055">
            <v>0</v>
          </cell>
        </row>
        <row r="1056">
          <cell r="A1056" t="str">
            <v>2160601</v>
          </cell>
        </row>
        <row r="1056">
          <cell r="E1056">
            <v>0</v>
          </cell>
        </row>
        <row r="1057">
          <cell r="A1057" t="str">
            <v>2160602</v>
          </cell>
        </row>
        <row r="1057">
          <cell r="E1057">
            <v>0</v>
          </cell>
        </row>
        <row r="1058">
          <cell r="A1058" t="str">
            <v>2160603</v>
          </cell>
        </row>
        <row r="1058">
          <cell r="E1058">
            <v>0</v>
          </cell>
        </row>
        <row r="1059">
          <cell r="A1059" t="str">
            <v>2160607</v>
          </cell>
        </row>
        <row r="1059">
          <cell r="E1059">
            <v>0</v>
          </cell>
        </row>
        <row r="1060">
          <cell r="A1060" t="str">
            <v>2160699</v>
          </cell>
        </row>
        <row r="1060">
          <cell r="E1060">
            <v>0</v>
          </cell>
        </row>
        <row r="1061">
          <cell r="A1061" t="str">
            <v>21699</v>
          </cell>
        </row>
        <row r="1061">
          <cell r="E1061">
            <v>0</v>
          </cell>
        </row>
        <row r="1062">
          <cell r="A1062" t="str">
            <v>2169901</v>
          </cell>
        </row>
        <row r="1062">
          <cell r="E1062">
            <v>0</v>
          </cell>
        </row>
        <row r="1063">
          <cell r="A1063" t="str">
            <v>2169999</v>
          </cell>
        </row>
        <row r="1063">
          <cell r="E1063">
            <v>0</v>
          </cell>
        </row>
        <row r="1064">
          <cell r="A1064" t="str">
            <v>217</v>
          </cell>
        </row>
        <row r="1064">
          <cell r="E1064">
            <v>1</v>
          </cell>
        </row>
        <row r="1065">
          <cell r="A1065" t="str">
            <v>21701</v>
          </cell>
        </row>
        <row r="1065">
          <cell r="E1065">
            <v>0</v>
          </cell>
        </row>
        <row r="1066">
          <cell r="A1066" t="str">
            <v>2170101</v>
          </cell>
        </row>
        <row r="1066">
          <cell r="E1066">
            <v>0</v>
          </cell>
        </row>
        <row r="1067">
          <cell r="A1067" t="str">
            <v>2170102</v>
          </cell>
        </row>
        <row r="1067">
          <cell r="E1067">
            <v>0</v>
          </cell>
        </row>
        <row r="1068">
          <cell r="A1068" t="str">
            <v>2170103</v>
          </cell>
        </row>
        <row r="1068">
          <cell r="E1068">
            <v>0</v>
          </cell>
        </row>
        <row r="1069">
          <cell r="A1069" t="str">
            <v>2170104</v>
          </cell>
        </row>
        <row r="1069">
          <cell r="E1069">
            <v>0</v>
          </cell>
        </row>
        <row r="1070">
          <cell r="A1070" t="str">
            <v>2170150</v>
          </cell>
        </row>
        <row r="1070">
          <cell r="E1070">
            <v>0</v>
          </cell>
        </row>
        <row r="1071">
          <cell r="A1071" t="str">
            <v>2170199</v>
          </cell>
        </row>
        <row r="1071">
          <cell r="E1071">
            <v>0</v>
          </cell>
        </row>
        <row r="1072">
          <cell r="A1072" t="str">
            <v>21702</v>
          </cell>
        </row>
        <row r="1072">
          <cell r="E1072">
            <v>1</v>
          </cell>
        </row>
        <row r="1073">
          <cell r="A1073" t="str">
            <v>2170201</v>
          </cell>
        </row>
        <row r="1073">
          <cell r="E1073">
            <v>0</v>
          </cell>
        </row>
        <row r="1074">
          <cell r="A1074" t="str">
            <v>2170202</v>
          </cell>
        </row>
        <row r="1074">
          <cell r="E1074">
            <v>0</v>
          </cell>
        </row>
        <row r="1075">
          <cell r="A1075" t="str">
            <v>2170203</v>
          </cell>
        </row>
        <row r="1075">
          <cell r="E1075">
            <v>0</v>
          </cell>
        </row>
        <row r="1076">
          <cell r="A1076" t="str">
            <v>2170204</v>
          </cell>
        </row>
        <row r="1076">
          <cell r="E1076">
            <v>0</v>
          </cell>
        </row>
        <row r="1077">
          <cell r="A1077" t="str">
            <v>2170205</v>
          </cell>
        </row>
        <row r="1077">
          <cell r="E1077">
            <v>1</v>
          </cell>
        </row>
        <row r="1078">
          <cell r="A1078" t="str">
            <v>2170206</v>
          </cell>
        </row>
        <row r="1078">
          <cell r="E1078">
            <v>0</v>
          </cell>
        </row>
        <row r="1079">
          <cell r="A1079" t="str">
            <v>2170207</v>
          </cell>
        </row>
        <row r="1079">
          <cell r="E1079">
            <v>0</v>
          </cell>
        </row>
        <row r="1080">
          <cell r="A1080" t="str">
            <v>2170208</v>
          </cell>
        </row>
        <row r="1080">
          <cell r="E1080">
            <v>0</v>
          </cell>
        </row>
        <row r="1081">
          <cell r="A1081" t="str">
            <v>2170299</v>
          </cell>
        </row>
        <row r="1081">
          <cell r="E1081">
            <v>0</v>
          </cell>
        </row>
        <row r="1082">
          <cell r="A1082" t="str">
            <v>21703</v>
          </cell>
        </row>
        <row r="1082">
          <cell r="E1082">
            <v>0</v>
          </cell>
        </row>
        <row r="1083">
          <cell r="A1083" t="str">
            <v>2170301</v>
          </cell>
        </row>
        <row r="1083">
          <cell r="E1083">
            <v>0</v>
          </cell>
        </row>
        <row r="1084">
          <cell r="A1084" t="str">
            <v>2170302</v>
          </cell>
        </row>
        <row r="1084">
          <cell r="E1084">
            <v>0</v>
          </cell>
        </row>
        <row r="1085">
          <cell r="A1085" t="str">
            <v>2170303</v>
          </cell>
        </row>
        <row r="1085">
          <cell r="E1085">
            <v>0</v>
          </cell>
        </row>
        <row r="1086">
          <cell r="A1086" t="str">
            <v>2170304</v>
          </cell>
        </row>
        <row r="1086">
          <cell r="E1086">
            <v>0</v>
          </cell>
        </row>
        <row r="1087">
          <cell r="A1087" t="str">
            <v>2170399</v>
          </cell>
        </row>
        <row r="1087">
          <cell r="E1087">
            <v>0</v>
          </cell>
        </row>
        <row r="1088">
          <cell r="A1088" t="str">
            <v>21704</v>
          </cell>
        </row>
        <row r="1088">
          <cell r="E1088">
            <v>0</v>
          </cell>
        </row>
        <row r="1089">
          <cell r="A1089" t="str">
            <v>2170401</v>
          </cell>
        </row>
        <row r="1089">
          <cell r="E1089">
            <v>0</v>
          </cell>
        </row>
        <row r="1090">
          <cell r="A1090" t="str">
            <v>2170499</v>
          </cell>
        </row>
        <row r="1090">
          <cell r="E1090">
            <v>0</v>
          </cell>
        </row>
        <row r="1091">
          <cell r="A1091" t="str">
            <v>21799</v>
          </cell>
        </row>
        <row r="1091">
          <cell r="E1091">
            <v>0</v>
          </cell>
        </row>
        <row r="1092">
          <cell r="A1092" t="str">
            <v>2179902</v>
          </cell>
        </row>
        <row r="1092">
          <cell r="E1092">
            <v>0</v>
          </cell>
        </row>
        <row r="1093">
          <cell r="A1093" t="str">
            <v>2179999</v>
          </cell>
        </row>
        <row r="1093">
          <cell r="E1093">
            <v>0</v>
          </cell>
        </row>
        <row r="1094">
          <cell r="A1094" t="str">
            <v>219</v>
          </cell>
        </row>
        <row r="1094">
          <cell r="E1094">
            <v>0</v>
          </cell>
        </row>
        <row r="1095">
          <cell r="A1095" t="str">
            <v>21901</v>
          </cell>
        </row>
        <row r="1095">
          <cell r="E1095">
            <v>0</v>
          </cell>
        </row>
        <row r="1096">
          <cell r="A1096" t="str">
            <v>21902</v>
          </cell>
        </row>
        <row r="1096">
          <cell r="E1096">
            <v>0</v>
          </cell>
        </row>
        <row r="1097">
          <cell r="A1097" t="str">
            <v>21903</v>
          </cell>
        </row>
        <row r="1097">
          <cell r="E1097">
            <v>0</v>
          </cell>
        </row>
        <row r="1098">
          <cell r="A1098" t="str">
            <v>21904</v>
          </cell>
        </row>
        <row r="1098">
          <cell r="E1098">
            <v>0</v>
          </cell>
        </row>
        <row r="1099">
          <cell r="A1099" t="str">
            <v>21905</v>
          </cell>
        </row>
        <row r="1099">
          <cell r="E1099">
            <v>0</v>
          </cell>
        </row>
        <row r="1100">
          <cell r="A1100" t="str">
            <v>21906</v>
          </cell>
        </row>
        <row r="1100">
          <cell r="E1100">
            <v>0</v>
          </cell>
        </row>
        <row r="1101">
          <cell r="A1101" t="str">
            <v>21907</v>
          </cell>
        </row>
        <row r="1101">
          <cell r="E1101">
            <v>0</v>
          </cell>
        </row>
        <row r="1102">
          <cell r="A1102" t="str">
            <v>21908</v>
          </cell>
        </row>
        <row r="1102">
          <cell r="E1102">
            <v>0</v>
          </cell>
        </row>
        <row r="1103">
          <cell r="A1103" t="str">
            <v>21999</v>
          </cell>
        </row>
        <row r="1103">
          <cell r="E1103">
            <v>0</v>
          </cell>
        </row>
        <row r="1104">
          <cell r="A1104" t="str">
            <v>220</v>
          </cell>
        </row>
        <row r="1104">
          <cell r="E1104">
            <v>1011</v>
          </cell>
        </row>
        <row r="1105">
          <cell r="A1105" t="str">
            <v>22001</v>
          </cell>
        </row>
        <row r="1105">
          <cell r="E1105">
            <v>1011</v>
          </cell>
        </row>
        <row r="1106">
          <cell r="A1106" t="str">
            <v>2200101</v>
          </cell>
        </row>
        <row r="1106">
          <cell r="E1106">
            <v>890</v>
          </cell>
        </row>
        <row r="1107">
          <cell r="A1107" t="str">
            <v>2200102</v>
          </cell>
        </row>
        <row r="1107">
          <cell r="E1107">
            <v>8</v>
          </cell>
        </row>
        <row r="1108">
          <cell r="A1108" t="str">
            <v>2200103</v>
          </cell>
        </row>
        <row r="1108">
          <cell r="E1108">
            <v>0</v>
          </cell>
        </row>
        <row r="1109">
          <cell r="A1109" t="str">
            <v>2200104</v>
          </cell>
        </row>
        <row r="1109">
          <cell r="E1109">
            <v>0</v>
          </cell>
        </row>
        <row r="1110">
          <cell r="A1110" t="str">
            <v>2200106</v>
          </cell>
        </row>
        <row r="1110">
          <cell r="E1110">
            <v>0</v>
          </cell>
        </row>
        <row r="1111">
          <cell r="A1111" t="str">
            <v>2200107</v>
          </cell>
        </row>
        <row r="1111">
          <cell r="E1111">
            <v>0</v>
          </cell>
        </row>
        <row r="1112">
          <cell r="A1112" t="str">
            <v>2200108</v>
          </cell>
        </row>
        <row r="1112">
          <cell r="E1112">
            <v>70</v>
          </cell>
        </row>
        <row r="1113">
          <cell r="A1113" t="str">
            <v>2200109</v>
          </cell>
        </row>
        <row r="1113">
          <cell r="E1113">
            <v>43</v>
          </cell>
        </row>
        <row r="1114">
          <cell r="A1114" t="str">
            <v>2200112</v>
          </cell>
        </row>
        <row r="1114">
          <cell r="E1114">
            <v>0</v>
          </cell>
        </row>
        <row r="1115">
          <cell r="A1115" t="str">
            <v>2200113</v>
          </cell>
        </row>
        <row r="1115">
          <cell r="E1115">
            <v>0</v>
          </cell>
        </row>
        <row r="1116">
          <cell r="A1116" t="str">
            <v>2200114</v>
          </cell>
        </row>
        <row r="1116">
          <cell r="E1116">
            <v>0</v>
          </cell>
        </row>
        <row r="1117">
          <cell r="A1117" t="str">
            <v>2200115</v>
          </cell>
        </row>
        <row r="1117">
          <cell r="E1117">
            <v>0</v>
          </cell>
        </row>
        <row r="1118">
          <cell r="A1118" t="str">
            <v>2200116</v>
          </cell>
        </row>
        <row r="1118">
          <cell r="E1118">
            <v>0</v>
          </cell>
        </row>
        <row r="1119">
          <cell r="A1119" t="str">
            <v>2200119</v>
          </cell>
        </row>
        <row r="1119">
          <cell r="E1119">
            <v>0</v>
          </cell>
        </row>
        <row r="1120">
          <cell r="A1120" t="str">
            <v>2200120</v>
          </cell>
        </row>
        <row r="1120">
          <cell r="E1120">
            <v>0</v>
          </cell>
        </row>
        <row r="1121">
          <cell r="A1121" t="str">
            <v>2200121</v>
          </cell>
        </row>
        <row r="1121">
          <cell r="E1121">
            <v>0</v>
          </cell>
        </row>
        <row r="1122">
          <cell r="A1122" t="str">
            <v>2200122</v>
          </cell>
        </row>
        <row r="1122">
          <cell r="E1122">
            <v>0</v>
          </cell>
        </row>
        <row r="1123">
          <cell r="A1123" t="str">
            <v>2200123</v>
          </cell>
        </row>
        <row r="1123">
          <cell r="E1123">
            <v>0</v>
          </cell>
        </row>
        <row r="1124">
          <cell r="A1124" t="str">
            <v>2200124</v>
          </cell>
        </row>
        <row r="1124">
          <cell r="E1124">
            <v>0</v>
          </cell>
        </row>
        <row r="1125">
          <cell r="A1125" t="str">
            <v>2200125</v>
          </cell>
        </row>
        <row r="1125">
          <cell r="E1125">
            <v>0</v>
          </cell>
        </row>
        <row r="1126">
          <cell r="A1126" t="str">
            <v>2200126</v>
          </cell>
        </row>
        <row r="1126">
          <cell r="E1126">
            <v>0</v>
          </cell>
        </row>
        <row r="1127">
          <cell r="A1127" t="str">
            <v>2200127</v>
          </cell>
        </row>
        <row r="1127">
          <cell r="E1127">
            <v>0</v>
          </cell>
        </row>
        <row r="1128">
          <cell r="A1128" t="str">
            <v>2200128</v>
          </cell>
        </row>
        <row r="1128">
          <cell r="E1128">
            <v>0</v>
          </cell>
        </row>
        <row r="1129">
          <cell r="A1129" t="str">
            <v>2200129</v>
          </cell>
        </row>
        <row r="1129">
          <cell r="E1129">
            <v>0</v>
          </cell>
        </row>
        <row r="1130">
          <cell r="A1130" t="str">
            <v>2200150</v>
          </cell>
        </row>
        <row r="1130">
          <cell r="E1130">
            <v>0</v>
          </cell>
        </row>
        <row r="1131">
          <cell r="A1131" t="str">
            <v>2200199</v>
          </cell>
        </row>
        <row r="1131">
          <cell r="E1131">
            <v>0</v>
          </cell>
        </row>
        <row r="1132">
          <cell r="A1132" t="str">
            <v>22005</v>
          </cell>
        </row>
        <row r="1132">
          <cell r="E1132">
            <v>0</v>
          </cell>
        </row>
        <row r="1133">
          <cell r="A1133" t="str">
            <v>2200501</v>
          </cell>
        </row>
        <row r="1133">
          <cell r="E1133">
            <v>0</v>
          </cell>
        </row>
        <row r="1134">
          <cell r="A1134" t="str">
            <v>2200502</v>
          </cell>
        </row>
        <row r="1134">
          <cell r="E1134">
            <v>0</v>
          </cell>
        </row>
        <row r="1135">
          <cell r="A1135" t="str">
            <v>2200503</v>
          </cell>
        </row>
        <row r="1135">
          <cell r="E1135">
            <v>0</v>
          </cell>
        </row>
        <row r="1136">
          <cell r="A1136" t="str">
            <v>2200504</v>
          </cell>
        </row>
        <row r="1136">
          <cell r="E1136">
            <v>0</v>
          </cell>
        </row>
        <row r="1137">
          <cell r="A1137" t="str">
            <v>2200506</v>
          </cell>
        </row>
        <row r="1137">
          <cell r="E1137">
            <v>0</v>
          </cell>
        </row>
        <row r="1138">
          <cell r="A1138" t="str">
            <v>2200507</v>
          </cell>
        </row>
        <row r="1138">
          <cell r="E1138">
            <v>0</v>
          </cell>
        </row>
        <row r="1139">
          <cell r="A1139" t="str">
            <v>2200508</v>
          </cell>
        </row>
        <row r="1139">
          <cell r="E1139">
            <v>0</v>
          </cell>
        </row>
        <row r="1140">
          <cell r="A1140" t="str">
            <v>2200509</v>
          </cell>
        </row>
        <row r="1140">
          <cell r="E1140">
            <v>0</v>
          </cell>
        </row>
        <row r="1141">
          <cell r="A1141" t="str">
            <v>2200510</v>
          </cell>
        </row>
        <row r="1141">
          <cell r="E1141">
            <v>0</v>
          </cell>
        </row>
        <row r="1142">
          <cell r="A1142" t="str">
            <v>2200511</v>
          </cell>
        </row>
        <row r="1142">
          <cell r="E1142">
            <v>0</v>
          </cell>
        </row>
        <row r="1143">
          <cell r="A1143" t="str">
            <v>2200512</v>
          </cell>
        </row>
        <row r="1143">
          <cell r="E1143">
            <v>0</v>
          </cell>
        </row>
        <row r="1144">
          <cell r="A1144" t="str">
            <v>2200513</v>
          </cell>
        </row>
        <row r="1144">
          <cell r="E1144">
            <v>0</v>
          </cell>
        </row>
        <row r="1145">
          <cell r="A1145" t="str">
            <v>2200514</v>
          </cell>
        </row>
        <row r="1145">
          <cell r="E1145">
            <v>0</v>
          </cell>
        </row>
        <row r="1146">
          <cell r="A1146" t="str">
            <v>2200599</v>
          </cell>
        </row>
        <row r="1146">
          <cell r="E1146">
            <v>0</v>
          </cell>
        </row>
        <row r="1147">
          <cell r="A1147" t="str">
            <v>22099</v>
          </cell>
        </row>
        <row r="1147">
          <cell r="E1147">
            <v>0</v>
          </cell>
        </row>
        <row r="1148">
          <cell r="A1148" t="str">
            <v>2209999</v>
          </cell>
        </row>
        <row r="1148">
          <cell r="E1148">
            <v>0</v>
          </cell>
        </row>
        <row r="1149">
          <cell r="A1149" t="str">
            <v>221</v>
          </cell>
        </row>
        <row r="1149">
          <cell r="E1149">
            <v>10751</v>
          </cell>
        </row>
        <row r="1150">
          <cell r="A1150" t="str">
            <v>22101</v>
          </cell>
        </row>
        <row r="1150">
          <cell r="E1150">
            <v>242</v>
          </cell>
        </row>
        <row r="1151">
          <cell r="A1151" t="str">
            <v>2210101</v>
          </cell>
        </row>
        <row r="1151">
          <cell r="E1151">
            <v>0</v>
          </cell>
        </row>
        <row r="1152">
          <cell r="A1152" t="str">
            <v>2210102</v>
          </cell>
        </row>
        <row r="1152">
          <cell r="E1152">
            <v>0</v>
          </cell>
        </row>
        <row r="1153">
          <cell r="A1153" t="str">
            <v>2210103</v>
          </cell>
        </row>
        <row r="1153">
          <cell r="E1153">
            <v>0</v>
          </cell>
        </row>
        <row r="1154">
          <cell r="A1154" t="str">
            <v>2210104</v>
          </cell>
        </row>
        <row r="1154">
          <cell r="E1154">
            <v>0</v>
          </cell>
        </row>
        <row r="1155">
          <cell r="A1155" t="str">
            <v>2210105</v>
          </cell>
        </row>
        <row r="1155">
          <cell r="E1155">
            <v>240</v>
          </cell>
        </row>
        <row r="1156">
          <cell r="A1156" t="str">
            <v>2210106</v>
          </cell>
        </row>
        <row r="1156">
          <cell r="E1156">
            <v>0</v>
          </cell>
        </row>
        <row r="1157">
          <cell r="A1157" t="str">
            <v>2210107</v>
          </cell>
        </row>
        <row r="1157">
          <cell r="E1157">
            <v>2</v>
          </cell>
        </row>
        <row r="1158">
          <cell r="A1158" t="str">
            <v>2210108</v>
          </cell>
        </row>
        <row r="1158">
          <cell r="E1158">
            <v>0</v>
          </cell>
        </row>
        <row r="1159">
          <cell r="A1159" t="str">
            <v>2210109</v>
          </cell>
        </row>
        <row r="1159">
          <cell r="E1159">
            <v>0</v>
          </cell>
        </row>
        <row r="1160">
          <cell r="A1160" t="str">
            <v>2210110</v>
          </cell>
        </row>
        <row r="1160">
          <cell r="E1160">
            <v>0</v>
          </cell>
        </row>
        <row r="1161">
          <cell r="A1161" t="str">
            <v>2210199</v>
          </cell>
        </row>
        <row r="1161">
          <cell r="E1161">
            <v>0</v>
          </cell>
        </row>
        <row r="1162">
          <cell r="A1162" t="str">
            <v>22102</v>
          </cell>
        </row>
        <row r="1162">
          <cell r="E1162">
            <v>10509</v>
          </cell>
        </row>
        <row r="1163">
          <cell r="A1163" t="str">
            <v>2210201</v>
          </cell>
        </row>
        <row r="1163">
          <cell r="E1163">
            <v>10327</v>
          </cell>
        </row>
        <row r="1164">
          <cell r="A1164" t="str">
            <v>2210202</v>
          </cell>
        </row>
        <row r="1164">
          <cell r="E1164">
            <v>0</v>
          </cell>
        </row>
        <row r="1165">
          <cell r="A1165" t="str">
            <v>2210203</v>
          </cell>
        </row>
        <row r="1165">
          <cell r="E1165">
            <v>182</v>
          </cell>
        </row>
        <row r="1166">
          <cell r="A1166" t="str">
            <v>22103</v>
          </cell>
        </row>
        <row r="1166">
          <cell r="E1166">
            <v>0</v>
          </cell>
        </row>
        <row r="1167">
          <cell r="A1167" t="str">
            <v>2210301</v>
          </cell>
        </row>
        <row r="1167">
          <cell r="E1167">
            <v>0</v>
          </cell>
        </row>
        <row r="1168">
          <cell r="A1168" t="str">
            <v>2210302</v>
          </cell>
        </row>
        <row r="1168">
          <cell r="E1168">
            <v>0</v>
          </cell>
        </row>
        <row r="1169">
          <cell r="A1169" t="str">
            <v>2210399</v>
          </cell>
        </row>
        <row r="1169">
          <cell r="E1169">
            <v>0</v>
          </cell>
        </row>
        <row r="1170">
          <cell r="A1170" t="str">
            <v>222</v>
          </cell>
        </row>
        <row r="1170">
          <cell r="E1170">
            <v>298</v>
          </cell>
        </row>
        <row r="1171">
          <cell r="A1171" t="str">
            <v>22201</v>
          </cell>
        </row>
        <row r="1171">
          <cell r="E1171">
            <v>3</v>
          </cell>
        </row>
        <row r="1172">
          <cell r="A1172" t="str">
            <v>2220101</v>
          </cell>
        </row>
        <row r="1172">
          <cell r="E1172">
            <v>0</v>
          </cell>
        </row>
        <row r="1173">
          <cell r="A1173" t="str">
            <v>2220102</v>
          </cell>
        </row>
        <row r="1173">
          <cell r="E1173">
            <v>0</v>
          </cell>
        </row>
        <row r="1174">
          <cell r="A1174" t="str">
            <v>2220103</v>
          </cell>
        </row>
        <row r="1174">
          <cell r="E1174">
            <v>0</v>
          </cell>
        </row>
        <row r="1175">
          <cell r="A1175" t="str">
            <v>2220104</v>
          </cell>
        </row>
        <row r="1175">
          <cell r="E1175">
            <v>0</v>
          </cell>
        </row>
        <row r="1176">
          <cell r="A1176" t="str">
            <v>2220105</v>
          </cell>
        </row>
        <row r="1176">
          <cell r="E1176">
            <v>0</v>
          </cell>
        </row>
        <row r="1177">
          <cell r="A1177" t="str">
            <v>2220106</v>
          </cell>
        </row>
        <row r="1177">
          <cell r="E1177">
            <v>0</v>
          </cell>
        </row>
        <row r="1178">
          <cell r="A1178" t="str">
            <v>2220107</v>
          </cell>
        </row>
        <row r="1178">
          <cell r="E1178">
            <v>0</v>
          </cell>
        </row>
        <row r="1179">
          <cell r="A1179" t="str">
            <v>2220112</v>
          </cell>
        </row>
        <row r="1179">
          <cell r="E1179">
            <v>0</v>
          </cell>
        </row>
        <row r="1180">
          <cell r="A1180" t="str">
            <v>2220113</v>
          </cell>
        </row>
        <row r="1180">
          <cell r="E1180">
            <v>0</v>
          </cell>
        </row>
        <row r="1181">
          <cell r="A1181" t="str">
            <v>2220114</v>
          </cell>
        </row>
        <row r="1181">
          <cell r="E1181">
            <v>0</v>
          </cell>
        </row>
        <row r="1182">
          <cell r="A1182" t="str">
            <v>2220115</v>
          </cell>
        </row>
        <row r="1182">
          <cell r="E1182">
            <v>0</v>
          </cell>
        </row>
        <row r="1183">
          <cell r="A1183" t="str">
            <v>2220118</v>
          </cell>
        </row>
        <row r="1183">
          <cell r="E1183">
            <v>0</v>
          </cell>
        </row>
        <row r="1184">
          <cell r="A1184" t="str">
            <v>2220119</v>
          </cell>
        </row>
        <row r="1184">
          <cell r="E1184">
            <v>0</v>
          </cell>
        </row>
        <row r="1185">
          <cell r="A1185" t="str">
            <v>2220120</v>
          </cell>
        </row>
        <row r="1185">
          <cell r="E1185">
            <v>0</v>
          </cell>
        </row>
        <row r="1186">
          <cell r="A1186" t="str">
            <v>2220121</v>
          </cell>
        </row>
        <row r="1186">
          <cell r="E1186">
            <v>0</v>
          </cell>
        </row>
        <row r="1187">
          <cell r="A1187" t="str">
            <v>2220150</v>
          </cell>
        </row>
        <row r="1187">
          <cell r="E1187">
            <v>0</v>
          </cell>
        </row>
        <row r="1188">
          <cell r="A1188" t="str">
            <v>2220199</v>
          </cell>
        </row>
        <row r="1188">
          <cell r="E1188">
            <v>3</v>
          </cell>
        </row>
        <row r="1189">
          <cell r="A1189" t="str">
            <v>22203</v>
          </cell>
        </row>
        <row r="1189">
          <cell r="E1189">
            <v>0</v>
          </cell>
        </row>
        <row r="1190">
          <cell r="A1190" t="str">
            <v>2220301</v>
          </cell>
        </row>
        <row r="1190">
          <cell r="E1190">
            <v>0</v>
          </cell>
        </row>
        <row r="1191">
          <cell r="A1191" t="str">
            <v>2220303</v>
          </cell>
        </row>
        <row r="1191">
          <cell r="E1191">
            <v>0</v>
          </cell>
        </row>
        <row r="1192">
          <cell r="A1192" t="str">
            <v>2220304</v>
          </cell>
        </row>
        <row r="1192">
          <cell r="E1192">
            <v>0</v>
          </cell>
        </row>
        <row r="1193">
          <cell r="A1193" t="str">
            <v>2220305</v>
          </cell>
        </row>
        <row r="1193">
          <cell r="E1193">
            <v>0</v>
          </cell>
        </row>
        <row r="1194">
          <cell r="A1194" t="str">
            <v>2220399</v>
          </cell>
        </row>
        <row r="1194">
          <cell r="E1194">
            <v>0</v>
          </cell>
        </row>
        <row r="1195">
          <cell r="A1195" t="str">
            <v>22204</v>
          </cell>
        </row>
        <row r="1195">
          <cell r="E1195">
            <v>295</v>
          </cell>
        </row>
        <row r="1196">
          <cell r="A1196" t="str">
            <v>2220401</v>
          </cell>
        </row>
        <row r="1196">
          <cell r="E1196">
            <v>275</v>
          </cell>
        </row>
        <row r="1197">
          <cell r="A1197" t="str">
            <v>2220402</v>
          </cell>
        </row>
        <row r="1197">
          <cell r="E1197">
            <v>0</v>
          </cell>
        </row>
        <row r="1198">
          <cell r="A1198" t="str">
            <v>2220403</v>
          </cell>
        </row>
        <row r="1198">
          <cell r="E1198">
            <v>0</v>
          </cell>
        </row>
        <row r="1199">
          <cell r="A1199" t="str">
            <v>2220404</v>
          </cell>
        </row>
        <row r="1199">
          <cell r="E1199">
            <v>0</v>
          </cell>
        </row>
        <row r="1200">
          <cell r="A1200" t="str">
            <v>2220499</v>
          </cell>
        </row>
        <row r="1200">
          <cell r="E1200">
            <v>20</v>
          </cell>
        </row>
        <row r="1201">
          <cell r="A1201" t="str">
            <v>22205</v>
          </cell>
        </row>
        <row r="1201">
          <cell r="E1201">
            <v>0</v>
          </cell>
        </row>
        <row r="1202">
          <cell r="A1202" t="str">
            <v>2220501</v>
          </cell>
        </row>
        <row r="1202">
          <cell r="E1202">
            <v>0</v>
          </cell>
        </row>
        <row r="1203">
          <cell r="A1203" t="str">
            <v>2220502</v>
          </cell>
        </row>
        <row r="1203">
          <cell r="E1203">
            <v>0</v>
          </cell>
        </row>
        <row r="1204">
          <cell r="A1204" t="str">
            <v>2220503</v>
          </cell>
        </row>
        <row r="1204">
          <cell r="E1204">
            <v>0</v>
          </cell>
        </row>
        <row r="1205">
          <cell r="A1205" t="str">
            <v>2220504</v>
          </cell>
        </row>
        <row r="1205">
          <cell r="E1205">
            <v>0</v>
          </cell>
        </row>
        <row r="1206">
          <cell r="A1206" t="str">
            <v>2220505</v>
          </cell>
        </row>
        <row r="1206">
          <cell r="E1206">
            <v>0</v>
          </cell>
        </row>
        <row r="1207">
          <cell r="A1207" t="str">
            <v>2220506</v>
          </cell>
        </row>
        <row r="1207">
          <cell r="E1207">
            <v>0</v>
          </cell>
        </row>
        <row r="1208">
          <cell r="A1208" t="str">
            <v>2220507</v>
          </cell>
        </row>
        <row r="1208">
          <cell r="E1208">
            <v>0</v>
          </cell>
        </row>
        <row r="1209">
          <cell r="A1209" t="str">
            <v>2220508</v>
          </cell>
        </row>
        <row r="1209">
          <cell r="E1209">
            <v>0</v>
          </cell>
        </row>
        <row r="1210">
          <cell r="A1210" t="str">
            <v>2220509</v>
          </cell>
        </row>
        <row r="1210">
          <cell r="E1210">
            <v>0</v>
          </cell>
        </row>
        <row r="1211">
          <cell r="A1211" t="str">
            <v>2220510</v>
          </cell>
        </row>
        <row r="1211">
          <cell r="E1211">
            <v>0</v>
          </cell>
        </row>
        <row r="1212">
          <cell r="A1212" t="str">
            <v>2220511</v>
          </cell>
        </row>
        <row r="1212">
          <cell r="E1212">
            <v>0</v>
          </cell>
        </row>
        <row r="1213">
          <cell r="A1213" t="str">
            <v>2220599</v>
          </cell>
        </row>
        <row r="1213">
          <cell r="E1213">
            <v>0</v>
          </cell>
        </row>
        <row r="1214">
          <cell r="A1214" t="str">
            <v>224</v>
          </cell>
        </row>
        <row r="1214">
          <cell r="E1214">
            <v>1303</v>
          </cell>
        </row>
        <row r="1215">
          <cell r="A1215" t="str">
            <v>22401</v>
          </cell>
        </row>
        <row r="1215">
          <cell r="E1215">
            <v>535</v>
          </cell>
        </row>
        <row r="1216">
          <cell r="A1216" t="str">
            <v>2240101</v>
          </cell>
        </row>
        <row r="1216">
          <cell r="E1216">
            <v>428</v>
          </cell>
        </row>
        <row r="1217">
          <cell r="A1217" t="str">
            <v>2240102</v>
          </cell>
        </row>
        <row r="1217">
          <cell r="E1217">
            <v>11</v>
          </cell>
        </row>
        <row r="1218">
          <cell r="A1218" t="str">
            <v>2240103</v>
          </cell>
        </row>
        <row r="1218">
          <cell r="E1218">
            <v>0</v>
          </cell>
        </row>
        <row r="1219">
          <cell r="A1219" t="str">
            <v>2240104</v>
          </cell>
        </row>
        <row r="1219">
          <cell r="E1219">
            <v>0</v>
          </cell>
        </row>
        <row r="1220">
          <cell r="A1220" t="str">
            <v>2240105</v>
          </cell>
        </row>
        <row r="1220">
          <cell r="E1220">
            <v>0</v>
          </cell>
        </row>
        <row r="1221">
          <cell r="A1221" t="str">
            <v>2240106</v>
          </cell>
        </row>
        <row r="1221">
          <cell r="E1221">
            <v>81</v>
          </cell>
        </row>
        <row r="1222">
          <cell r="A1222" t="str">
            <v>2240108</v>
          </cell>
        </row>
        <row r="1222">
          <cell r="E1222">
            <v>15</v>
          </cell>
        </row>
        <row r="1223">
          <cell r="A1223" t="str">
            <v>2240109</v>
          </cell>
        </row>
        <row r="1223">
          <cell r="E1223">
            <v>0</v>
          </cell>
        </row>
        <row r="1224">
          <cell r="A1224" t="str">
            <v>2240150</v>
          </cell>
        </row>
        <row r="1224">
          <cell r="E1224">
            <v>0</v>
          </cell>
        </row>
        <row r="1225">
          <cell r="A1225" t="str">
            <v>2240199</v>
          </cell>
        </row>
        <row r="1225">
          <cell r="E1225">
            <v>0</v>
          </cell>
        </row>
        <row r="1226">
          <cell r="A1226" t="str">
            <v>22402</v>
          </cell>
        </row>
        <row r="1226">
          <cell r="E1226">
            <v>642</v>
          </cell>
        </row>
        <row r="1227">
          <cell r="A1227" t="str">
            <v>2240201</v>
          </cell>
        </row>
        <row r="1227">
          <cell r="E1227">
            <v>307</v>
          </cell>
        </row>
        <row r="1228">
          <cell r="A1228" t="str">
            <v>2240202</v>
          </cell>
        </row>
        <row r="1228">
          <cell r="E1228">
            <v>0</v>
          </cell>
        </row>
        <row r="1229">
          <cell r="A1229" t="str">
            <v>2240203</v>
          </cell>
        </row>
        <row r="1229">
          <cell r="E1229">
            <v>0</v>
          </cell>
        </row>
        <row r="1230">
          <cell r="A1230" t="str">
            <v>2240204</v>
          </cell>
        </row>
        <row r="1230">
          <cell r="E1230">
            <v>335</v>
          </cell>
        </row>
        <row r="1231">
          <cell r="A1231" t="str">
            <v>2240250</v>
          </cell>
        </row>
        <row r="1231">
          <cell r="E1231">
            <v>0</v>
          </cell>
        </row>
        <row r="1232">
          <cell r="A1232" t="str">
            <v>2240299</v>
          </cell>
        </row>
        <row r="1232">
          <cell r="E1232">
            <v>0</v>
          </cell>
        </row>
        <row r="1233">
          <cell r="A1233" t="str">
            <v>22404</v>
          </cell>
        </row>
        <row r="1233">
          <cell r="E1233">
            <v>0</v>
          </cell>
        </row>
        <row r="1234">
          <cell r="A1234" t="str">
            <v>2240401</v>
          </cell>
        </row>
        <row r="1234">
          <cell r="E1234">
            <v>0</v>
          </cell>
        </row>
        <row r="1235">
          <cell r="A1235" t="str">
            <v>2240402</v>
          </cell>
        </row>
        <row r="1235">
          <cell r="E1235">
            <v>0</v>
          </cell>
        </row>
        <row r="1236">
          <cell r="A1236" t="str">
            <v>2240403</v>
          </cell>
        </row>
        <row r="1236">
          <cell r="E1236">
            <v>0</v>
          </cell>
        </row>
        <row r="1237">
          <cell r="A1237" t="str">
            <v>2240404</v>
          </cell>
        </row>
        <row r="1237">
          <cell r="E1237">
            <v>0</v>
          </cell>
        </row>
        <row r="1238">
          <cell r="A1238" t="str">
            <v>2240405</v>
          </cell>
        </row>
        <row r="1238">
          <cell r="E1238">
            <v>0</v>
          </cell>
        </row>
        <row r="1239">
          <cell r="A1239" t="str">
            <v>2240450</v>
          </cell>
        </row>
        <row r="1239">
          <cell r="E1239">
            <v>0</v>
          </cell>
        </row>
        <row r="1240">
          <cell r="A1240" t="str">
            <v>2240499</v>
          </cell>
        </row>
        <row r="1240">
          <cell r="E1240">
            <v>0</v>
          </cell>
        </row>
        <row r="1241">
          <cell r="A1241" t="str">
            <v>22405</v>
          </cell>
        </row>
        <row r="1241">
          <cell r="E1241">
            <v>116</v>
          </cell>
        </row>
        <row r="1242">
          <cell r="A1242" t="str">
            <v>2240501</v>
          </cell>
        </row>
        <row r="1242">
          <cell r="E1242">
            <v>100</v>
          </cell>
        </row>
        <row r="1243">
          <cell r="A1243" t="str">
            <v>2240502</v>
          </cell>
        </row>
        <row r="1243">
          <cell r="E1243">
            <v>10</v>
          </cell>
        </row>
        <row r="1244">
          <cell r="A1244" t="str">
            <v>2240503</v>
          </cell>
        </row>
        <row r="1244">
          <cell r="E1244">
            <v>0</v>
          </cell>
        </row>
        <row r="1245">
          <cell r="A1245" t="str">
            <v>2240504</v>
          </cell>
        </row>
        <row r="1245">
          <cell r="E1245">
            <v>0</v>
          </cell>
        </row>
        <row r="1246">
          <cell r="A1246" t="str">
            <v>2240505</v>
          </cell>
        </row>
        <row r="1246">
          <cell r="E1246">
            <v>0</v>
          </cell>
        </row>
        <row r="1247">
          <cell r="A1247" t="str">
            <v>2240506</v>
          </cell>
        </row>
        <row r="1247">
          <cell r="E1247">
            <v>0</v>
          </cell>
        </row>
        <row r="1248">
          <cell r="A1248" t="str">
            <v>2240507</v>
          </cell>
        </row>
        <row r="1248">
          <cell r="E1248">
            <v>6</v>
          </cell>
        </row>
        <row r="1249">
          <cell r="A1249" t="str">
            <v>2240508</v>
          </cell>
        </row>
        <row r="1249">
          <cell r="E1249">
            <v>0</v>
          </cell>
        </row>
        <row r="1250">
          <cell r="A1250" t="str">
            <v>2240509</v>
          </cell>
        </row>
        <row r="1250">
          <cell r="E1250">
            <v>0</v>
          </cell>
        </row>
        <row r="1251">
          <cell r="A1251" t="str">
            <v>2240510</v>
          </cell>
        </row>
        <row r="1251">
          <cell r="E1251">
            <v>0</v>
          </cell>
        </row>
        <row r="1252">
          <cell r="A1252" t="str">
            <v>2240550</v>
          </cell>
        </row>
        <row r="1252">
          <cell r="E1252">
            <v>0</v>
          </cell>
        </row>
        <row r="1253">
          <cell r="A1253" t="str">
            <v>2240599</v>
          </cell>
        </row>
        <row r="1253">
          <cell r="E1253">
            <v>0</v>
          </cell>
        </row>
        <row r="1254">
          <cell r="A1254" t="str">
            <v>22406</v>
          </cell>
        </row>
        <row r="1254">
          <cell r="E1254">
            <v>0</v>
          </cell>
        </row>
        <row r="1255">
          <cell r="A1255" t="str">
            <v>2240601</v>
          </cell>
        </row>
        <row r="1255">
          <cell r="E1255">
            <v>0</v>
          </cell>
        </row>
        <row r="1256">
          <cell r="A1256" t="str">
            <v>2240602</v>
          </cell>
        </row>
        <row r="1256">
          <cell r="E1256">
            <v>0</v>
          </cell>
        </row>
        <row r="1257">
          <cell r="A1257" t="str">
            <v>2240699</v>
          </cell>
        </row>
        <row r="1257">
          <cell r="E1257">
            <v>0</v>
          </cell>
        </row>
        <row r="1258">
          <cell r="A1258" t="str">
            <v>22407</v>
          </cell>
        </row>
        <row r="1258">
          <cell r="E1258">
            <v>10</v>
          </cell>
        </row>
        <row r="1259">
          <cell r="A1259" t="str">
            <v>2240703</v>
          </cell>
        </row>
        <row r="1259">
          <cell r="E1259">
            <v>10</v>
          </cell>
        </row>
        <row r="1260">
          <cell r="A1260" t="str">
            <v>2240704</v>
          </cell>
        </row>
        <row r="1260">
          <cell r="E1260">
            <v>0</v>
          </cell>
        </row>
        <row r="1261">
          <cell r="A1261" t="str">
            <v>2240799</v>
          </cell>
        </row>
        <row r="1261">
          <cell r="E1261">
            <v>0</v>
          </cell>
        </row>
        <row r="1262">
          <cell r="A1262" t="str">
            <v>22499</v>
          </cell>
        </row>
        <row r="1262">
          <cell r="E1262">
            <v>0</v>
          </cell>
        </row>
        <row r="1263">
          <cell r="A1263" t="str">
            <v>2249999</v>
          </cell>
        </row>
        <row r="1263">
          <cell r="E1263">
            <v>0</v>
          </cell>
        </row>
        <row r="1264">
          <cell r="A1264" t="str">
            <v>227</v>
          </cell>
        </row>
        <row r="1264">
          <cell r="E1264">
            <v>1700</v>
          </cell>
        </row>
        <row r="1265">
          <cell r="A1265" t="str">
            <v>229</v>
          </cell>
        </row>
        <row r="1265">
          <cell r="E1265">
            <v>0</v>
          </cell>
        </row>
        <row r="1266">
          <cell r="A1266" t="str">
            <v>22902</v>
          </cell>
        </row>
        <row r="1266">
          <cell r="E1266">
            <v>0</v>
          </cell>
        </row>
        <row r="1267">
          <cell r="A1267" t="str">
            <v>22999</v>
          </cell>
        </row>
        <row r="1267">
          <cell r="E1267">
            <v>0</v>
          </cell>
        </row>
        <row r="1268">
          <cell r="A1268" t="str">
            <v>232</v>
          </cell>
        </row>
        <row r="1268">
          <cell r="E1268">
            <v>2850</v>
          </cell>
        </row>
        <row r="1269">
          <cell r="A1269" t="str">
            <v>23203</v>
          </cell>
        </row>
        <row r="1269">
          <cell r="E1269">
            <v>2850</v>
          </cell>
        </row>
        <row r="1270">
          <cell r="A1270" t="str">
            <v>2320301</v>
          </cell>
        </row>
        <row r="1270">
          <cell r="E1270">
            <v>2850</v>
          </cell>
        </row>
        <row r="1271">
          <cell r="A1271" t="str">
            <v>2320302</v>
          </cell>
        </row>
        <row r="1271">
          <cell r="E1271">
            <v>0</v>
          </cell>
        </row>
        <row r="1272">
          <cell r="A1272" t="str">
            <v>2320303</v>
          </cell>
        </row>
        <row r="1272">
          <cell r="E1272">
            <v>0</v>
          </cell>
        </row>
        <row r="1273">
          <cell r="A1273" t="str">
            <v>2320399</v>
          </cell>
        </row>
        <row r="1273">
          <cell r="E1273">
            <v>0</v>
          </cell>
        </row>
        <row r="1274">
          <cell r="A1274" t="str">
            <v>233</v>
          </cell>
        </row>
        <row r="1274">
          <cell r="E1274">
            <v>22</v>
          </cell>
        </row>
        <row r="1275">
          <cell r="A1275" t="str">
            <v>23303</v>
          </cell>
        </row>
        <row r="1275">
          <cell r="E1275">
            <v>22</v>
          </cell>
        </row>
        <row r="1276">
          <cell r="E1276">
            <v>0</v>
          </cell>
        </row>
        <row r="1277">
          <cell r="E1277">
            <v>0</v>
          </cell>
        </row>
        <row r="1278">
          <cell r="E1278">
            <v>165001.24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封面"/>
      <sheetName val="目录"/>
      <sheetName val="01-1"/>
      <sheetName val="01-2"/>
      <sheetName val="02"/>
      <sheetName val="03"/>
      <sheetName val="04"/>
      <sheetName val="05"/>
      <sheetName val="06"/>
      <sheetName val="07"/>
      <sheetName val="08"/>
      <sheetName val="09"/>
      <sheetName val="10"/>
      <sheetName val="11-1"/>
      <sheetName val="11-2"/>
      <sheetName val="12"/>
      <sheetName val="13"/>
      <sheetName val="14"/>
      <sheetName val="15"/>
      <sheetName val="16"/>
      <sheetName val="17"/>
      <sheetName val="18"/>
      <sheetName val="19"/>
      <sheetName val="20"/>
      <sheetName val="21"/>
      <sheetName val="22"/>
      <sheetName val="23"/>
    </sheetNames>
    <sheetDataSet>
      <sheetData sheetId="0" refreshError="1"/>
      <sheetData sheetId="1" refreshError="1"/>
      <sheetData sheetId="2" refreshError="1"/>
      <sheetData sheetId="3" refreshError="1"/>
      <sheetData sheetId="4" refreshError="1">
        <row r="1">
          <cell r="B1" t="str">
            <v>2022年通海县一般公共预算支出执行情况表</v>
          </cell>
        </row>
        <row r="2">
          <cell r="B2" t="str">
            <v>表二</v>
          </cell>
        </row>
        <row r="3">
          <cell r="A3" t="str">
            <v>科目编码</v>
          </cell>
          <cell r="B3" t="str">
            <v>项目</v>
          </cell>
          <cell r="C3" t="str">
            <v>2021年决算数</v>
          </cell>
          <cell r="D3" t="str">
            <v>2022年</v>
          </cell>
        </row>
        <row r="4">
          <cell r="D4" t="str">
            <v>预算数</v>
          </cell>
          <cell r="E4" t="str">
            <v>执行数</v>
          </cell>
        </row>
        <row r="5">
          <cell r="A5" t="str">
            <v>201</v>
          </cell>
          <cell r="B5" t="str">
            <v>一、一般公共服务</v>
          </cell>
          <cell r="C5">
            <v>15275</v>
          </cell>
          <cell r="D5">
            <v>20371</v>
          </cell>
          <cell r="E5">
            <v>15808</v>
          </cell>
        </row>
        <row r="6">
          <cell r="A6" t="str">
            <v>20101</v>
          </cell>
          <cell r="B6" t="str">
            <v>人大事务</v>
          </cell>
          <cell r="C6">
            <v>648</v>
          </cell>
          <cell r="D6">
            <v>864</v>
          </cell>
          <cell r="E6">
            <v>678</v>
          </cell>
        </row>
        <row r="7">
          <cell r="A7" t="str">
            <v>2010101</v>
          </cell>
          <cell r="B7" t="str">
            <v>行政运行</v>
          </cell>
          <cell r="C7">
            <v>495</v>
          </cell>
          <cell r="D7">
            <v>596</v>
          </cell>
          <cell r="E7">
            <v>589</v>
          </cell>
        </row>
        <row r="8">
          <cell r="A8" t="str">
            <v>2010102</v>
          </cell>
          <cell r="B8" t="str">
            <v>一般行政管理事务</v>
          </cell>
          <cell r="C8">
            <v>4</v>
          </cell>
          <cell r="D8">
            <v>61</v>
          </cell>
          <cell r="E8">
            <v>16</v>
          </cell>
        </row>
        <row r="9">
          <cell r="A9" t="str">
            <v>2010103</v>
          </cell>
          <cell r="B9" t="str">
            <v>机关服务</v>
          </cell>
        </row>
        <row r="9">
          <cell r="E9">
            <v>0</v>
          </cell>
        </row>
        <row r="10">
          <cell r="A10" t="str">
            <v>2010104</v>
          </cell>
          <cell r="B10" t="str">
            <v>人大会议</v>
          </cell>
          <cell r="C10">
            <v>21</v>
          </cell>
          <cell r="D10">
            <v>40</v>
          </cell>
          <cell r="E10">
            <v>20</v>
          </cell>
        </row>
        <row r="11">
          <cell r="A11" t="str">
            <v>2010105</v>
          </cell>
          <cell r="B11" t="str">
            <v>人大立法</v>
          </cell>
        </row>
        <row r="11">
          <cell r="E11">
            <v>0</v>
          </cell>
        </row>
        <row r="12">
          <cell r="A12" t="str">
            <v>2010106</v>
          </cell>
          <cell r="B12" t="str">
            <v>人大监督</v>
          </cell>
        </row>
        <row r="12">
          <cell r="E12">
            <v>0</v>
          </cell>
        </row>
        <row r="13">
          <cell r="A13" t="str">
            <v>2010107</v>
          </cell>
          <cell r="B13" t="str">
            <v>人大代表履职能力提升</v>
          </cell>
          <cell r="C13">
            <v>5</v>
          </cell>
        </row>
        <row r="13">
          <cell r="E13">
            <v>0</v>
          </cell>
        </row>
        <row r="14">
          <cell r="A14" t="str">
            <v>2010108</v>
          </cell>
          <cell r="B14" t="str">
            <v>代表工作</v>
          </cell>
          <cell r="C14">
            <v>123</v>
          </cell>
          <cell r="D14">
            <v>167</v>
          </cell>
          <cell r="E14">
            <v>53</v>
          </cell>
        </row>
        <row r="15">
          <cell r="A15" t="str">
            <v>2010109</v>
          </cell>
          <cell r="B15" t="str">
            <v>人大信访工作</v>
          </cell>
        </row>
        <row r="15">
          <cell r="E15">
            <v>0</v>
          </cell>
        </row>
        <row r="16">
          <cell r="A16" t="str">
            <v>2010150</v>
          </cell>
          <cell r="B16" t="str">
            <v>事业运行</v>
          </cell>
        </row>
        <row r="16">
          <cell r="E16">
            <v>0</v>
          </cell>
        </row>
        <row r="17">
          <cell r="A17" t="str">
            <v>2010199</v>
          </cell>
          <cell r="B17" t="str">
            <v>其他人大事务支出</v>
          </cell>
        </row>
        <row r="17">
          <cell r="E17">
            <v>0</v>
          </cell>
        </row>
        <row r="18">
          <cell r="A18" t="str">
            <v>20102</v>
          </cell>
          <cell r="B18" t="str">
            <v>政协事务</v>
          </cell>
          <cell r="C18">
            <v>577</v>
          </cell>
          <cell r="D18">
            <v>916</v>
          </cell>
          <cell r="E18">
            <v>749</v>
          </cell>
        </row>
        <row r="19">
          <cell r="A19" t="str">
            <v>2010201</v>
          </cell>
          <cell r="B19" t="str">
            <v>行政运行</v>
          </cell>
          <cell r="C19">
            <v>555</v>
          </cell>
          <cell r="D19">
            <v>668</v>
          </cell>
          <cell r="E19">
            <v>668</v>
          </cell>
        </row>
        <row r="20">
          <cell r="A20" t="str">
            <v>2010202</v>
          </cell>
          <cell r="B20" t="str">
            <v>一般行政管理事务</v>
          </cell>
          <cell r="C20">
            <v>1</v>
          </cell>
        </row>
        <row r="20">
          <cell r="E20">
            <v>0</v>
          </cell>
        </row>
        <row r="21">
          <cell r="A21" t="str">
            <v>2010203</v>
          </cell>
          <cell r="B21" t="str">
            <v>机关服务</v>
          </cell>
        </row>
        <row r="21">
          <cell r="E21">
            <v>0</v>
          </cell>
        </row>
        <row r="22">
          <cell r="A22" t="str">
            <v>2010204</v>
          </cell>
          <cell r="B22" t="str">
            <v>政协会议</v>
          </cell>
          <cell r="C22">
            <v>16</v>
          </cell>
          <cell r="D22">
            <v>35</v>
          </cell>
          <cell r="E22">
            <v>16</v>
          </cell>
        </row>
        <row r="23">
          <cell r="A23" t="str">
            <v>2010205</v>
          </cell>
          <cell r="B23" t="str">
            <v>委员视察</v>
          </cell>
        </row>
        <row r="23">
          <cell r="E23">
            <v>1</v>
          </cell>
        </row>
        <row r="24">
          <cell r="A24" t="str">
            <v>2010206</v>
          </cell>
          <cell r="B24" t="str">
            <v>参政议政</v>
          </cell>
          <cell r="C24">
            <v>2</v>
          </cell>
          <cell r="D24">
            <v>189</v>
          </cell>
          <cell r="E24">
            <v>49</v>
          </cell>
        </row>
        <row r="25">
          <cell r="A25" t="str">
            <v>2010250</v>
          </cell>
          <cell r="B25" t="str">
            <v>事业运行</v>
          </cell>
        </row>
        <row r="25">
          <cell r="E25">
            <v>0</v>
          </cell>
        </row>
        <row r="26">
          <cell r="A26" t="str">
            <v>2010299</v>
          </cell>
          <cell r="B26" t="str">
            <v>其他政协事务支出</v>
          </cell>
          <cell r="C26">
            <v>3</v>
          </cell>
          <cell r="D26">
            <v>24</v>
          </cell>
          <cell r="E26">
            <v>15</v>
          </cell>
        </row>
        <row r="27">
          <cell r="A27" t="str">
            <v>20103</v>
          </cell>
          <cell r="B27" t="str">
            <v>政府办公厅(室)及相关机构事务</v>
          </cell>
          <cell r="C27">
            <v>4094</v>
          </cell>
          <cell r="D27">
            <v>5199</v>
          </cell>
          <cell r="E27">
            <v>4432</v>
          </cell>
        </row>
        <row r="28">
          <cell r="A28" t="str">
            <v>2010301</v>
          </cell>
          <cell r="B28" t="str">
            <v>行政运行</v>
          </cell>
          <cell r="C28">
            <v>4030</v>
          </cell>
          <cell r="D28">
            <v>4965</v>
          </cell>
          <cell r="E28">
            <v>4330</v>
          </cell>
        </row>
        <row r="29">
          <cell r="A29" t="str">
            <v>2010302</v>
          </cell>
          <cell r="B29" t="str">
            <v>一般行政管理事务</v>
          </cell>
          <cell r="C29">
            <v>6</v>
          </cell>
          <cell r="D29">
            <v>168</v>
          </cell>
          <cell r="E29">
            <v>53</v>
          </cell>
        </row>
        <row r="30">
          <cell r="A30" t="str">
            <v>2010303</v>
          </cell>
          <cell r="B30" t="str">
            <v>机关服务</v>
          </cell>
        </row>
        <row r="30">
          <cell r="E30">
            <v>0</v>
          </cell>
        </row>
        <row r="31">
          <cell r="A31" t="str">
            <v>2010304</v>
          </cell>
          <cell r="B31" t="str">
            <v>专项服务</v>
          </cell>
        </row>
        <row r="31">
          <cell r="E31">
            <v>0</v>
          </cell>
        </row>
        <row r="32">
          <cell r="A32" t="str">
            <v>2010305</v>
          </cell>
          <cell r="B32" t="str">
            <v>专项业务及机关事务管理</v>
          </cell>
          <cell r="C32">
            <v>27</v>
          </cell>
          <cell r="D32">
            <v>60</v>
          </cell>
          <cell r="E32">
            <v>36</v>
          </cell>
        </row>
        <row r="33">
          <cell r="A33" t="str">
            <v>2010306</v>
          </cell>
          <cell r="B33" t="str">
            <v>政务公开审批</v>
          </cell>
        </row>
        <row r="33">
          <cell r="E33">
            <v>0</v>
          </cell>
        </row>
        <row r="34">
          <cell r="A34" t="str">
            <v>2010308</v>
          </cell>
          <cell r="B34" t="str">
            <v>信访事务</v>
          </cell>
          <cell r="C34">
            <v>20</v>
          </cell>
          <cell r="D34">
            <v>6</v>
          </cell>
          <cell r="E34">
            <v>8</v>
          </cell>
        </row>
        <row r="35">
          <cell r="A35" t="str">
            <v>2010309</v>
          </cell>
          <cell r="B35" t="str">
            <v>参事事务</v>
          </cell>
        </row>
        <row r="35">
          <cell r="E35">
            <v>0</v>
          </cell>
        </row>
        <row r="36">
          <cell r="A36" t="str">
            <v>2010350</v>
          </cell>
          <cell r="B36" t="str">
            <v>事业运行</v>
          </cell>
        </row>
        <row r="36">
          <cell r="E36">
            <v>0</v>
          </cell>
        </row>
        <row r="37">
          <cell r="A37" t="str">
            <v>2010399</v>
          </cell>
          <cell r="B37" t="str">
            <v>其他政府办公厅（室）及相关机构事务支出</v>
          </cell>
          <cell r="C37">
            <v>11</v>
          </cell>
        </row>
        <row r="37">
          <cell r="E37">
            <v>5</v>
          </cell>
        </row>
        <row r="38">
          <cell r="A38" t="str">
            <v>20104</v>
          </cell>
          <cell r="B38" t="str">
            <v>发展与改革事务</v>
          </cell>
          <cell r="C38">
            <v>350</v>
          </cell>
          <cell r="D38">
            <v>365</v>
          </cell>
          <cell r="E38">
            <v>399</v>
          </cell>
        </row>
        <row r="39">
          <cell r="A39" t="str">
            <v>2010401</v>
          </cell>
          <cell r="B39" t="str">
            <v>行政运行</v>
          </cell>
          <cell r="C39">
            <v>244</v>
          </cell>
          <cell r="D39">
            <v>238</v>
          </cell>
          <cell r="E39">
            <v>274</v>
          </cell>
        </row>
        <row r="40">
          <cell r="A40" t="str">
            <v>2010402</v>
          </cell>
          <cell r="B40" t="str">
            <v>一般行政管理事务</v>
          </cell>
          <cell r="C40">
            <v>11</v>
          </cell>
        </row>
        <row r="40">
          <cell r="E40">
            <v>0</v>
          </cell>
        </row>
        <row r="41">
          <cell r="A41" t="str">
            <v>2010403</v>
          </cell>
          <cell r="B41" t="str">
            <v>机关服务</v>
          </cell>
        </row>
        <row r="41">
          <cell r="E41">
            <v>0</v>
          </cell>
        </row>
        <row r="42">
          <cell r="A42" t="str">
            <v>2010404</v>
          </cell>
          <cell r="B42" t="str">
            <v>战略规划与实施</v>
          </cell>
        </row>
        <row r="42">
          <cell r="E42">
            <v>4</v>
          </cell>
        </row>
        <row r="43">
          <cell r="A43" t="str">
            <v>2010405</v>
          </cell>
          <cell r="B43" t="str">
            <v>日常经济运行调节</v>
          </cell>
        </row>
        <row r="43">
          <cell r="E43">
            <v>0</v>
          </cell>
        </row>
        <row r="44">
          <cell r="A44" t="str">
            <v>2010406</v>
          </cell>
          <cell r="B44" t="str">
            <v>社会事业发展规划</v>
          </cell>
        </row>
        <row r="44">
          <cell r="E44">
            <v>0</v>
          </cell>
        </row>
        <row r="45">
          <cell r="A45" t="str">
            <v>2010407</v>
          </cell>
          <cell r="B45" t="str">
            <v>经济体制改革研究</v>
          </cell>
        </row>
        <row r="45">
          <cell r="E45">
            <v>0</v>
          </cell>
        </row>
        <row r="46">
          <cell r="A46" t="str">
            <v>2010408</v>
          </cell>
          <cell r="B46" t="str">
            <v>物价管理</v>
          </cell>
        </row>
        <row r="46">
          <cell r="E46">
            <v>1</v>
          </cell>
        </row>
        <row r="47">
          <cell r="A47" t="str">
            <v>2010450</v>
          </cell>
          <cell r="B47" t="str">
            <v>事业运行</v>
          </cell>
          <cell r="C47">
            <v>95</v>
          </cell>
          <cell r="D47">
            <v>127</v>
          </cell>
          <cell r="E47">
            <v>119</v>
          </cell>
        </row>
        <row r="48">
          <cell r="A48" t="str">
            <v>2010499</v>
          </cell>
          <cell r="B48" t="str">
            <v>其他发展与改革事务支出</v>
          </cell>
        </row>
        <row r="48">
          <cell r="E48">
            <v>1</v>
          </cell>
        </row>
        <row r="49">
          <cell r="A49" t="str">
            <v>20105</v>
          </cell>
          <cell r="B49" t="str">
            <v>统计信息事务</v>
          </cell>
          <cell r="C49">
            <v>364</v>
          </cell>
          <cell r="D49">
            <v>477</v>
          </cell>
          <cell r="E49">
            <v>461</v>
          </cell>
        </row>
        <row r="50">
          <cell r="A50" t="str">
            <v>2010501</v>
          </cell>
          <cell r="B50" t="str">
            <v>行政运行</v>
          </cell>
          <cell r="C50">
            <v>328</v>
          </cell>
          <cell r="D50">
            <v>418</v>
          </cell>
          <cell r="E50">
            <v>389</v>
          </cell>
        </row>
        <row r="51">
          <cell r="A51" t="str">
            <v>2010502</v>
          </cell>
          <cell r="B51" t="str">
            <v>一般行政管理事务</v>
          </cell>
        </row>
        <row r="51">
          <cell r="E51">
            <v>0</v>
          </cell>
        </row>
        <row r="52">
          <cell r="A52" t="str">
            <v>2010503</v>
          </cell>
          <cell r="B52" t="str">
            <v>机关服务</v>
          </cell>
        </row>
        <row r="52">
          <cell r="E52">
            <v>0</v>
          </cell>
        </row>
        <row r="53">
          <cell r="A53" t="str">
            <v>2010504</v>
          </cell>
          <cell r="B53" t="str">
            <v>信息事务</v>
          </cell>
        </row>
        <row r="53">
          <cell r="E53">
            <v>0</v>
          </cell>
        </row>
        <row r="54">
          <cell r="A54" t="str">
            <v>2010505</v>
          </cell>
          <cell r="B54" t="str">
            <v>专项统计业务</v>
          </cell>
        </row>
        <row r="54">
          <cell r="D54">
            <v>27</v>
          </cell>
          <cell r="E54">
            <v>21</v>
          </cell>
        </row>
        <row r="55">
          <cell r="A55" t="str">
            <v>2010506</v>
          </cell>
          <cell r="B55" t="str">
            <v>统计管理</v>
          </cell>
        </row>
        <row r="55">
          <cell r="E55">
            <v>0</v>
          </cell>
        </row>
        <row r="56">
          <cell r="A56" t="str">
            <v>2010507</v>
          </cell>
          <cell r="B56" t="str">
            <v>专项普查活动</v>
          </cell>
          <cell r="C56">
            <v>11</v>
          </cell>
          <cell r="D56">
            <v>5</v>
          </cell>
          <cell r="E56">
            <v>0</v>
          </cell>
        </row>
        <row r="57">
          <cell r="A57" t="str">
            <v>2010508</v>
          </cell>
          <cell r="B57" t="str">
            <v>统计抽样调查</v>
          </cell>
          <cell r="C57">
            <v>25</v>
          </cell>
          <cell r="D57">
            <v>27</v>
          </cell>
          <cell r="E57">
            <v>51</v>
          </cell>
        </row>
        <row r="58">
          <cell r="A58" t="str">
            <v>2010550</v>
          </cell>
          <cell r="B58" t="str">
            <v>事业运行</v>
          </cell>
        </row>
        <row r="58">
          <cell r="E58">
            <v>0</v>
          </cell>
        </row>
        <row r="59">
          <cell r="A59" t="str">
            <v>2010599</v>
          </cell>
          <cell r="B59" t="str">
            <v>其他统计信息事务支出</v>
          </cell>
        </row>
        <row r="59">
          <cell r="E59">
            <v>0</v>
          </cell>
        </row>
        <row r="60">
          <cell r="A60" t="str">
            <v>20106</v>
          </cell>
          <cell r="B60" t="str">
            <v>财政事务</v>
          </cell>
          <cell r="C60">
            <v>826</v>
          </cell>
          <cell r="D60">
            <v>987</v>
          </cell>
          <cell r="E60">
            <v>1099</v>
          </cell>
        </row>
        <row r="61">
          <cell r="A61" t="str">
            <v>2010601</v>
          </cell>
          <cell r="B61" t="str">
            <v>行政运行</v>
          </cell>
          <cell r="C61">
            <v>779</v>
          </cell>
          <cell r="D61">
            <v>906</v>
          </cell>
          <cell r="E61">
            <v>830</v>
          </cell>
        </row>
        <row r="62">
          <cell r="A62" t="str">
            <v>2010602</v>
          </cell>
          <cell r="B62" t="str">
            <v>一般行政管理事务</v>
          </cell>
        </row>
        <row r="62">
          <cell r="E62">
            <v>0</v>
          </cell>
        </row>
        <row r="63">
          <cell r="A63" t="str">
            <v>2010603</v>
          </cell>
          <cell r="B63" t="str">
            <v>机关服务</v>
          </cell>
        </row>
        <row r="63">
          <cell r="E63">
            <v>0</v>
          </cell>
        </row>
        <row r="64">
          <cell r="A64" t="str">
            <v>2010604</v>
          </cell>
          <cell r="B64" t="str">
            <v>预算改革业务</v>
          </cell>
        </row>
        <row r="64">
          <cell r="E64">
            <v>0</v>
          </cell>
        </row>
        <row r="65">
          <cell r="A65" t="str">
            <v>2010605</v>
          </cell>
          <cell r="B65" t="str">
            <v>财政国库业务</v>
          </cell>
        </row>
        <row r="65">
          <cell r="E65">
            <v>0</v>
          </cell>
        </row>
        <row r="66">
          <cell r="A66" t="str">
            <v>2010606</v>
          </cell>
          <cell r="B66" t="str">
            <v>财政监察</v>
          </cell>
        </row>
        <row r="66">
          <cell r="E66">
            <v>0</v>
          </cell>
        </row>
        <row r="67">
          <cell r="A67" t="str">
            <v>2010607</v>
          </cell>
          <cell r="B67" t="str">
            <v>信息化建设</v>
          </cell>
          <cell r="C67">
            <v>19</v>
          </cell>
          <cell r="D67">
            <v>36</v>
          </cell>
          <cell r="E67">
            <v>36</v>
          </cell>
        </row>
        <row r="68">
          <cell r="A68" t="str">
            <v>2010608</v>
          </cell>
          <cell r="B68" t="str">
            <v>财政委托业务支出</v>
          </cell>
          <cell r="C68">
            <v>20</v>
          </cell>
          <cell r="D68">
            <v>45</v>
          </cell>
          <cell r="E68">
            <v>38</v>
          </cell>
        </row>
        <row r="69">
          <cell r="A69" t="str">
            <v>2010650</v>
          </cell>
          <cell r="B69" t="str">
            <v>事业运行</v>
          </cell>
        </row>
        <row r="69">
          <cell r="E69">
            <v>0</v>
          </cell>
        </row>
        <row r="70">
          <cell r="A70" t="str">
            <v>2010699</v>
          </cell>
          <cell r="B70" t="str">
            <v>其他财政事务支出</v>
          </cell>
          <cell r="C70">
            <v>8</v>
          </cell>
        </row>
        <row r="70">
          <cell r="E70">
            <v>195</v>
          </cell>
        </row>
        <row r="71">
          <cell r="A71" t="str">
            <v>20107</v>
          </cell>
          <cell r="B71" t="str">
            <v>税收事务</v>
          </cell>
          <cell r="C71">
            <v>150</v>
          </cell>
          <cell r="D71">
            <v>210</v>
          </cell>
          <cell r="E71">
            <v>50</v>
          </cell>
        </row>
        <row r="72">
          <cell r="A72" t="str">
            <v>2010701</v>
          </cell>
          <cell r="B72" t="str">
            <v>行政运行</v>
          </cell>
        </row>
        <row r="72">
          <cell r="E72">
            <v>0</v>
          </cell>
        </row>
        <row r="73">
          <cell r="A73" t="str">
            <v>2010702</v>
          </cell>
          <cell r="B73" t="str">
            <v>一般行政管理事务</v>
          </cell>
          <cell r="C73">
            <v>150</v>
          </cell>
          <cell r="D73">
            <v>210</v>
          </cell>
          <cell r="E73">
            <v>50</v>
          </cell>
        </row>
        <row r="74">
          <cell r="A74" t="str">
            <v>2010703</v>
          </cell>
          <cell r="B74" t="str">
            <v>机关服务</v>
          </cell>
        </row>
        <row r="74">
          <cell r="E74">
            <v>0</v>
          </cell>
        </row>
        <row r="75">
          <cell r="A75" t="str">
            <v>2010709</v>
          </cell>
          <cell r="B75" t="str">
            <v>信息化建设</v>
          </cell>
        </row>
        <row r="75">
          <cell r="E75">
            <v>0</v>
          </cell>
        </row>
        <row r="76">
          <cell r="A76" t="str">
            <v>2010710</v>
          </cell>
          <cell r="B76" t="str">
            <v>税收业务</v>
          </cell>
        </row>
        <row r="76">
          <cell r="E76">
            <v>0</v>
          </cell>
        </row>
        <row r="77">
          <cell r="A77" t="str">
            <v>2010750</v>
          </cell>
          <cell r="B77" t="str">
            <v>事业运行</v>
          </cell>
        </row>
        <row r="77">
          <cell r="E77">
            <v>0</v>
          </cell>
        </row>
        <row r="78">
          <cell r="A78" t="str">
            <v>2010799</v>
          </cell>
          <cell r="B78" t="str">
            <v>其他税收事务支出</v>
          </cell>
        </row>
        <row r="78">
          <cell r="E78">
            <v>0</v>
          </cell>
        </row>
        <row r="79">
          <cell r="A79" t="str">
            <v>20108</v>
          </cell>
          <cell r="B79" t="str">
            <v>审计事务</v>
          </cell>
          <cell r="C79">
            <v>35</v>
          </cell>
          <cell r="D79">
            <v>60</v>
          </cell>
          <cell r="E79">
            <v>11</v>
          </cell>
        </row>
        <row r="80">
          <cell r="A80" t="str">
            <v>2010801</v>
          </cell>
          <cell r="B80" t="str">
            <v>行政运行</v>
          </cell>
        </row>
        <row r="80">
          <cell r="E80">
            <v>0</v>
          </cell>
        </row>
        <row r="81">
          <cell r="A81" t="str">
            <v>2010802</v>
          </cell>
          <cell r="B81" t="str">
            <v>一般行政管理事务</v>
          </cell>
        </row>
        <row r="81">
          <cell r="E81">
            <v>0</v>
          </cell>
        </row>
        <row r="82">
          <cell r="A82" t="str">
            <v>2010803</v>
          </cell>
          <cell r="B82" t="str">
            <v>机关服务</v>
          </cell>
        </row>
        <row r="82">
          <cell r="E82">
            <v>0</v>
          </cell>
        </row>
        <row r="83">
          <cell r="A83" t="str">
            <v>2010804</v>
          </cell>
          <cell r="B83" t="str">
            <v>审计业务</v>
          </cell>
          <cell r="C83">
            <v>35</v>
          </cell>
          <cell r="D83">
            <v>60</v>
          </cell>
          <cell r="E83">
            <v>11</v>
          </cell>
        </row>
        <row r="84">
          <cell r="A84" t="str">
            <v>2010805</v>
          </cell>
          <cell r="B84" t="str">
            <v>审计管理</v>
          </cell>
        </row>
        <row r="84">
          <cell r="E84">
            <v>0</v>
          </cell>
        </row>
        <row r="85">
          <cell r="A85" t="str">
            <v>2010806</v>
          </cell>
          <cell r="B85" t="str">
            <v>信息化建设</v>
          </cell>
        </row>
        <row r="85">
          <cell r="E85">
            <v>0</v>
          </cell>
        </row>
        <row r="86">
          <cell r="A86" t="str">
            <v>2010850</v>
          </cell>
          <cell r="B86" t="str">
            <v>事业运行</v>
          </cell>
        </row>
        <row r="86">
          <cell r="E86">
            <v>0</v>
          </cell>
        </row>
        <row r="87">
          <cell r="A87" t="str">
            <v>2010899</v>
          </cell>
          <cell r="B87" t="str">
            <v>其他审计事务支出</v>
          </cell>
        </row>
        <row r="87">
          <cell r="E87">
            <v>0</v>
          </cell>
        </row>
        <row r="88">
          <cell r="A88" t="str">
            <v>20109</v>
          </cell>
          <cell r="B88" t="str">
            <v>海关事务</v>
          </cell>
          <cell r="C88">
            <v>0</v>
          </cell>
          <cell r="D88">
            <v>0</v>
          </cell>
          <cell r="E88">
            <v>0</v>
          </cell>
        </row>
        <row r="89">
          <cell r="A89" t="str">
            <v>2010901</v>
          </cell>
          <cell r="B89" t="str">
            <v>行政运行</v>
          </cell>
        </row>
        <row r="89">
          <cell r="E89">
            <v>0</v>
          </cell>
        </row>
        <row r="90">
          <cell r="A90" t="str">
            <v>2010902</v>
          </cell>
          <cell r="B90" t="str">
            <v>一般行政管理事务</v>
          </cell>
        </row>
        <row r="90">
          <cell r="E90">
            <v>0</v>
          </cell>
        </row>
        <row r="91">
          <cell r="A91" t="str">
            <v>2010903</v>
          </cell>
          <cell r="B91" t="str">
            <v>机关服务</v>
          </cell>
        </row>
        <row r="91">
          <cell r="E91">
            <v>0</v>
          </cell>
        </row>
        <row r="92">
          <cell r="A92" t="str">
            <v>2010905</v>
          </cell>
          <cell r="B92" t="str">
            <v>缉私办案</v>
          </cell>
        </row>
        <row r="92">
          <cell r="E92">
            <v>0</v>
          </cell>
        </row>
        <row r="93">
          <cell r="A93" t="str">
            <v>2010907</v>
          </cell>
          <cell r="B93" t="str">
            <v>口岸管理</v>
          </cell>
        </row>
        <row r="93">
          <cell r="E93">
            <v>0</v>
          </cell>
        </row>
        <row r="94">
          <cell r="A94" t="str">
            <v>2010908</v>
          </cell>
          <cell r="B94" t="str">
            <v>信息化建设</v>
          </cell>
        </row>
        <row r="94">
          <cell r="E94">
            <v>0</v>
          </cell>
        </row>
        <row r="95">
          <cell r="A95" t="str">
            <v>2010909</v>
          </cell>
          <cell r="B95" t="str">
            <v>海关关务</v>
          </cell>
        </row>
        <row r="95">
          <cell r="E95">
            <v>0</v>
          </cell>
        </row>
        <row r="96">
          <cell r="A96" t="str">
            <v>2010910</v>
          </cell>
          <cell r="B96" t="str">
            <v>关税征管</v>
          </cell>
        </row>
        <row r="96">
          <cell r="E96">
            <v>0</v>
          </cell>
        </row>
        <row r="97">
          <cell r="A97" t="str">
            <v>2010911</v>
          </cell>
          <cell r="B97" t="str">
            <v>海关监管</v>
          </cell>
        </row>
        <row r="97">
          <cell r="E97">
            <v>0</v>
          </cell>
        </row>
        <row r="98">
          <cell r="A98" t="str">
            <v>2010912</v>
          </cell>
          <cell r="B98" t="str">
            <v>检验检疫</v>
          </cell>
        </row>
        <row r="98">
          <cell r="E98">
            <v>0</v>
          </cell>
        </row>
        <row r="99">
          <cell r="A99" t="str">
            <v>2010950</v>
          </cell>
          <cell r="B99" t="str">
            <v>事业运行</v>
          </cell>
        </row>
        <row r="99">
          <cell r="E99">
            <v>0</v>
          </cell>
        </row>
        <row r="100">
          <cell r="A100" t="str">
            <v>2010999</v>
          </cell>
          <cell r="B100" t="str">
            <v>其他海关事务支出</v>
          </cell>
        </row>
        <row r="100">
          <cell r="E100">
            <v>0</v>
          </cell>
        </row>
        <row r="101">
          <cell r="A101" t="str">
            <v>20111</v>
          </cell>
          <cell r="B101" t="str">
            <v>纪检监察事务</v>
          </cell>
          <cell r="C101">
            <v>1364</v>
          </cell>
          <cell r="D101">
            <v>1550</v>
          </cell>
          <cell r="E101">
            <v>1394</v>
          </cell>
        </row>
        <row r="102">
          <cell r="A102" t="str">
            <v>2011101</v>
          </cell>
          <cell r="B102" t="str">
            <v>行政运行</v>
          </cell>
          <cell r="C102">
            <v>1297</v>
          </cell>
          <cell r="D102">
            <v>1495</v>
          </cell>
          <cell r="E102">
            <v>1325</v>
          </cell>
        </row>
        <row r="103">
          <cell r="A103" t="str">
            <v>2011102</v>
          </cell>
          <cell r="B103" t="str">
            <v>一般行政管理事务</v>
          </cell>
          <cell r="C103">
            <v>1</v>
          </cell>
          <cell r="D103">
            <v>25</v>
          </cell>
          <cell r="E103">
            <v>24</v>
          </cell>
        </row>
        <row r="104">
          <cell r="A104" t="str">
            <v>2011103</v>
          </cell>
          <cell r="B104" t="str">
            <v>机关服务</v>
          </cell>
        </row>
        <row r="104">
          <cell r="E104">
            <v>0</v>
          </cell>
        </row>
        <row r="105">
          <cell r="A105" t="str">
            <v>2011104</v>
          </cell>
          <cell r="B105" t="str">
            <v>大案要案查处</v>
          </cell>
          <cell r="C105">
            <v>14</v>
          </cell>
        </row>
        <row r="105">
          <cell r="E105">
            <v>0</v>
          </cell>
        </row>
        <row r="106">
          <cell r="A106" t="str">
            <v>2011105</v>
          </cell>
          <cell r="B106" t="str">
            <v>派驻派出机构</v>
          </cell>
        </row>
        <row r="106">
          <cell r="E106">
            <v>0</v>
          </cell>
        </row>
        <row r="107">
          <cell r="A107" t="str">
            <v>2011106</v>
          </cell>
          <cell r="B107" t="str">
            <v>巡视工作</v>
          </cell>
        </row>
        <row r="107">
          <cell r="E107">
            <v>0</v>
          </cell>
        </row>
        <row r="108">
          <cell r="A108" t="str">
            <v>2011150</v>
          </cell>
          <cell r="B108" t="str">
            <v>事业运行</v>
          </cell>
        </row>
        <row r="108">
          <cell r="E108">
            <v>0</v>
          </cell>
        </row>
        <row r="109">
          <cell r="A109" t="str">
            <v>2011199</v>
          </cell>
          <cell r="B109" t="str">
            <v>其他纪检监察事务支出</v>
          </cell>
          <cell r="C109">
            <v>52</v>
          </cell>
          <cell r="D109">
            <v>30</v>
          </cell>
          <cell r="E109">
            <v>45</v>
          </cell>
        </row>
        <row r="110">
          <cell r="A110" t="str">
            <v>20113</v>
          </cell>
          <cell r="B110" t="str">
            <v>商贸事务</v>
          </cell>
          <cell r="C110">
            <v>124</v>
          </cell>
          <cell r="D110">
            <v>177</v>
          </cell>
          <cell r="E110">
            <v>154</v>
          </cell>
        </row>
        <row r="111">
          <cell r="A111" t="str">
            <v>2011301</v>
          </cell>
          <cell r="B111" t="str">
            <v>行政运行</v>
          </cell>
          <cell r="C111">
            <v>96</v>
          </cell>
          <cell r="D111">
            <v>127</v>
          </cell>
          <cell r="E111">
            <v>117</v>
          </cell>
        </row>
        <row r="112">
          <cell r="A112" t="str">
            <v>2011302</v>
          </cell>
          <cell r="B112" t="str">
            <v>一般行政管理事务</v>
          </cell>
        </row>
        <row r="112">
          <cell r="E112">
            <v>0</v>
          </cell>
        </row>
        <row r="113">
          <cell r="A113" t="str">
            <v>2011303</v>
          </cell>
          <cell r="B113" t="str">
            <v>机关服务</v>
          </cell>
        </row>
        <row r="113">
          <cell r="E113">
            <v>0</v>
          </cell>
        </row>
        <row r="114">
          <cell r="A114" t="str">
            <v>2011304</v>
          </cell>
          <cell r="B114" t="str">
            <v>对外贸易管理</v>
          </cell>
        </row>
        <row r="114">
          <cell r="E114">
            <v>0</v>
          </cell>
        </row>
        <row r="115">
          <cell r="A115" t="str">
            <v>2011305</v>
          </cell>
          <cell r="B115" t="str">
            <v>国际经济合作</v>
          </cell>
        </row>
        <row r="115">
          <cell r="E115">
            <v>0</v>
          </cell>
        </row>
        <row r="116">
          <cell r="A116" t="str">
            <v>2011306</v>
          </cell>
          <cell r="B116" t="str">
            <v>外资管理</v>
          </cell>
        </row>
        <row r="116">
          <cell r="E116">
            <v>0</v>
          </cell>
        </row>
        <row r="117">
          <cell r="A117" t="str">
            <v>2011307</v>
          </cell>
          <cell r="B117" t="str">
            <v>国内贸易管理</v>
          </cell>
        </row>
        <row r="117">
          <cell r="E117">
            <v>4</v>
          </cell>
        </row>
        <row r="118">
          <cell r="A118" t="str">
            <v>2011308</v>
          </cell>
          <cell r="B118" t="str">
            <v>招商引资</v>
          </cell>
          <cell r="C118">
            <v>28</v>
          </cell>
          <cell r="D118">
            <v>50</v>
          </cell>
          <cell r="E118">
            <v>33</v>
          </cell>
        </row>
        <row r="119">
          <cell r="A119" t="str">
            <v>2011350</v>
          </cell>
          <cell r="B119" t="str">
            <v>事业运行</v>
          </cell>
        </row>
        <row r="119">
          <cell r="E119">
            <v>0</v>
          </cell>
        </row>
        <row r="120">
          <cell r="A120" t="str">
            <v>2011399</v>
          </cell>
          <cell r="B120" t="str">
            <v>其他商贸事务支出</v>
          </cell>
        </row>
        <row r="120">
          <cell r="E120">
            <v>0</v>
          </cell>
        </row>
        <row r="121">
          <cell r="A121" t="str">
            <v>20114</v>
          </cell>
          <cell r="B121" t="str">
            <v>知识产权事务</v>
          </cell>
          <cell r="C121">
            <v>0</v>
          </cell>
          <cell r="D121">
            <v>0</v>
          </cell>
          <cell r="E121">
            <v>0</v>
          </cell>
        </row>
        <row r="122">
          <cell r="A122" t="str">
            <v>2011401</v>
          </cell>
          <cell r="B122" t="str">
            <v>行政运行</v>
          </cell>
        </row>
        <row r="122">
          <cell r="E122">
            <v>0</v>
          </cell>
        </row>
        <row r="123">
          <cell r="A123" t="str">
            <v>2011402</v>
          </cell>
          <cell r="B123" t="str">
            <v>一般行政管理事务</v>
          </cell>
        </row>
        <row r="123">
          <cell r="E123">
            <v>0</v>
          </cell>
        </row>
        <row r="124">
          <cell r="A124" t="str">
            <v>2011403</v>
          </cell>
          <cell r="B124" t="str">
            <v>机关服务</v>
          </cell>
        </row>
        <row r="124">
          <cell r="E124">
            <v>0</v>
          </cell>
        </row>
        <row r="125">
          <cell r="A125" t="str">
            <v>2011404</v>
          </cell>
          <cell r="B125" t="str">
            <v>专利审批</v>
          </cell>
        </row>
        <row r="125">
          <cell r="E125">
            <v>0</v>
          </cell>
        </row>
        <row r="126">
          <cell r="A126" t="str">
            <v>2011405</v>
          </cell>
          <cell r="B126" t="str">
            <v>产权战略与规划</v>
          </cell>
        </row>
        <row r="126">
          <cell r="E126">
            <v>0</v>
          </cell>
        </row>
        <row r="127">
          <cell r="A127" t="str">
            <v>2011408</v>
          </cell>
          <cell r="B127" t="str">
            <v>国际合作与交流</v>
          </cell>
        </row>
        <row r="127">
          <cell r="E127">
            <v>0</v>
          </cell>
        </row>
        <row r="128">
          <cell r="A128" t="str">
            <v>2011409</v>
          </cell>
          <cell r="B128" t="str">
            <v>知识产权宏观管理</v>
          </cell>
        </row>
        <row r="128">
          <cell r="E128">
            <v>0</v>
          </cell>
        </row>
        <row r="129">
          <cell r="A129" t="str">
            <v>2011410</v>
          </cell>
          <cell r="B129" t="str">
            <v>商标管理</v>
          </cell>
        </row>
        <row r="129">
          <cell r="E129">
            <v>0</v>
          </cell>
        </row>
        <row r="130">
          <cell r="A130" t="str">
            <v>2011411</v>
          </cell>
          <cell r="B130" t="str">
            <v>原产地地理标志管理</v>
          </cell>
        </row>
        <row r="130">
          <cell r="E130">
            <v>0</v>
          </cell>
        </row>
        <row r="131">
          <cell r="A131" t="str">
            <v>2011450</v>
          </cell>
          <cell r="B131" t="str">
            <v>事业运行</v>
          </cell>
        </row>
        <row r="131">
          <cell r="E131">
            <v>0</v>
          </cell>
        </row>
        <row r="132">
          <cell r="A132" t="str">
            <v>2011499</v>
          </cell>
          <cell r="B132" t="str">
            <v>其他知识产权事务支出</v>
          </cell>
        </row>
        <row r="132">
          <cell r="E132">
            <v>0</v>
          </cell>
        </row>
        <row r="133">
          <cell r="A133" t="str">
            <v>20123</v>
          </cell>
          <cell r="B133" t="str">
            <v>民族事务</v>
          </cell>
          <cell r="C133">
            <v>376</v>
          </cell>
          <cell r="D133">
            <v>104</v>
          </cell>
          <cell r="E133">
            <v>323</v>
          </cell>
        </row>
        <row r="134">
          <cell r="A134" t="str">
            <v>2012301</v>
          </cell>
          <cell r="B134" t="str">
            <v>行政运行</v>
          </cell>
        </row>
        <row r="134">
          <cell r="E134">
            <v>0</v>
          </cell>
        </row>
        <row r="135">
          <cell r="A135" t="str">
            <v>2012302</v>
          </cell>
          <cell r="B135" t="str">
            <v>一般行政管理事务</v>
          </cell>
        </row>
        <row r="135">
          <cell r="E135">
            <v>0</v>
          </cell>
        </row>
        <row r="136">
          <cell r="A136" t="str">
            <v>2012303</v>
          </cell>
          <cell r="B136" t="str">
            <v>机关服务</v>
          </cell>
        </row>
        <row r="136">
          <cell r="E136">
            <v>0</v>
          </cell>
        </row>
        <row r="137">
          <cell r="A137" t="str">
            <v>2012304</v>
          </cell>
          <cell r="B137" t="str">
            <v>民族工作专项</v>
          </cell>
          <cell r="C137">
            <v>21</v>
          </cell>
          <cell r="D137">
            <v>104</v>
          </cell>
          <cell r="E137">
            <v>309</v>
          </cell>
        </row>
        <row r="138">
          <cell r="A138" t="str">
            <v>2012350</v>
          </cell>
          <cell r="B138" t="str">
            <v>事业运行</v>
          </cell>
        </row>
        <row r="138">
          <cell r="E138">
            <v>0</v>
          </cell>
        </row>
        <row r="139">
          <cell r="A139" t="str">
            <v>2012399</v>
          </cell>
          <cell r="B139" t="str">
            <v>其他民族事务支出</v>
          </cell>
          <cell r="C139">
            <v>355</v>
          </cell>
        </row>
        <row r="139">
          <cell r="E139">
            <v>14</v>
          </cell>
        </row>
        <row r="140">
          <cell r="A140" t="str">
            <v>20125</v>
          </cell>
          <cell r="B140" t="str">
            <v>港澳台事务</v>
          </cell>
          <cell r="C140">
            <v>0</v>
          </cell>
          <cell r="D140">
            <v>0</v>
          </cell>
          <cell r="E140">
            <v>0</v>
          </cell>
        </row>
        <row r="141">
          <cell r="A141" t="str">
            <v>2012501</v>
          </cell>
          <cell r="B141" t="str">
            <v>行政运行</v>
          </cell>
        </row>
        <row r="141">
          <cell r="E141">
            <v>0</v>
          </cell>
        </row>
        <row r="142">
          <cell r="A142" t="str">
            <v>2012502</v>
          </cell>
          <cell r="B142" t="str">
            <v>一般行政管理事务</v>
          </cell>
        </row>
        <row r="142">
          <cell r="E142">
            <v>0</v>
          </cell>
        </row>
        <row r="143">
          <cell r="A143" t="str">
            <v>2012503</v>
          </cell>
          <cell r="B143" t="str">
            <v>机关服务</v>
          </cell>
        </row>
        <row r="143">
          <cell r="E143">
            <v>0</v>
          </cell>
        </row>
        <row r="144">
          <cell r="A144" t="str">
            <v>2012504</v>
          </cell>
          <cell r="B144" t="str">
            <v>港澳事务</v>
          </cell>
        </row>
        <row r="144">
          <cell r="E144">
            <v>0</v>
          </cell>
        </row>
        <row r="145">
          <cell r="A145" t="str">
            <v>2012505</v>
          </cell>
          <cell r="B145" t="str">
            <v>台湾事务</v>
          </cell>
        </row>
        <row r="145">
          <cell r="E145">
            <v>0</v>
          </cell>
        </row>
        <row r="146">
          <cell r="A146" t="str">
            <v>2012550</v>
          </cell>
          <cell r="B146" t="str">
            <v>事业运行</v>
          </cell>
        </row>
        <row r="146">
          <cell r="E146">
            <v>0</v>
          </cell>
        </row>
        <row r="147">
          <cell r="A147" t="str">
            <v>2012599</v>
          </cell>
          <cell r="B147" t="str">
            <v>其他港澳台事务支出</v>
          </cell>
        </row>
        <row r="147">
          <cell r="E147">
            <v>0</v>
          </cell>
        </row>
        <row r="148">
          <cell r="A148" t="str">
            <v>20126</v>
          </cell>
          <cell r="B148" t="str">
            <v>档案事务</v>
          </cell>
          <cell r="C148">
            <v>63</v>
          </cell>
          <cell r="D148">
            <v>129</v>
          </cell>
          <cell r="E148">
            <v>77</v>
          </cell>
        </row>
        <row r="149">
          <cell r="A149" t="str">
            <v>2012601</v>
          </cell>
          <cell r="B149" t="str">
            <v>行政运行</v>
          </cell>
        </row>
        <row r="149">
          <cell r="E149">
            <v>0</v>
          </cell>
        </row>
        <row r="150">
          <cell r="A150" t="str">
            <v>2012602</v>
          </cell>
          <cell r="B150" t="str">
            <v>一般行政管理事务</v>
          </cell>
        </row>
        <row r="150">
          <cell r="E150">
            <v>0</v>
          </cell>
        </row>
        <row r="151">
          <cell r="A151" t="str">
            <v>2012603</v>
          </cell>
          <cell r="B151" t="str">
            <v>机关服务</v>
          </cell>
        </row>
        <row r="151">
          <cell r="E151">
            <v>0</v>
          </cell>
        </row>
        <row r="152">
          <cell r="A152" t="str">
            <v>2012604</v>
          </cell>
          <cell r="B152" t="str">
            <v>档案馆</v>
          </cell>
          <cell r="C152">
            <v>63</v>
          </cell>
          <cell r="D152">
            <v>129</v>
          </cell>
          <cell r="E152">
            <v>77</v>
          </cell>
        </row>
        <row r="153">
          <cell r="A153" t="str">
            <v>2012699</v>
          </cell>
          <cell r="B153" t="str">
            <v>其他档案事务支出</v>
          </cell>
        </row>
        <row r="153">
          <cell r="E153">
            <v>0</v>
          </cell>
        </row>
        <row r="154">
          <cell r="A154" t="str">
            <v>20128</v>
          </cell>
          <cell r="B154" t="str">
            <v>民主党派及工商联事务</v>
          </cell>
          <cell r="C154">
            <v>89</v>
          </cell>
          <cell r="D154">
            <v>93</v>
          </cell>
          <cell r="E154">
            <v>81</v>
          </cell>
        </row>
        <row r="155">
          <cell r="A155" t="str">
            <v>2012801</v>
          </cell>
          <cell r="B155" t="str">
            <v>行政运行</v>
          </cell>
          <cell r="C155">
            <v>89</v>
          </cell>
          <cell r="D155">
            <v>89</v>
          </cell>
          <cell r="E155">
            <v>79</v>
          </cell>
        </row>
        <row r="156">
          <cell r="A156" t="str">
            <v>2012802</v>
          </cell>
          <cell r="B156" t="str">
            <v>一般行政管理事务</v>
          </cell>
        </row>
        <row r="156">
          <cell r="D156">
            <v>4</v>
          </cell>
          <cell r="E156">
            <v>2</v>
          </cell>
        </row>
        <row r="157">
          <cell r="A157" t="str">
            <v>2012803</v>
          </cell>
          <cell r="B157" t="str">
            <v>机关服务</v>
          </cell>
        </row>
        <row r="157">
          <cell r="E157">
            <v>0</v>
          </cell>
        </row>
        <row r="158">
          <cell r="A158" t="str">
            <v>2012804</v>
          </cell>
          <cell r="B158" t="str">
            <v>参政议政</v>
          </cell>
        </row>
        <row r="158">
          <cell r="E158">
            <v>0</v>
          </cell>
        </row>
        <row r="159">
          <cell r="A159" t="str">
            <v>2012850</v>
          </cell>
          <cell r="B159" t="str">
            <v>事业运行</v>
          </cell>
        </row>
        <row r="159">
          <cell r="E159">
            <v>0</v>
          </cell>
        </row>
        <row r="160">
          <cell r="A160" t="str">
            <v>2012899</v>
          </cell>
          <cell r="B160" t="str">
            <v>其他民主党派及工商联事务支出</v>
          </cell>
        </row>
        <row r="160">
          <cell r="E160">
            <v>0</v>
          </cell>
        </row>
        <row r="161">
          <cell r="A161" t="str">
            <v>20129</v>
          </cell>
          <cell r="B161" t="str">
            <v>群众团体事务</v>
          </cell>
          <cell r="C161">
            <v>271</v>
          </cell>
          <cell r="D161">
            <v>294</v>
          </cell>
          <cell r="E161">
            <v>288</v>
          </cell>
        </row>
        <row r="162">
          <cell r="A162" t="str">
            <v>2012901</v>
          </cell>
          <cell r="B162" t="str">
            <v>行政运行</v>
          </cell>
          <cell r="C162">
            <v>245</v>
          </cell>
          <cell r="D162">
            <v>260</v>
          </cell>
          <cell r="E162">
            <v>233</v>
          </cell>
        </row>
        <row r="163">
          <cell r="A163" t="str">
            <v>2012902</v>
          </cell>
          <cell r="B163" t="str">
            <v>一般行政管理事务</v>
          </cell>
          <cell r="C163">
            <v>6</v>
          </cell>
        </row>
        <row r="163">
          <cell r="E163">
            <v>10</v>
          </cell>
        </row>
        <row r="164">
          <cell r="A164" t="str">
            <v>2012903</v>
          </cell>
          <cell r="B164" t="str">
            <v>机关服务</v>
          </cell>
        </row>
        <row r="164">
          <cell r="E164">
            <v>0</v>
          </cell>
        </row>
        <row r="165">
          <cell r="A165" t="str">
            <v>2012906</v>
          </cell>
          <cell r="B165" t="str">
            <v>工会事务</v>
          </cell>
        </row>
        <row r="165">
          <cell r="E165">
            <v>0</v>
          </cell>
        </row>
        <row r="166">
          <cell r="A166" t="str">
            <v>2012950</v>
          </cell>
          <cell r="B166" t="str">
            <v>事业运行</v>
          </cell>
        </row>
        <row r="166">
          <cell r="E166">
            <v>0</v>
          </cell>
        </row>
        <row r="167">
          <cell r="A167" t="str">
            <v>2012999</v>
          </cell>
          <cell r="B167" t="str">
            <v>其他群众团体事务支出</v>
          </cell>
          <cell r="C167">
            <v>20</v>
          </cell>
          <cell r="D167">
            <v>34</v>
          </cell>
          <cell r="E167">
            <v>45</v>
          </cell>
        </row>
        <row r="168">
          <cell r="A168" t="str">
            <v>20131</v>
          </cell>
          <cell r="B168" t="str">
            <v>党委办公厅（室）及相关机构事务</v>
          </cell>
          <cell r="C168">
            <v>906</v>
          </cell>
          <cell r="D168">
            <v>1561</v>
          </cell>
          <cell r="E168">
            <v>1124</v>
          </cell>
        </row>
        <row r="169">
          <cell r="A169" t="str">
            <v>2013101</v>
          </cell>
          <cell r="B169" t="str">
            <v>行政运行</v>
          </cell>
          <cell r="C169">
            <v>421</v>
          </cell>
          <cell r="D169">
            <v>501</v>
          </cell>
          <cell r="E169">
            <v>501</v>
          </cell>
        </row>
        <row r="170">
          <cell r="A170" t="str">
            <v>2013102</v>
          </cell>
          <cell r="B170" t="str">
            <v>一般行政管理事务</v>
          </cell>
          <cell r="C170">
            <v>27</v>
          </cell>
          <cell r="D170">
            <v>146</v>
          </cell>
          <cell r="E170">
            <v>48</v>
          </cell>
        </row>
        <row r="171">
          <cell r="A171" t="str">
            <v>2013103</v>
          </cell>
          <cell r="B171" t="str">
            <v>机关服务</v>
          </cell>
        </row>
        <row r="171">
          <cell r="E171">
            <v>0</v>
          </cell>
        </row>
        <row r="172">
          <cell r="A172" t="str">
            <v>2013105</v>
          </cell>
          <cell r="B172" t="str">
            <v>专项业务</v>
          </cell>
          <cell r="C172">
            <v>30</v>
          </cell>
          <cell r="D172">
            <v>83</v>
          </cell>
          <cell r="E172">
            <v>6</v>
          </cell>
        </row>
        <row r="173">
          <cell r="A173" t="str">
            <v>2013150</v>
          </cell>
          <cell r="B173" t="str">
            <v>事业运行</v>
          </cell>
          <cell r="C173">
            <v>361</v>
          </cell>
          <cell r="D173">
            <v>606</v>
          </cell>
          <cell r="E173">
            <v>408</v>
          </cell>
        </row>
        <row r="174">
          <cell r="A174" t="str">
            <v>2013199</v>
          </cell>
          <cell r="B174" t="str">
            <v>其他党委办公厅（室）及相关机构事务支出</v>
          </cell>
          <cell r="C174">
            <v>67</v>
          </cell>
          <cell r="D174">
            <v>225</v>
          </cell>
          <cell r="E174">
            <v>161</v>
          </cell>
        </row>
        <row r="175">
          <cell r="A175" t="str">
            <v>20132</v>
          </cell>
          <cell r="B175" t="str">
            <v>组织事务</v>
          </cell>
          <cell r="C175">
            <v>834</v>
          </cell>
          <cell r="D175">
            <v>1255</v>
          </cell>
          <cell r="E175">
            <v>453</v>
          </cell>
        </row>
        <row r="176">
          <cell r="A176" t="str">
            <v>2013201</v>
          </cell>
          <cell r="B176" t="str">
            <v>行政运行</v>
          </cell>
          <cell r="C176">
            <v>351</v>
          </cell>
          <cell r="D176">
            <v>446</v>
          </cell>
          <cell r="E176">
            <v>374</v>
          </cell>
        </row>
        <row r="177">
          <cell r="A177" t="str">
            <v>2013202</v>
          </cell>
          <cell r="B177" t="str">
            <v>一般行政管理事务</v>
          </cell>
          <cell r="C177">
            <v>483</v>
          </cell>
          <cell r="D177">
            <v>809</v>
          </cell>
          <cell r="E177">
            <v>77</v>
          </cell>
        </row>
        <row r="178">
          <cell r="A178" t="str">
            <v>2013203</v>
          </cell>
          <cell r="B178" t="str">
            <v>机关服务</v>
          </cell>
        </row>
        <row r="178">
          <cell r="E178">
            <v>0</v>
          </cell>
        </row>
        <row r="179">
          <cell r="A179" t="str">
            <v>2013204</v>
          </cell>
          <cell r="B179" t="str">
            <v>公务员事务</v>
          </cell>
        </row>
        <row r="179">
          <cell r="E179">
            <v>0</v>
          </cell>
        </row>
        <row r="180">
          <cell r="A180" t="str">
            <v>2013250</v>
          </cell>
          <cell r="B180" t="str">
            <v>事业运行</v>
          </cell>
        </row>
        <row r="180">
          <cell r="E180">
            <v>0</v>
          </cell>
        </row>
        <row r="181">
          <cell r="A181" t="str">
            <v>2013299</v>
          </cell>
          <cell r="B181" t="str">
            <v>其他组织事务支出</v>
          </cell>
        </row>
        <row r="181">
          <cell r="E181">
            <v>2</v>
          </cell>
        </row>
        <row r="182">
          <cell r="A182" t="str">
            <v>20133</v>
          </cell>
          <cell r="B182" t="str">
            <v>宣传事务</v>
          </cell>
          <cell r="C182">
            <v>233</v>
          </cell>
          <cell r="D182">
            <v>293</v>
          </cell>
          <cell r="E182">
            <v>257</v>
          </cell>
        </row>
        <row r="183">
          <cell r="A183" t="str">
            <v>2013301</v>
          </cell>
          <cell r="B183" t="str">
            <v>行政运行</v>
          </cell>
          <cell r="C183">
            <v>176</v>
          </cell>
          <cell r="D183">
            <v>236</v>
          </cell>
          <cell r="E183">
            <v>227</v>
          </cell>
        </row>
        <row r="184">
          <cell r="A184" t="str">
            <v>2013302</v>
          </cell>
          <cell r="B184" t="str">
            <v>一般行政管理事务</v>
          </cell>
          <cell r="C184">
            <v>13</v>
          </cell>
          <cell r="D184">
            <v>29</v>
          </cell>
          <cell r="E184">
            <v>25</v>
          </cell>
        </row>
        <row r="185">
          <cell r="A185" t="str">
            <v>2013303</v>
          </cell>
          <cell r="B185" t="str">
            <v>机关服务</v>
          </cell>
        </row>
        <row r="185">
          <cell r="E185">
            <v>0</v>
          </cell>
        </row>
        <row r="186">
          <cell r="A186" t="str">
            <v>2013304</v>
          </cell>
          <cell r="B186" t="str">
            <v>宣传管理</v>
          </cell>
        </row>
        <row r="186">
          <cell r="D186">
            <v>5</v>
          </cell>
          <cell r="E186">
            <v>0</v>
          </cell>
        </row>
        <row r="187">
          <cell r="A187" t="str">
            <v>2013350</v>
          </cell>
          <cell r="B187" t="str">
            <v>事业运行</v>
          </cell>
        </row>
        <row r="187">
          <cell r="E187">
            <v>0</v>
          </cell>
        </row>
        <row r="188">
          <cell r="A188" t="str">
            <v>2013399</v>
          </cell>
          <cell r="B188" t="str">
            <v>其他宣传事务支出</v>
          </cell>
          <cell r="C188">
            <v>44</v>
          </cell>
          <cell r="D188">
            <v>23</v>
          </cell>
          <cell r="E188">
            <v>5</v>
          </cell>
        </row>
        <row r="189">
          <cell r="A189" t="str">
            <v>20134</v>
          </cell>
          <cell r="B189" t="str">
            <v>统战事务</v>
          </cell>
          <cell r="C189">
            <v>967</v>
          </cell>
          <cell r="D189">
            <v>3240</v>
          </cell>
          <cell r="E189">
            <v>1530</v>
          </cell>
        </row>
        <row r="190">
          <cell r="A190" t="str">
            <v>2013401</v>
          </cell>
          <cell r="B190" t="str">
            <v>行政运行</v>
          </cell>
          <cell r="C190">
            <v>183</v>
          </cell>
          <cell r="D190">
            <v>228</v>
          </cell>
          <cell r="E190">
            <v>225</v>
          </cell>
        </row>
        <row r="191">
          <cell r="A191" t="str">
            <v>2013402</v>
          </cell>
          <cell r="B191" t="str">
            <v>一般行政管理事务</v>
          </cell>
        </row>
        <row r="191">
          <cell r="E191">
            <v>0</v>
          </cell>
        </row>
        <row r="192">
          <cell r="A192" t="str">
            <v>2013403</v>
          </cell>
          <cell r="B192" t="str">
            <v>机关服务</v>
          </cell>
        </row>
        <row r="192">
          <cell r="E192">
            <v>0</v>
          </cell>
        </row>
        <row r="193">
          <cell r="A193" t="str">
            <v>2013404</v>
          </cell>
          <cell r="B193" t="str">
            <v>宗教事务</v>
          </cell>
          <cell r="C193">
            <v>749</v>
          </cell>
          <cell r="D193">
            <v>3007</v>
          </cell>
          <cell r="E193">
            <v>1300</v>
          </cell>
        </row>
        <row r="194">
          <cell r="A194" t="str">
            <v>2013405</v>
          </cell>
          <cell r="B194" t="str">
            <v>华侨事务</v>
          </cell>
          <cell r="C194">
            <v>15</v>
          </cell>
        </row>
        <row r="194">
          <cell r="E194">
            <v>0</v>
          </cell>
        </row>
        <row r="195">
          <cell r="A195" t="str">
            <v>2013450</v>
          </cell>
          <cell r="B195" t="str">
            <v>事业运行</v>
          </cell>
        </row>
        <row r="195">
          <cell r="E195">
            <v>0</v>
          </cell>
        </row>
        <row r="196">
          <cell r="A196" t="str">
            <v>2013499</v>
          </cell>
          <cell r="B196" t="str">
            <v>其他统战事务支出</v>
          </cell>
          <cell r="C196">
            <v>20</v>
          </cell>
          <cell r="D196">
            <v>5</v>
          </cell>
          <cell r="E196">
            <v>5</v>
          </cell>
        </row>
        <row r="197">
          <cell r="A197" t="str">
            <v>20135</v>
          </cell>
          <cell r="B197" t="str">
            <v>对外联络事务</v>
          </cell>
          <cell r="C197">
            <v>0</v>
          </cell>
          <cell r="D197">
            <v>0</v>
          </cell>
          <cell r="E197">
            <v>0</v>
          </cell>
        </row>
        <row r="198">
          <cell r="A198" t="str">
            <v>2013501</v>
          </cell>
          <cell r="B198" t="str">
            <v>行政运行</v>
          </cell>
        </row>
        <row r="198">
          <cell r="E198">
            <v>0</v>
          </cell>
        </row>
        <row r="199">
          <cell r="A199" t="str">
            <v>2013502</v>
          </cell>
          <cell r="B199" t="str">
            <v>一般行政管理事务</v>
          </cell>
        </row>
        <row r="199">
          <cell r="E199">
            <v>0</v>
          </cell>
        </row>
        <row r="200">
          <cell r="A200" t="str">
            <v>2013503</v>
          </cell>
          <cell r="B200" t="str">
            <v>机关服务</v>
          </cell>
        </row>
        <row r="200">
          <cell r="E200">
            <v>0</v>
          </cell>
        </row>
        <row r="201">
          <cell r="A201" t="str">
            <v>2013550</v>
          </cell>
          <cell r="B201" t="str">
            <v>事业运行</v>
          </cell>
        </row>
        <row r="201">
          <cell r="E201">
            <v>0</v>
          </cell>
        </row>
        <row r="202">
          <cell r="A202" t="str">
            <v>2013599</v>
          </cell>
          <cell r="B202" t="str">
            <v>其他对外联络事务支出</v>
          </cell>
        </row>
        <row r="202">
          <cell r="E202">
            <v>0</v>
          </cell>
        </row>
        <row r="203">
          <cell r="A203" t="str">
            <v>20136</v>
          </cell>
          <cell r="B203" t="str">
            <v>其他共产党事务支出</v>
          </cell>
          <cell r="C203">
            <v>665</v>
          </cell>
          <cell r="D203">
            <v>965</v>
          </cell>
          <cell r="E203">
            <v>771</v>
          </cell>
        </row>
        <row r="204">
          <cell r="A204" t="str">
            <v>2013601</v>
          </cell>
          <cell r="B204" t="str">
            <v>行政运行</v>
          </cell>
          <cell r="C204">
            <v>460</v>
          </cell>
          <cell r="D204">
            <v>580</v>
          </cell>
          <cell r="E204">
            <v>545</v>
          </cell>
        </row>
        <row r="205">
          <cell r="A205" t="str">
            <v>2013602</v>
          </cell>
          <cell r="B205" t="str">
            <v>一般行政管理事务</v>
          </cell>
          <cell r="C205">
            <v>22</v>
          </cell>
          <cell r="D205">
            <v>161</v>
          </cell>
          <cell r="E205">
            <v>32</v>
          </cell>
        </row>
        <row r="206">
          <cell r="A206" t="str">
            <v>2013603</v>
          </cell>
          <cell r="B206" t="str">
            <v>机关服务</v>
          </cell>
        </row>
        <row r="206">
          <cell r="E206">
            <v>0</v>
          </cell>
        </row>
        <row r="207">
          <cell r="A207" t="str">
            <v>2013650</v>
          </cell>
          <cell r="B207" t="str">
            <v>事业运行</v>
          </cell>
          <cell r="C207">
            <v>178</v>
          </cell>
          <cell r="D207">
            <v>224</v>
          </cell>
          <cell r="E207">
            <v>194</v>
          </cell>
        </row>
        <row r="208">
          <cell r="A208" t="str">
            <v>2013699</v>
          </cell>
          <cell r="B208" t="str">
            <v>其他共产党事务支出</v>
          </cell>
          <cell r="C208">
            <v>5</v>
          </cell>
        </row>
        <row r="208">
          <cell r="E208">
            <v>0</v>
          </cell>
        </row>
        <row r="209">
          <cell r="A209" t="str">
            <v>20137</v>
          </cell>
          <cell r="B209" t="str">
            <v>网信事务</v>
          </cell>
          <cell r="C209">
            <v>0</v>
          </cell>
          <cell r="D209">
            <v>0</v>
          </cell>
          <cell r="E209">
            <v>0</v>
          </cell>
        </row>
        <row r="210">
          <cell r="A210" t="str">
            <v>2013701</v>
          </cell>
          <cell r="B210" t="str">
            <v>行政运行</v>
          </cell>
        </row>
        <row r="210">
          <cell r="E210">
            <v>0</v>
          </cell>
        </row>
        <row r="211">
          <cell r="A211" t="str">
            <v>2013702</v>
          </cell>
          <cell r="B211" t="str">
            <v>一般行政管理事务</v>
          </cell>
        </row>
        <row r="211">
          <cell r="E211">
            <v>0</v>
          </cell>
        </row>
        <row r="212">
          <cell r="A212" t="str">
            <v>2013703</v>
          </cell>
          <cell r="B212" t="str">
            <v>机关服务</v>
          </cell>
        </row>
        <row r="212">
          <cell r="E212">
            <v>0</v>
          </cell>
        </row>
        <row r="213">
          <cell r="A213" t="str">
            <v>2013704</v>
          </cell>
          <cell r="B213" t="str">
            <v>信息安全事务</v>
          </cell>
        </row>
        <row r="213">
          <cell r="E213">
            <v>0</v>
          </cell>
        </row>
        <row r="214">
          <cell r="A214" t="str">
            <v>2013750</v>
          </cell>
          <cell r="B214" t="str">
            <v>事业运行</v>
          </cell>
        </row>
        <row r="214">
          <cell r="E214">
            <v>0</v>
          </cell>
        </row>
        <row r="215">
          <cell r="A215" t="str">
            <v>2013799</v>
          </cell>
          <cell r="B215" t="str">
            <v>其他网信事务支出</v>
          </cell>
        </row>
        <row r="215">
          <cell r="E215">
            <v>0</v>
          </cell>
        </row>
        <row r="216">
          <cell r="A216" t="str">
            <v>20138</v>
          </cell>
          <cell r="B216" t="str">
            <v>市场监督管理事务</v>
          </cell>
          <cell r="C216">
            <v>946</v>
          </cell>
          <cell r="D216">
            <v>1049</v>
          </cell>
          <cell r="E216">
            <v>1022</v>
          </cell>
        </row>
        <row r="217">
          <cell r="A217" t="str">
            <v>2013801</v>
          </cell>
          <cell r="B217" t="str">
            <v>行政运行</v>
          </cell>
          <cell r="C217">
            <v>921</v>
          </cell>
          <cell r="D217">
            <v>1014</v>
          </cell>
          <cell r="E217">
            <v>986</v>
          </cell>
        </row>
        <row r="218">
          <cell r="A218" t="str">
            <v>2013802</v>
          </cell>
          <cell r="B218" t="str">
            <v>一般行政管理事务</v>
          </cell>
        </row>
        <row r="218">
          <cell r="D218">
            <v>33</v>
          </cell>
          <cell r="E218">
            <v>33</v>
          </cell>
        </row>
        <row r="219">
          <cell r="A219" t="str">
            <v>2013803</v>
          </cell>
          <cell r="B219" t="str">
            <v>机关服务</v>
          </cell>
        </row>
        <row r="219">
          <cell r="E219">
            <v>0</v>
          </cell>
        </row>
        <row r="220">
          <cell r="A220" t="str">
            <v>2013804</v>
          </cell>
          <cell r="B220" t="str">
            <v>市场主体管理</v>
          </cell>
          <cell r="C220">
            <v>5</v>
          </cell>
        </row>
        <row r="220">
          <cell r="E220">
            <v>0</v>
          </cell>
        </row>
        <row r="221">
          <cell r="A221" t="str">
            <v>2013805</v>
          </cell>
          <cell r="B221" t="str">
            <v>市场秩序执法</v>
          </cell>
        </row>
        <row r="221">
          <cell r="D221">
            <v>2</v>
          </cell>
          <cell r="E221">
            <v>1</v>
          </cell>
        </row>
        <row r="222">
          <cell r="A222" t="str">
            <v>2013808</v>
          </cell>
          <cell r="B222" t="str">
            <v>信息化建设</v>
          </cell>
        </row>
        <row r="222">
          <cell r="E222">
            <v>0</v>
          </cell>
        </row>
        <row r="223">
          <cell r="A223" t="str">
            <v>2013810</v>
          </cell>
          <cell r="B223" t="str">
            <v>质量基础</v>
          </cell>
        </row>
        <row r="223">
          <cell r="E223">
            <v>0</v>
          </cell>
        </row>
        <row r="224">
          <cell r="A224" t="str">
            <v>2013812</v>
          </cell>
          <cell r="B224" t="str">
            <v>药品事务</v>
          </cell>
        </row>
        <row r="224">
          <cell r="E224">
            <v>0</v>
          </cell>
        </row>
        <row r="225">
          <cell r="A225" t="str">
            <v>2013813</v>
          </cell>
          <cell r="B225" t="str">
            <v>医疗器械事务</v>
          </cell>
        </row>
        <row r="225">
          <cell r="E225">
            <v>0</v>
          </cell>
        </row>
        <row r="226">
          <cell r="A226" t="str">
            <v>2013814</v>
          </cell>
          <cell r="B226" t="str">
            <v>化妆品事务</v>
          </cell>
        </row>
        <row r="226">
          <cell r="E226">
            <v>0</v>
          </cell>
        </row>
        <row r="227">
          <cell r="A227" t="str">
            <v>2013815</v>
          </cell>
          <cell r="B227" t="str">
            <v>质量安全监管</v>
          </cell>
        </row>
        <row r="227">
          <cell r="E227">
            <v>0</v>
          </cell>
        </row>
        <row r="228">
          <cell r="A228" t="str">
            <v>2013816</v>
          </cell>
          <cell r="B228" t="str">
            <v>食品安全监管</v>
          </cell>
          <cell r="C228">
            <v>9</v>
          </cell>
        </row>
        <row r="228">
          <cell r="E228">
            <v>2</v>
          </cell>
        </row>
        <row r="229">
          <cell r="A229" t="str">
            <v>2013850</v>
          </cell>
          <cell r="B229" t="str">
            <v>事业运行</v>
          </cell>
        </row>
        <row r="229">
          <cell r="E229">
            <v>0</v>
          </cell>
        </row>
        <row r="230">
          <cell r="A230" t="str">
            <v>2013899</v>
          </cell>
          <cell r="B230" t="str">
            <v>其他市场监督管理事务</v>
          </cell>
          <cell r="C230">
            <v>11</v>
          </cell>
        </row>
        <row r="230">
          <cell r="E230">
            <v>0</v>
          </cell>
        </row>
        <row r="231">
          <cell r="A231" t="str">
            <v>20199</v>
          </cell>
          <cell r="B231" t="str">
            <v>其他一般公共服务支出</v>
          </cell>
          <cell r="C231">
            <v>1393</v>
          </cell>
          <cell r="D231">
            <v>583</v>
          </cell>
          <cell r="E231">
            <v>455</v>
          </cell>
        </row>
        <row r="232">
          <cell r="A232" t="str">
            <v>2019901</v>
          </cell>
          <cell r="B232" t="str">
            <v>国家赔偿费用支出</v>
          </cell>
        </row>
        <row r="232">
          <cell r="E232">
            <v>0</v>
          </cell>
        </row>
        <row r="233">
          <cell r="A233" t="str">
            <v>2019999</v>
          </cell>
          <cell r="B233" t="str">
            <v>其他一般公共服务支出</v>
          </cell>
          <cell r="C233">
            <v>1393</v>
          </cell>
          <cell r="D233">
            <v>583</v>
          </cell>
          <cell r="E233">
            <v>455</v>
          </cell>
        </row>
        <row r="234">
          <cell r="A234" t="str">
            <v>202</v>
          </cell>
          <cell r="B234" t="str">
            <v>二、外交支出</v>
          </cell>
          <cell r="C234">
            <v>0</v>
          </cell>
          <cell r="D234">
            <v>0</v>
          </cell>
          <cell r="E234">
            <v>0</v>
          </cell>
        </row>
        <row r="235">
          <cell r="A235" t="str">
            <v>20205</v>
          </cell>
          <cell r="B235" t="str">
            <v>对外合作与交流</v>
          </cell>
        </row>
        <row r="236">
          <cell r="A236" t="str">
            <v>20299</v>
          </cell>
          <cell r="B236" t="str">
            <v>其他外交支出</v>
          </cell>
        </row>
        <row r="237">
          <cell r="A237" t="str">
            <v>203</v>
          </cell>
          <cell r="B237" t="str">
            <v>三、国防支出</v>
          </cell>
          <cell r="C237">
            <v>106</v>
          </cell>
          <cell r="D237">
            <v>22</v>
          </cell>
          <cell r="E237">
            <v>135</v>
          </cell>
        </row>
        <row r="238">
          <cell r="A238" t="str">
            <v>20301</v>
          </cell>
          <cell r="B238" t="str">
            <v>军费★</v>
          </cell>
          <cell r="C238">
            <v>0</v>
          </cell>
          <cell r="D238">
            <v>0</v>
          </cell>
          <cell r="E238">
            <v>0</v>
          </cell>
        </row>
        <row r="239">
          <cell r="A239" t="str">
            <v>2030101</v>
          </cell>
          <cell r="B239" t="str">
            <v>现役部队</v>
          </cell>
        </row>
        <row r="239">
          <cell r="E239">
            <v>0</v>
          </cell>
        </row>
        <row r="240">
          <cell r="A240" t="str">
            <v>2030102</v>
          </cell>
          <cell r="B240" t="str">
            <v>预备役部队●</v>
          </cell>
        </row>
        <row r="240">
          <cell r="E240">
            <v>0</v>
          </cell>
        </row>
        <row r="241">
          <cell r="A241" t="str">
            <v>2030199</v>
          </cell>
          <cell r="B241" t="str">
            <v>其他军费支出●</v>
          </cell>
        </row>
        <row r="241">
          <cell r="E241">
            <v>0</v>
          </cell>
        </row>
        <row r="242">
          <cell r="A242" t="str">
            <v>20304</v>
          </cell>
          <cell r="B242" t="str">
            <v>国防科研事业</v>
          </cell>
          <cell r="C242">
            <v>0</v>
          </cell>
          <cell r="D242">
            <v>0</v>
          </cell>
          <cell r="E242">
            <v>0</v>
          </cell>
        </row>
        <row r="243">
          <cell r="A243" t="str">
            <v>2030401</v>
          </cell>
          <cell r="B243" t="str">
            <v>国防科研事业</v>
          </cell>
        </row>
        <row r="243">
          <cell r="E243">
            <v>0</v>
          </cell>
        </row>
        <row r="244">
          <cell r="A244" t="str">
            <v>20305</v>
          </cell>
          <cell r="B244" t="str">
            <v>专项工程</v>
          </cell>
          <cell r="C244">
            <v>0</v>
          </cell>
          <cell r="D244">
            <v>0</v>
          </cell>
          <cell r="E244">
            <v>0</v>
          </cell>
        </row>
        <row r="245">
          <cell r="A245" t="str">
            <v>2030501</v>
          </cell>
          <cell r="B245" t="str">
            <v>专项工程</v>
          </cell>
        </row>
        <row r="245">
          <cell r="E245">
            <v>0</v>
          </cell>
        </row>
        <row r="246">
          <cell r="A246" t="str">
            <v>20306</v>
          </cell>
          <cell r="B246" t="str">
            <v>国防动员</v>
          </cell>
          <cell r="C246">
            <v>106</v>
          </cell>
          <cell r="D246">
            <v>22</v>
          </cell>
          <cell r="E246">
            <v>135</v>
          </cell>
        </row>
        <row r="247">
          <cell r="A247" t="str">
            <v>2030601</v>
          </cell>
          <cell r="B247" t="str">
            <v>兵役征集</v>
          </cell>
          <cell r="C247">
            <v>43</v>
          </cell>
          <cell r="D247">
            <v>22</v>
          </cell>
          <cell r="E247">
            <v>68</v>
          </cell>
        </row>
        <row r="248">
          <cell r="A248" t="str">
            <v>2030602</v>
          </cell>
          <cell r="B248" t="str">
            <v>经济动员</v>
          </cell>
        </row>
        <row r="248">
          <cell r="E248">
            <v>0</v>
          </cell>
        </row>
        <row r="249">
          <cell r="A249" t="str">
            <v>2030603</v>
          </cell>
          <cell r="B249" t="str">
            <v>人民防空</v>
          </cell>
        </row>
        <row r="249">
          <cell r="E249">
            <v>0</v>
          </cell>
        </row>
        <row r="250">
          <cell r="A250" t="str">
            <v>2030604</v>
          </cell>
          <cell r="B250" t="str">
            <v>交通战备</v>
          </cell>
        </row>
        <row r="250">
          <cell r="E250">
            <v>0</v>
          </cell>
        </row>
        <row r="251">
          <cell r="A251" t="str">
            <v>2030605</v>
          </cell>
          <cell r="B251" t="str">
            <v>国防教育◆</v>
          </cell>
        </row>
        <row r="251">
          <cell r="E251">
            <v>0</v>
          </cell>
        </row>
        <row r="252">
          <cell r="A252" t="str">
            <v>2030606</v>
          </cell>
          <cell r="B252" t="str">
            <v>预备役部队◆</v>
          </cell>
        </row>
        <row r="252">
          <cell r="E252">
            <v>0</v>
          </cell>
        </row>
        <row r="253">
          <cell r="A253" t="str">
            <v>2030607</v>
          </cell>
          <cell r="B253" t="str">
            <v>民兵</v>
          </cell>
          <cell r="C253">
            <v>63</v>
          </cell>
        </row>
        <row r="253">
          <cell r="E253">
            <v>60</v>
          </cell>
        </row>
        <row r="254">
          <cell r="A254" t="str">
            <v>2030608</v>
          </cell>
          <cell r="B254" t="str">
            <v>边海防</v>
          </cell>
        </row>
        <row r="254">
          <cell r="E254">
            <v>0</v>
          </cell>
        </row>
        <row r="255">
          <cell r="A255" t="str">
            <v>2030699</v>
          </cell>
          <cell r="B255" t="str">
            <v>其他国防动员支出</v>
          </cell>
        </row>
        <row r="255">
          <cell r="E255">
            <v>7</v>
          </cell>
        </row>
        <row r="256">
          <cell r="A256" t="str">
            <v>20399</v>
          </cell>
          <cell r="B256" t="str">
            <v>其他国防支出</v>
          </cell>
          <cell r="C256">
            <v>0</v>
          </cell>
          <cell r="D256">
            <v>0</v>
          </cell>
          <cell r="E256">
            <v>0</v>
          </cell>
        </row>
        <row r="257">
          <cell r="A257" t="str">
            <v>2039999</v>
          </cell>
          <cell r="B257" t="str">
            <v>其他国防支出</v>
          </cell>
        </row>
        <row r="257">
          <cell r="E257">
            <v>0</v>
          </cell>
        </row>
        <row r="258">
          <cell r="A258" t="str">
            <v>204</v>
          </cell>
          <cell r="B258" t="str">
            <v>四、公共安全支出</v>
          </cell>
          <cell r="C258">
            <v>7496</v>
          </cell>
          <cell r="D258">
            <v>8069</v>
          </cell>
          <cell r="E258">
            <v>8772</v>
          </cell>
        </row>
        <row r="259">
          <cell r="A259" t="str">
            <v>20401</v>
          </cell>
          <cell r="B259" t="str">
            <v>武装警察部队</v>
          </cell>
          <cell r="C259">
            <v>0</v>
          </cell>
          <cell r="D259">
            <v>15</v>
          </cell>
          <cell r="E259">
            <v>0</v>
          </cell>
        </row>
        <row r="260">
          <cell r="A260" t="str">
            <v>2040101</v>
          </cell>
          <cell r="B260" t="str">
            <v>武装警察部队</v>
          </cell>
        </row>
        <row r="260">
          <cell r="D260">
            <v>15</v>
          </cell>
          <cell r="E260">
            <v>0</v>
          </cell>
        </row>
        <row r="261">
          <cell r="A261" t="str">
            <v>2040199</v>
          </cell>
          <cell r="B261" t="str">
            <v>其他武装警察部队支出</v>
          </cell>
        </row>
        <row r="261">
          <cell r="E261">
            <v>0</v>
          </cell>
        </row>
        <row r="262">
          <cell r="A262" t="str">
            <v>20402</v>
          </cell>
          <cell r="B262" t="str">
            <v>公安</v>
          </cell>
          <cell r="C262">
            <v>6968</v>
          </cell>
          <cell r="D262">
            <v>7486</v>
          </cell>
          <cell r="E262">
            <v>8144</v>
          </cell>
        </row>
        <row r="263">
          <cell r="A263" t="str">
            <v>2040201</v>
          </cell>
          <cell r="B263" t="str">
            <v>行政运行</v>
          </cell>
          <cell r="C263">
            <v>6245</v>
          </cell>
          <cell r="D263">
            <v>5484</v>
          </cell>
          <cell r="E263">
            <v>5156</v>
          </cell>
        </row>
        <row r="264">
          <cell r="A264" t="str">
            <v>2040202</v>
          </cell>
          <cell r="B264" t="str">
            <v>一般行政管理事务</v>
          </cell>
          <cell r="C264">
            <v>157</v>
          </cell>
          <cell r="D264">
            <v>1548</v>
          </cell>
          <cell r="E264">
            <v>1630</v>
          </cell>
        </row>
        <row r="265">
          <cell r="A265" t="str">
            <v>2040203</v>
          </cell>
          <cell r="B265" t="str">
            <v>机关服务</v>
          </cell>
        </row>
        <row r="265">
          <cell r="E265">
            <v>0</v>
          </cell>
        </row>
        <row r="266">
          <cell r="A266" t="str">
            <v>2040219</v>
          </cell>
          <cell r="B266" t="str">
            <v>信息化建设</v>
          </cell>
          <cell r="C266">
            <v>28</v>
          </cell>
          <cell r="D266">
            <v>36</v>
          </cell>
          <cell r="E266">
            <v>0</v>
          </cell>
        </row>
        <row r="267">
          <cell r="A267" t="str">
            <v>2040220</v>
          </cell>
          <cell r="B267" t="str">
            <v>执法办案</v>
          </cell>
          <cell r="C267">
            <v>391</v>
          </cell>
          <cell r="D267">
            <v>418</v>
          </cell>
          <cell r="E267">
            <v>1088</v>
          </cell>
        </row>
        <row r="268">
          <cell r="A268" t="str">
            <v>2040221</v>
          </cell>
          <cell r="B268" t="str">
            <v>特别业务</v>
          </cell>
        </row>
        <row r="268">
          <cell r="E268">
            <v>0</v>
          </cell>
        </row>
        <row r="269">
          <cell r="A269" t="str">
            <v>2040222</v>
          </cell>
          <cell r="B269" t="str">
            <v>特勤业务</v>
          </cell>
        </row>
        <row r="269">
          <cell r="E269">
            <v>0</v>
          </cell>
        </row>
        <row r="270">
          <cell r="A270" t="str">
            <v>2040223</v>
          </cell>
          <cell r="B270" t="str">
            <v>移民事务</v>
          </cell>
        </row>
        <row r="270">
          <cell r="E270">
            <v>0</v>
          </cell>
        </row>
        <row r="271">
          <cell r="A271" t="str">
            <v>2040250</v>
          </cell>
          <cell r="B271" t="str">
            <v>事业运行</v>
          </cell>
        </row>
        <row r="271">
          <cell r="E271">
            <v>0</v>
          </cell>
        </row>
        <row r="272">
          <cell r="A272" t="str">
            <v>2040299</v>
          </cell>
          <cell r="B272" t="str">
            <v>其他公安支出</v>
          </cell>
          <cell r="C272">
            <v>147</v>
          </cell>
        </row>
        <row r="272">
          <cell r="E272">
            <v>270</v>
          </cell>
        </row>
        <row r="273">
          <cell r="A273" t="str">
            <v>20403</v>
          </cell>
          <cell r="B273" t="str">
            <v>国家安全</v>
          </cell>
          <cell r="C273">
            <v>0</v>
          </cell>
          <cell r="D273">
            <v>0</v>
          </cell>
          <cell r="E273">
            <v>0</v>
          </cell>
        </row>
        <row r="274">
          <cell r="A274" t="str">
            <v>2040301</v>
          </cell>
          <cell r="B274" t="str">
            <v>行政运行</v>
          </cell>
        </row>
        <row r="274">
          <cell r="E274">
            <v>0</v>
          </cell>
        </row>
        <row r="275">
          <cell r="A275" t="str">
            <v>2040302</v>
          </cell>
          <cell r="B275" t="str">
            <v>一般行政管理事务</v>
          </cell>
        </row>
        <row r="275">
          <cell r="E275">
            <v>0</v>
          </cell>
        </row>
        <row r="276">
          <cell r="A276" t="str">
            <v>2040303</v>
          </cell>
          <cell r="B276" t="str">
            <v>机关服务</v>
          </cell>
        </row>
        <row r="276">
          <cell r="E276">
            <v>0</v>
          </cell>
        </row>
        <row r="277">
          <cell r="A277" t="str">
            <v>2040304</v>
          </cell>
          <cell r="B277" t="str">
            <v>安全业务</v>
          </cell>
        </row>
        <row r="277">
          <cell r="E277">
            <v>0</v>
          </cell>
        </row>
        <row r="278">
          <cell r="A278" t="str">
            <v>2040350</v>
          </cell>
          <cell r="B278" t="str">
            <v>事业运行</v>
          </cell>
        </row>
        <row r="278">
          <cell r="E278">
            <v>0</v>
          </cell>
        </row>
        <row r="279">
          <cell r="A279" t="str">
            <v>2040399</v>
          </cell>
          <cell r="B279" t="str">
            <v>其他国家安全支出</v>
          </cell>
        </row>
        <row r="279">
          <cell r="E279">
            <v>0</v>
          </cell>
        </row>
        <row r="280">
          <cell r="A280" t="str">
            <v>20404</v>
          </cell>
          <cell r="B280" t="str">
            <v>检察</v>
          </cell>
          <cell r="C280">
            <v>14</v>
          </cell>
          <cell r="D280">
            <v>30</v>
          </cell>
          <cell r="E280">
            <v>29</v>
          </cell>
        </row>
        <row r="281">
          <cell r="A281" t="str">
            <v>2040401</v>
          </cell>
          <cell r="B281" t="str">
            <v>行政运行</v>
          </cell>
          <cell r="C281">
            <v>14</v>
          </cell>
          <cell r="D281">
            <v>30</v>
          </cell>
          <cell r="E281">
            <v>22</v>
          </cell>
        </row>
        <row r="282">
          <cell r="A282" t="str">
            <v>2040402</v>
          </cell>
          <cell r="B282" t="str">
            <v>一般行政管理事务</v>
          </cell>
        </row>
        <row r="282">
          <cell r="E282">
            <v>0</v>
          </cell>
        </row>
        <row r="283">
          <cell r="A283" t="str">
            <v>2040403</v>
          </cell>
          <cell r="B283" t="str">
            <v>机关服务</v>
          </cell>
        </row>
        <row r="283">
          <cell r="E283">
            <v>0</v>
          </cell>
        </row>
        <row r="284">
          <cell r="A284" t="str">
            <v>2040409</v>
          </cell>
          <cell r="B284" t="str">
            <v>“两房”建设</v>
          </cell>
        </row>
        <row r="284">
          <cell r="E284">
            <v>0</v>
          </cell>
        </row>
        <row r="285">
          <cell r="A285" t="str">
            <v>2040410</v>
          </cell>
          <cell r="B285" t="str">
            <v>检察监督</v>
          </cell>
        </row>
        <row r="285">
          <cell r="E285">
            <v>0</v>
          </cell>
        </row>
        <row r="286">
          <cell r="A286" t="str">
            <v>2040450</v>
          </cell>
          <cell r="B286" t="str">
            <v>事业运行</v>
          </cell>
        </row>
        <row r="286">
          <cell r="E286">
            <v>0</v>
          </cell>
        </row>
        <row r="287">
          <cell r="A287" t="str">
            <v>2040499</v>
          </cell>
          <cell r="B287" t="str">
            <v>其他检察支出</v>
          </cell>
        </row>
        <row r="287">
          <cell r="E287">
            <v>7</v>
          </cell>
        </row>
        <row r="288">
          <cell r="A288" t="str">
            <v>20405</v>
          </cell>
          <cell r="B288" t="str">
            <v>法院</v>
          </cell>
          <cell r="C288">
            <v>16</v>
          </cell>
          <cell r="D288">
            <v>46</v>
          </cell>
          <cell r="E288">
            <v>52</v>
          </cell>
        </row>
        <row r="289">
          <cell r="A289" t="str">
            <v>2040501</v>
          </cell>
          <cell r="B289" t="str">
            <v>行政运行</v>
          </cell>
        </row>
        <row r="289">
          <cell r="E289">
            <v>0</v>
          </cell>
        </row>
        <row r="290">
          <cell r="A290" t="str">
            <v>2040502</v>
          </cell>
          <cell r="B290" t="str">
            <v>一般行政管理事务</v>
          </cell>
        </row>
        <row r="290">
          <cell r="E290">
            <v>0</v>
          </cell>
        </row>
        <row r="291">
          <cell r="A291" t="str">
            <v>2040503</v>
          </cell>
          <cell r="B291" t="str">
            <v>机关服务</v>
          </cell>
        </row>
        <row r="291">
          <cell r="E291">
            <v>0</v>
          </cell>
        </row>
        <row r="292">
          <cell r="A292" t="str">
            <v>2040504</v>
          </cell>
          <cell r="B292" t="str">
            <v>案件审判</v>
          </cell>
        </row>
        <row r="292">
          <cell r="E292">
            <v>0</v>
          </cell>
        </row>
        <row r="293">
          <cell r="A293" t="str">
            <v>2040505</v>
          </cell>
          <cell r="B293" t="str">
            <v>案件执行</v>
          </cell>
        </row>
        <row r="293">
          <cell r="E293">
            <v>0</v>
          </cell>
        </row>
        <row r="294">
          <cell r="A294" t="str">
            <v>2040506</v>
          </cell>
          <cell r="B294" t="str">
            <v>“两庭”建设</v>
          </cell>
        </row>
        <row r="294">
          <cell r="E294">
            <v>0</v>
          </cell>
        </row>
        <row r="295">
          <cell r="A295" t="str">
            <v>2040550</v>
          </cell>
          <cell r="B295" t="str">
            <v>事业运行</v>
          </cell>
        </row>
        <row r="295">
          <cell r="E295">
            <v>0</v>
          </cell>
        </row>
        <row r="296">
          <cell r="A296" t="str">
            <v>2040599</v>
          </cell>
          <cell r="B296" t="str">
            <v>其他法院支出</v>
          </cell>
          <cell r="C296">
            <v>16</v>
          </cell>
          <cell r="D296">
            <v>46</v>
          </cell>
          <cell r="E296">
            <v>52</v>
          </cell>
        </row>
        <row r="297">
          <cell r="A297" t="str">
            <v>20406</v>
          </cell>
          <cell r="B297" t="str">
            <v>司法</v>
          </cell>
          <cell r="C297">
            <v>485</v>
          </cell>
          <cell r="D297">
            <v>492</v>
          </cell>
          <cell r="E297">
            <v>543</v>
          </cell>
        </row>
        <row r="298">
          <cell r="A298" t="str">
            <v>2040601</v>
          </cell>
          <cell r="B298" t="str">
            <v>行政运行</v>
          </cell>
          <cell r="C298">
            <v>390</v>
          </cell>
          <cell r="D298">
            <v>415</v>
          </cell>
          <cell r="E298">
            <v>466</v>
          </cell>
        </row>
        <row r="299">
          <cell r="A299" t="str">
            <v>2040602</v>
          </cell>
          <cell r="B299" t="str">
            <v>一般行政管理事务</v>
          </cell>
          <cell r="C299">
            <v>23</v>
          </cell>
        </row>
        <row r="299">
          <cell r="E299">
            <v>0</v>
          </cell>
        </row>
        <row r="300">
          <cell r="A300" t="str">
            <v>2040603</v>
          </cell>
          <cell r="B300" t="str">
            <v>机关服务</v>
          </cell>
        </row>
        <row r="300">
          <cell r="E300">
            <v>0</v>
          </cell>
        </row>
        <row r="301">
          <cell r="A301" t="str">
            <v>2040604</v>
          </cell>
          <cell r="B301" t="str">
            <v>基层司法业务</v>
          </cell>
          <cell r="C301">
            <v>9</v>
          </cell>
          <cell r="D301">
            <v>22</v>
          </cell>
          <cell r="E301">
            <v>4</v>
          </cell>
        </row>
        <row r="302">
          <cell r="A302" t="str">
            <v>2040605</v>
          </cell>
          <cell r="B302" t="str">
            <v>普法宣传</v>
          </cell>
          <cell r="C302">
            <v>3</v>
          </cell>
          <cell r="D302">
            <v>12</v>
          </cell>
          <cell r="E302">
            <v>10</v>
          </cell>
        </row>
        <row r="303">
          <cell r="A303" t="str">
            <v>2040606</v>
          </cell>
          <cell r="B303" t="str">
            <v>律师管理★</v>
          </cell>
        </row>
        <row r="303">
          <cell r="E303">
            <v>0</v>
          </cell>
        </row>
        <row r="304">
          <cell r="A304" t="str">
            <v>2040607</v>
          </cell>
          <cell r="B304" t="str">
            <v>公共法律服务★</v>
          </cell>
          <cell r="C304">
            <v>16</v>
          </cell>
          <cell r="D304">
            <v>5</v>
          </cell>
          <cell r="E304">
            <v>0</v>
          </cell>
        </row>
        <row r="305">
          <cell r="A305" t="str">
            <v>2040608</v>
          </cell>
          <cell r="B305" t="str">
            <v>国家统一法律职业资格考试</v>
          </cell>
        </row>
        <row r="305">
          <cell r="E305">
            <v>0</v>
          </cell>
        </row>
        <row r="306">
          <cell r="A306" t="str">
            <v>2040610</v>
          </cell>
          <cell r="B306" t="str">
            <v>社区矫正</v>
          </cell>
          <cell r="C306">
            <v>34</v>
          </cell>
          <cell r="D306">
            <v>28</v>
          </cell>
          <cell r="E306">
            <v>62</v>
          </cell>
        </row>
        <row r="307">
          <cell r="A307" t="str">
            <v>2040612</v>
          </cell>
          <cell r="B307" t="str">
            <v>法治建设★</v>
          </cell>
          <cell r="C307">
            <v>3</v>
          </cell>
          <cell r="D307">
            <v>10</v>
          </cell>
          <cell r="E307">
            <v>1</v>
          </cell>
        </row>
        <row r="308">
          <cell r="A308" t="str">
            <v>2040613</v>
          </cell>
          <cell r="B308" t="str">
            <v>信息化建设</v>
          </cell>
          <cell r="C308">
            <v>7</v>
          </cell>
        </row>
        <row r="308">
          <cell r="E308">
            <v>0</v>
          </cell>
        </row>
        <row r="309">
          <cell r="A309" t="str">
            <v>2040650</v>
          </cell>
          <cell r="B309" t="str">
            <v>事业运行</v>
          </cell>
        </row>
        <row r="309">
          <cell r="E309">
            <v>0</v>
          </cell>
        </row>
        <row r="310">
          <cell r="A310" t="str">
            <v>2040699</v>
          </cell>
          <cell r="B310" t="str">
            <v>其他司法支出</v>
          </cell>
        </row>
        <row r="310">
          <cell r="E310">
            <v>0</v>
          </cell>
        </row>
        <row r="311">
          <cell r="A311" t="str">
            <v>20407</v>
          </cell>
          <cell r="B311" t="str">
            <v>监狱</v>
          </cell>
          <cell r="C311">
            <v>0</v>
          </cell>
          <cell r="D311">
            <v>0</v>
          </cell>
          <cell r="E311">
            <v>0</v>
          </cell>
        </row>
        <row r="312">
          <cell r="A312" t="str">
            <v>2040701</v>
          </cell>
          <cell r="B312" t="str">
            <v>行政运行</v>
          </cell>
        </row>
        <row r="312">
          <cell r="E312">
            <v>0</v>
          </cell>
        </row>
        <row r="313">
          <cell r="A313" t="str">
            <v>2040702</v>
          </cell>
          <cell r="B313" t="str">
            <v>一般行政管理事务</v>
          </cell>
        </row>
        <row r="313">
          <cell r="E313">
            <v>0</v>
          </cell>
        </row>
        <row r="314">
          <cell r="A314" t="str">
            <v>2040703</v>
          </cell>
          <cell r="B314" t="str">
            <v>机关服务</v>
          </cell>
        </row>
        <row r="314">
          <cell r="E314">
            <v>0</v>
          </cell>
        </row>
        <row r="315">
          <cell r="A315" t="str">
            <v>2040704</v>
          </cell>
          <cell r="B315" t="str">
            <v>罪犯生活及医疗卫生★</v>
          </cell>
        </row>
        <row r="315">
          <cell r="E315">
            <v>0</v>
          </cell>
        </row>
        <row r="316">
          <cell r="A316" t="str">
            <v>2040705</v>
          </cell>
          <cell r="B316" t="str">
            <v>监狱业务及罪犯改造★</v>
          </cell>
        </row>
        <row r="316">
          <cell r="E316">
            <v>0</v>
          </cell>
        </row>
        <row r="317">
          <cell r="A317" t="str">
            <v>2040706</v>
          </cell>
          <cell r="B317" t="str">
            <v>狱政设施建设</v>
          </cell>
        </row>
        <row r="317">
          <cell r="E317">
            <v>0</v>
          </cell>
        </row>
        <row r="318">
          <cell r="A318" t="str">
            <v>2040707</v>
          </cell>
          <cell r="B318" t="str">
            <v>信息化建设</v>
          </cell>
        </row>
        <row r="318">
          <cell r="E318">
            <v>0</v>
          </cell>
        </row>
        <row r="319">
          <cell r="A319" t="str">
            <v>2040750</v>
          </cell>
          <cell r="B319" t="str">
            <v>事业运行</v>
          </cell>
        </row>
        <row r="319">
          <cell r="E319">
            <v>0</v>
          </cell>
        </row>
        <row r="320">
          <cell r="A320" t="str">
            <v>2040799</v>
          </cell>
          <cell r="B320" t="str">
            <v>其他监狱支出</v>
          </cell>
        </row>
        <row r="320">
          <cell r="E320">
            <v>0</v>
          </cell>
        </row>
        <row r="321">
          <cell r="A321" t="str">
            <v>20408</v>
          </cell>
          <cell r="B321" t="str">
            <v>强制隔离戒毒</v>
          </cell>
          <cell r="C321">
            <v>0</v>
          </cell>
          <cell r="D321">
            <v>0</v>
          </cell>
          <cell r="E321">
            <v>0</v>
          </cell>
        </row>
        <row r="322">
          <cell r="A322" t="str">
            <v>2040801</v>
          </cell>
          <cell r="B322" t="str">
            <v>行政运行</v>
          </cell>
        </row>
        <row r="322">
          <cell r="E322">
            <v>0</v>
          </cell>
        </row>
        <row r="323">
          <cell r="A323" t="str">
            <v>2040802</v>
          </cell>
          <cell r="B323" t="str">
            <v>一般行政管理事务</v>
          </cell>
        </row>
        <row r="323">
          <cell r="E323">
            <v>0</v>
          </cell>
        </row>
        <row r="324">
          <cell r="A324" t="str">
            <v>2040803</v>
          </cell>
          <cell r="B324" t="str">
            <v>机关服务</v>
          </cell>
        </row>
        <row r="324">
          <cell r="E324">
            <v>0</v>
          </cell>
        </row>
        <row r="325">
          <cell r="A325" t="str">
            <v>2040804</v>
          </cell>
          <cell r="B325" t="str">
            <v>强制隔离戒毒人员生活</v>
          </cell>
        </row>
        <row r="325">
          <cell r="E325">
            <v>0</v>
          </cell>
        </row>
        <row r="326">
          <cell r="A326" t="str">
            <v>2040805</v>
          </cell>
          <cell r="B326" t="str">
            <v>强制隔离戒毒人员教育</v>
          </cell>
        </row>
        <row r="326">
          <cell r="E326">
            <v>0</v>
          </cell>
        </row>
        <row r="327">
          <cell r="A327" t="str">
            <v>2040806</v>
          </cell>
          <cell r="B327" t="str">
            <v>所政设施建设</v>
          </cell>
        </row>
        <row r="327">
          <cell r="E327">
            <v>0</v>
          </cell>
        </row>
        <row r="328">
          <cell r="A328" t="str">
            <v>2040807</v>
          </cell>
          <cell r="B328" t="str">
            <v>信息化建设</v>
          </cell>
        </row>
        <row r="328">
          <cell r="E328">
            <v>0</v>
          </cell>
        </row>
        <row r="329">
          <cell r="A329" t="str">
            <v>2040850</v>
          </cell>
          <cell r="B329" t="str">
            <v>事业运行</v>
          </cell>
        </row>
        <row r="329">
          <cell r="E329">
            <v>0</v>
          </cell>
        </row>
        <row r="330">
          <cell r="A330" t="str">
            <v>2040899</v>
          </cell>
          <cell r="B330" t="str">
            <v>其他强制隔离戒毒支出</v>
          </cell>
        </row>
        <row r="330">
          <cell r="E330">
            <v>0</v>
          </cell>
        </row>
        <row r="331">
          <cell r="A331" t="str">
            <v>20409</v>
          </cell>
          <cell r="B331" t="str">
            <v>国家保密</v>
          </cell>
          <cell r="C331">
            <v>0</v>
          </cell>
          <cell r="D331">
            <v>0</v>
          </cell>
          <cell r="E331">
            <v>0</v>
          </cell>
        </row>
        <row r="332">
          <cell r="A332" t="str">
            <v>2040901</v>
          </cell>
          <cell r="B332" t="str">
            <v>行政运行</v>
          </cell>
        </row>
        <row r="332">
          <cell r="E332">
            <v>0</v>
          </cell>
        </row>
        <row r="333">
          <cell r="A333" t="str">
            <v>2040902</v>
          </cell>
          <cell r="B333" t="str">
            <v>一般行政管理事务</v>
          </cell>
        </row>
        <row r="333">
          <cell r="E333">
            <v>0</v>
          </cell>
        </row>
        <row r="334">
          <cell r="A334" t="str">
            <v>2040903</v>
          </cell>
          <cell r="B334" t="str">
            <v>机关服务</v>
          </cell>
        </row>
        <row r="334">
          <cell r="E334">
            <v>0</v>
          </cell>
        </row>
        <row r="335">
          <cell r="A335" t="str">
            <v>2040904</v>
          </cell>
          <cell r="B335" t="str">
            <v>保密技术</v>
          </cell>
        </row>
        <row r="335">
          <cell r="E335">
            <v>0</v>
          </cell>
        </row>
        <row r="336">
          <cell r="A336" t="str">
            <v>2040905</v>
          </cell>
          <cell r="B336" t="str">
            <v>保密管理</v>
          </cell>
        </row>
        <row r="336">
          <cell r="E336">
            <v>0</v>
          </cell>
        </row>
        <row r="337">
          <cell r="A337" t="str">
            <v>2040950</v>
          </cell>
          <cell r="B337" t="str">
            <v>事业运行</v>
          </cell>
        </row>
        <row r="337">
          <cell r="E337">
            <v>0</v>
          </cell>
        </row>
        <row r="338">
          <cell r="A338" t="str">
            <v>2040999</v>
          </cell>
          <cell r="B338" t="str">
            <v>其他国家保密支出</v>
          </cell>
        </row>
        <row r="338">
          <cell r="E338">
            <v>0</v>
          </cell>
        </row>
        <row r="339">
          <cell r="A339" t="str">
            <v>20410</v>
          </cell>
          <cell r="B339" t="str">
            <v>缉私警察</v>
          </cell>
          <cell r="C339">
            <v>0</v>
          </cell>
          <cell r="D339">
            <v>0</v>
          </cell>
          <cell r="E339">
            <v>0</v>
          </cell>
        </row>
        <row r="340">
          <cell r="A340" t="str">
            <v>2041001</v>
          </cell>
          <cell r="B340" t="str">
            <v>行政运行</v>
          </cell>
        </row>
        <row r="340">
          <cell r="E340">
            <v>0</v>
          </cell>
        </row>
        <row r="341">
          <cell r="A341" t="str">
            <v>2041002</v>
          </cell>
          <cell r="B341" t="str">
            <v>一般行政管理事务</v>
          </cell>
        </row>
        <row r="341">
          <cell r="E341">
            <v>0</v>
          </cell>
        </row>
        <row r="342">
          <cell r="A342" t="str">
            <v>2041006</v>
          </cell>
          <cell r="B342" t="str">
            <v>信息化建设</v>
          </cell>
        </row>
        <row r="342">
          <cell r="E342">
            <v>0</v>
          </cell>
        </row>
        <row r="343">
          <cell r="A343" t="str">
            <v>2041007</v>
          </cell>
          <cell r="B343" t="str">
            <v>缉私业务</v>
          </cell>
        </row>
        <row r="343">
          <cell r="E343">
            <v>0</v>
          </cell>
        </row>
        <row r="344">
          <cell r="A344" t="str">
            <v>2041099</v>
          </cell>
          <cell r="B344" t="str">
            <v>其他缉私警察支出</v>
          </cell>
        </row>
        <row r="344">
          <cell r="E344">
            <v>0</v>
          </cell>
        </row>
        <row r="345">
          <cell r="A345" t="str">
            <v>20499</v>
          </cell>
          <cell r="B345" t="str">
            <v>其他公共安全支出</v>
          </cell>
          <cell r="C345">
            <v>13</v>
          </cell>
          <cell r="D345">
            <v>0</v>
          </cell>
          <cell r="E345">
            <v>4</v>
          </cell>
        </row>
        <row r="346">
          <cell r="A346" t="str">
            <v>2049902</v>
          </cell>
          <cell r="B346" t="str">
            <v>国家司法救助支出</v>
          </cell>
        </row>
        <row r="346">
          <cell r="E346">
            <v>0</v>
          </cell>
        </row>
        <row r="347">
          <cell r="A347" t="str">
            <v>2049999</v>
          </cell>
          <cell r="B347" t="str">
            <v>其他公共安全支出</v>
          </cell>
          <cell r="C347">
            <v>13</v>
          </cell>
        </row>
        <row r="347">
          <cell r="E347">
            <v>4</v>
          </cell>
        </row>
        <row r="348">
          <cell r="A348" t="str">
            <v>205</v>
          </cell>
          <cell r="B348" t="str">
            <v>五、教育支出</v>
          </cell>
          <cell r="C348">
            <v>45407</v>
          </cell>
          <cell r="D348">
            <v>44976</v>
          </cell>
          <cell r="E348">
            <v>39765</v>
          </cell>
        </row>
        <row r="349">
          <cell r="A349" t="str">
            <v>20501</v>
          </cell>
          <cell r="B349" t="str">
            <v>教育管理事务</v>
          </cell>
          <cell r="C349">
            <v>555</v>
          </cell>
          <cell r="D349">
            <v>681</v>
          </cell>
          <cell r="E349">
            <v>554</v>
          </cell>
        </row>
        <row r="350">
          <cell r="A350" t="str">
            <v>2050101</v>
          </cell>
          <cell r="B350" t="str">
            <v>行政运行</v>
          </cell>
          <cell r="C350">
            <v>182</v>
          </cell>
          <cell r="D350">
            <v>275</v>
          </cell>
          <cell r="E350">
            <v>191</v>
          </cell>
        </row>
        <row r="351">
          <cell r="A351" t="str">
            <v>2050102</v>
          </cell>
          <cell r="B351" t="str">
            <v>一般行政管理事务</v>
          </cell>
        </row>
        <row r="351">
          <cell r="E351">
            <v>0</v>
          </cell>
        </row>
        <row r="352">
          <cell r="A352" t="str">
            <v>2050103</v>
          </cell>
          <cell r="B352" t="str">
            <v>机关服务</v>
          </cell>
        </row>
        <row r="352">
          <cell r="E352">
            <v>0</v>
          </cell>
        </row>
        <row r="353">
          <cell r="A353" t="str">
            <v>2050199</v>
          </cell>
          <cell r="B353" t="str">
            <v>其他教育管理事务支出</v>
          </cell>
          <cell r="C353">
            <v>373</v>
          </cell>
          <cell r="D353">
            <v>406</v>
          </cell>
          <cell r="E353">
            <v>363</v>
          </cell>
        </row>
        <row r="354">
          <cell r="A354" t="str">
            <v>20502</v>
          </cell>
          <cell r="B354" t="str">
            <v>普通教育</v>
          </cell>
          <cell r="C354">
            <v>42518</v>
          </cell>
          <cell r="D354">
            <v>41873</v>
          </cell>
          <cell r="E354">
            <v>37848</v>
          </cell>
        </row>
        <row r="355">
          <cell r="A355" t="str">
            <v>2050201</v>
          </cell>
          <cell r="B355" t="str">
            <v>学前教育</v>
          </cell>
          <cell r="C355">
            <v>2656</v>
          </cell>
          <cell r="D355">
            <v>3450</v>
          </cell>
          <cell r="E355">
            <v>2211</v>
          </cell>
        </row>
        <row r="356">
          <cell r="A356" t="str">
            <v>2050202</v>
          </cell>
          <cell r="B356" t="str">
            <v>小学教育</v>
          </cell>
          <cell r="C356">
            <v>18667</v>
          </cell>
          <cell r="D356">
            <v>20225</v>
          </cell>
          <cell r="E356">
            <v>18746</v>
          </cell>
        </row>
        <row r="357">
          <cell r="A357" t="str">
            <v>2050203</v>
          </cell>
          <cell r="B357" t="str">
            <v>初中教育</v>
          </cell>
          <cell r="C357">
            <v>12556</v>
          </cell>
          <cell r="D357">
            <v>11320</v>
          </cell>
          <cell r="E357">
            <v>10392</v>
          </cell>
        </row>
        <row r="358">
          <cell r="A358" t="str">
            <v>2050204</v>
          </cell>
          <cell r="B358" t="str">
            <v>高中教育</v>
          </cell>
          <cell r="C358">
            <v>5713</v>
          </cell>
          <cell r="D358">
            <v>5895</v>
          </cell>
          <cell r="E358">
            <v>5299</v>
          </cell>
        </row>
        <row r="359">
          <cell r="A359" t="str">
            <v>2050205</v>
          </cell>
          <cell r="B359" t="str">
            <v>高等教育</v>
          </cell>
        </row>
        <row r="359">
          <cell r="E359">
            <v>0</v>
          </cell>
        </row>
        <row r="360">
          <cell r="A360" t="str">
            <v>2050299</v>
          </cell>
          <cell r="B360" t="str">
            <v>其他普通教育支出</v>
          </cell>
          <cell r="C360">
            <v>2926</v>
          </cell>
          <cell r="D360">
            <v>983</v>
          </cell>
          <cell r="E360">
            <v>1200</v>
          </cell>
        </row>
        <row r="361">
          <cell r="A361" t="str">
            <v>20503</v>
          </cell>
          <cell r="B361" t="str">
            <v>职业教育</v>
          </cell>
          <cell r="C361">
            <v>848</v>
          </cell>
          <cell r="D361">
            <v>1074</v>
          </cell>
          <cell r="E361">
            <v>835</v>
          </cell>
        </row>
        <row r="362">
          <cell r="A362" t="str">
            <v>2050301</v>
          </cell>
          <cell r="B362" t="str">
            <v>初等职业教育</v>
          </cell>
        </row>
        <row r="362">
          <cell r="E362">
            <v>0</v>
          </cell>
        </row>
        <row r="363">
          <cell r="A363" t="str">
            <v>2050302</v>
          </cell>
          <cell r="B363" t="str">
            <v>中等职业教育</v>
          </cell>
          <cell r="C363">
            <v>848</v>
          </cell>
          <cell r="D363">
            <v>1074</v>
          </cell>
          <cell r="E363">
            <v>835</v>
          </cell>
        </row>
        <row r="364">
          <cell r="A364" t="str">
            <v>2050303</v>
          </cell>
          <cell r="B364" t="str">
            <v>技校教育</v>
          </cell>
        </row>
        <row r="364">
          <cell r="E364">
            <v>0</v>
          </cell>
        </row>
        <row r="365">
          <cell r="A365" t="str">
            <v>2050305</v>
          </cell>
          <cell r="B365" t="str">
            <v>高等职业教育</v>
          </cell>
        </row>
        <row r="365">
          <cell r="E365">
            <v>0</v>
          </cell>
        </row>
        <row r="366">
          <cell r="A366" t="str">
            <v>2050399</v>
          </cell>
          <cell r="B366" t="str">
            <v>其他职业教育支出</v>
          </cell>
        </row>
        <row r="366">
          <cell r="E366">
            <v>0</v>
          </cell>
        </row>
        <row r="367">
          <cell r="A367" t="str">
            <v>20504</v>
          </cell>
          <cell r="B367" t="str">
            <v>成人教育</v>
          </cell>
          <cell r="C367">
            <v>0</v>
          </cell>
          <cell r="D367">
            <v>0</v>
          </cell>
          <cell r="E367">
            <v>0</v>
          </cell>
        </row>
        <row r="368">
          <cell r="A368" t="str">
            <v>2050401</v>
          </cell>
          <cell r="B368" t="str">
            <v>成人初等教育</v>
          </cell>
        </row>
        <row r="368">
          <cell r="E368">
            <v>0</v>
          </cell>
        </row>
        <row r="369">
          <cell r="A369" t="str">
            <v>2050402</v>
          </cell>
          <cell r="B369" t="str">
            <v>成人中等教育</v>
          </cell>
        </row>
        <row r="369">
          <cell r="E369">
            <v>0</v>
          </cell>
        </row>
        <row r="370">
          <cell r="A370" t="str">
            <v>2050403</v>
          </cell>
          <cell r="B370" t="str">
            <v>成人高等教育</v>
          </cell>
        </row>
        <row r="370">
          <cell r="E370">
            <v>0</v>
          </cell>
        </row>
        <row r="371">
          <cell r="A371" t="str">
            <v>2050404</v>
          </cell>
          <cell r="B371" t="str">
            <v>成人广播电视教育</v>
          </cell>
        </row>
        <row r="371">
          <cell r="E371">
            <v>0</v>
          </cell>
        </row>
        <row r="372">
          <cell r="A372" t="str">
            <v>2050499</v>
          </cell>
          <cell r="B372" t="str">
            <v>其他成人教育支出</v>
          </cell>
        </row>
        <row r="372">
          <cell r="E372">
            <v>0</v>
          </cell>
        </row>
        <row r="373">
          <cell r="A373" t="str">
            <v>20505</v>
          </cell>
          <cell r="B373" t="str">
            <v>广播电视教育</v>
          </cell>
          <cell r="C373">
            <v>0</v>
          </cell>
          <cell r="D373">
            <v>0</v>
          </cell>
          <cell r="E373">
            <v>0</v>
          </cell>
        </row>
        <row r="374">
          <cell r="A374" t="str">
            <v>2050501</v>
          </cell>
          <cell r="B374" t="str">
            <v>广播电视学校</v>
          </cell>
        </row>
        <row r="374">
          <cell r="E374">
            <v>0</v>
          </cell>
        </row>
        <row r="375">
          <cell r="A375" t="str">
            <v>2050502</v>
          </cell>
          <cell r="B375" t="str">
            <v>教育电视台</v>
          </cell>
        </row>
        <row r="375">
          <cell r="E375">
            <v>0</v>
          </cell>
        </row>
        <row r="376">
          <cell r="A376" t="str">
            <v>2050599</v>
          </cell>
          <cell r="B376" t="str">
            <v>其他广播电视教育支出</v>
          </cell>
        </row>
        <row r="376">
          <cell r="E376">
            <v>0</v>
          </cell>
        </row>
        <row r="377">
          <cell r="A377" t="str">
            <v>20506</v>
          </cell>
          <cell r="B377" t="str">
            <v>留学教育</v>
          </cell>
          <cell r="C377">
            <v>0</v>
          </cell>
          <cell r="D377">
            <v>0</v>
          </cell>
          <cell r="E377">
            <v>0</v>
          </cell>
        </row>
        <row r="378">
          <cell r="A378" t="str">
            <v>2050601</v>
          </cell>
          <cell r="B378" t="str">
            <v>出国留学教育</v>
          </cell>
        </row>
        <row r="378">
          <cell r="E378">
            <v>0</v>
          </cell>
        </row>
        <row r="379">
          <cell r="A379" t="str">
            <v>2050602</v>
          </cell>
          <cell r="B379" t="str">
            <v>来华留学教育</v>
          </cell>
        </row>
        <row r="379">
          <cell r="E379">
            <v>0</v>
          </cell>
        </row>
        <row r="380">
          <cell r="A380" t="str">
            <v>2050699</v>
          </cell>
          <cell r="B380" t="str">
            <v>其他留学教育支出</v>
          </cell>
        </row>
        <row r="380">
          <cell r="E380">
            <v>0</v>
          </cell>
        </row>
        <row r="381">
          <cell r="A381" t="str">
            <v>20507</v>
          </cell>
          <cell r="B381" t="str">
            <v>特殊教育</v>
          </cell>
          <cell r="C381">
            <v>106</v>
          </cell>
          <cell r="D381">
            <v>174</v>
          </cell>
          <cell r="E381">
            <v>167</v>
          </cell>
        </row>
        <row r="382">
          <cell r="A382" t="str">
            <v>2050701</v>
          </cell>
          <cell r="B382" t="str">
            <v>特殊学校教育</v>
          </cell>
          <cell r="C382">
            <v>105</v>
          </cell>
          <cell r="D382">
            <v>173</v>
          </cell>
          <cell r="E382">
            <v>167</v>
          </cell>
        </row>
        <row r="383">
          <cell r="A383" t="str">
            <v>2050702</v>
          </cell>
          <cell r="B383" t="str">
            <v>工读学校教育</v>
          </cell>
        </row>
        <row r="383">
          <cell r="E383">
            <v>0</v>
          </cell>
        </row>
        <row r="384">
          <cell r="A384" t="str">
            <v>2050799</v>
          </cell>
          <cell r="B384" t="str">
            <v>其他特殊教育支出</v>
          </cell>
          <cell r="C384">
            <v>1</v>
          </cell>
          <cell r="D384">
            <v>1</v>
          </cell>
          <cell r="E384">
            <v>0</v>
          </cell>
        </row>
        <row r="385">
          <cell r="A385" t="str">
            <v>20508</v>
          </cell>
          <cell r="B385" t="str">
            <v>进修及培训</v>
          </cell>
          <cell r="C385">
            <v>279</v>
          </cell>
          <cell r="D385">
            <v>336</v>
          </cell>
          <cell r="E385">
            <v>297</v>
          </cell>
        </row>
        <row r="386">
          <cell r="A386" t="str">
            <v>2050801</v>
          </cell>
          <cell r="B386" t="str">
            <v>教师进修</v>
          </cell>
          <cell r="C386">
            <v>108</v>
          </cell>
          <cell r="D386">
            <v>118</v>
          </cell>
          <cell r="E386">
            <v>108</v>
          </cell>
        </row>
        <row r="387">
          <cell r="A387" t="str">
            <v>2050802</v>
          </cell>
          <cell r="B387" t="str">
            <v>干部教育</v>
          </cell>
          <cell r="C387">
            <v>171</v>
          </cell>
          <cell r="D387">
            <v>218</v>
          </cell>
          <cell r="E387">
            <v>189</v>
          </cell>
        </row>
        <row r="388">
          <cell r="A388" t="str">
            <v>2050803</v>
          </cell>
          <cell r="B388" t="str">
            <v>培训支出</v>
          </cell>
        </row>
        <row r="388">
          <cell r="E388">
            <v>0</v>
          </cell>
        </row>
        <row r="389">
          <cell r="A389" t="str">
            <v>2050804</v>
          </cell>
          <cell r="B389" t="str">
            <v>退役士兵能力提升</v>
          </cell>
        </row>
        <row r="389">
          <cell r="E389">
            <v>0</v>
          </cell>
        </row>
        <row r="390">
          <cell r="A390" t="str">
            <v>2050899</v>
          </cell>
          <cell r="B390" t="str">
            <v>其他进修及培训</v>
          </cell>
        </row>
        <row r="390">
          <cell r="E390">
            <v>0</v>
          </cell>
        </row>
        <row r="391">
          <cell r="A391" t="str">
            <v>20509</v>
          </cell>
          <cell r="B391" t="str">
            <v>教育费附加安排的支出</v>
          </cell>
          <cell r="C391">
            <v>1101</v>
          </cell>
          <cell r="D391">
            <v>820</v>
          </cell>
          <cell r="E391">
            <v>64</v>
          </cell>
        </row>
        <row r="392">
          <cell r="A392" t="str">
            <v>2050901</v>
          </cell>
          <cell r="B392" t="str">
            <v>农村中小学校舍建设</v>
          </cell>
          <cell r="C392">
            <v>5</v>
          </cell>
        </row>
        <row r="392">
          <cell r="E392">
            <v>0</v>
          </cell>
        </row>
        <row r="393">
          <cell r="A393" t="str">
            <v>2050902</v>
          </cell>
          <cell r="B393" t="str">
            <v>农村中小学教学设施</v>
          </cell>
        </row>
        <row r="393">
          <cell r="E393">
            <v>0</v>
          </cell>
        </row>
        <row r="394">
          <cell r="A394" t="str">
            <v>2050903</v>
          </cell>
          <cell r="B394" t="str">
            <v>城市中小学校舍建设</v>
          </cell>
        </row>
        <row r="394">
          <cell r="E394">
            <v>0</v>
          </cell>
        </row>
        <row r="395">
          <cell r="A395" t="str">
            <v>2050904</v>
          </cell>
          <cell r="B395" t="str">
            <v>城市中小学教学设施</v>
          </cell>
        </row>
        <row r="395">
          <cell r="E395">
            <v>0</v>
          </cell>
        </row>
        <row r="396">
          <cell r="A396" t="str">
            <v>2050905</v>
          </cell>
          <cell r="B396" t="str">
            <v>中等职业学校教学设施</v>
          </cell>
        </row>
        <row r="396">
          <cell r="E396">
            <v>0</v>
          </cell>
        </row>
        <row r="397">
          <cell r="A397" t="str">
            <v>2050999</v>
          </cell>
          <cell r="B397" t="str">
            <v>其他教育费附加安排的支出</v>
          </cell>
          <cell r="C397">
            <v>1096</v>
          </cell>
          <cell r="D397">
            <v>820</v>
          </cell>
          <cell r="E397">
            <v>64</v>
          </cell>
        </row>
        <row r="398">
          <cell r="A398" t="str">
            <v>20599</v>
          </cell>
          <cell r="B398" t="str">
            <v>其他教育支出</v>
          </cell>
          <cell r="C398">
            <v>0</v>
          </cell>
          <cell r="D398">
            <v>18</v>
          </cell>
          <cell r="E398">
            <v>0</v>
          </cell>
        </row>
        <row r="399">
          <cell r="A399" t="str">
            <v>2059999</v>
          </cell>
          <cell r="B399" t="str">
            <v>其他教育支出</v>
          </cell>
        </row>
        <row r="399">
          <cell r="D399">
            <v>18</v>
          </cell>
          <cell r="E399">
            <v>0</v>
          </cell>
        </row>
        <row r="400">
          <cell r="A400" t="str">
            <v>206</v>
          </cell>
          <cell r="B400" t="str">
            <v>六、科学技术支出</v>
          </cell>
          <cell r="C400">
            <v>8532</v>
          </cell>
          <cell r="D400">
            <v>5346</v>
          </cell>
          <cell r="E400">
            <v>743</v>
          </cell>
        </row>
        <row r="401">
          <cell r="A401" t="str">
            <v>20601</v>
          </cell>
          <cell r="B401" t="str">
            <v>科学技术管理事务</v>
          </cell>
          <cell r="C401">
            <v>0</v>
          </cell>
          <cell r="D401">
            <v>0</v>
          </cell>
          <cell r="E401">
            <v>0</v>
          </cell>
        </row>
        <row r="402">
          <cell r="A402" t="str">
            <v>2060101</v>
          </cell>
          <cell r="B402" t="str">
            <v>行政运行</v>
          </cell>
        </row>
        <row r="402">
          <cell r="E402">
            <v>0</v>
          </cell>
        </row>
        <row r="403">
          <cell r="A403" t="str">
            <v>2060102</v>
          </cell>
          <cell r="B403" t="str">
            <v>一般行政管理事务</v>
          </cell>
        </row>
        <row r="403">
          <cell r="E403">
            <v>0</v>
          </cell>
        </row>
        <row r="404">
          <cell r="A404" t="str">
            <v>2060103</v>
          </cell>
          <cell r="B404" t="str">
            <v>机关服务</v>
          </cell>
        </row>
        <row r="404">
          <cell r="E404">
            <v>0</v>
          </cell>
        </row>
        <row r="405">
          <cell r="A405" t="str">
            <v>2060199</v>
          </cell>
          <cell r="B405" t="str">
            <v>其他科学技术管理事务支出</v>
          </cell>
        </row>
        <row r="405">
          <cell r="E405">
            <v>0</v>
          </cell>
        </row>
        <row r="406">
          <cell r="A406" t="str">
            <v>20602</v>
          </cell>
          <cell r="B406" t="str">
            <v>基础研究</v>
          </cell>
          <cell r="C406">
            <v>0</v>
          </cell>
          <cell r="D406">
            <v>0</v>
          </cell>
          <cell r="E406">
            <v>0</v>
          </cell>
        </row>
        <row r="407">
          <cell r="A407" t="str">
            <v>2060201</v>
          </cell>
          <cell r="B407" t="str">
            <v>机构运行</v>
          </cell>
        </row>
        <row r="407">
          <cell r="E407">
            <v>0</v>
          </cell>
        </row>
        <row r="408">
          <cell r="A408" t="str">
            <v>2060203</v>
          </cell>
          <cell r="B408" t="str">
            <v>自然科学基金</v>
          </cell>
        </row>
        <row r="408">
          <cell r="E408">
            <v>0</v>
          </cell>
        </row>
        <row r="409">
          <cell r="A409" t="str">
            <v>2060204</v>
          </cell>
          <cell r="B409" t="str">
            <v>实验室及相关设施★</v>
          </cell>
        </row>
        <row r="409">
          <cell r="E409">
            <v>0</v>
          </cell>
        </row>
        <row r="410">
          <cell r="A410" t="str">
            <v>2060205</v>
          </cell>
          <cell r="B410" t="str">
            <v>重大科学工程</v>
          </cell>
        </row>
        <row r="410">
          <cell r="E410">
            <v>0</v>
          </cell>
        </row>
        <row r="411">
          <cell r="A411" t="str">
            <v>2060206</v>
          </cell>
          <cell r="B411" t="str">
            <v>专项基础科研</v>
          </cell>
        </row>
        <row r="411">
          <cell r="E411">
            <v>0</v>
          </cell>
        </row>
        <row r="412">
          <cell r="A412" t="str">
            <v>2060207</v>
          </cell>
          <cell r="B412" t="str">
            <v>专项技术基础</v>
          </cell>
        </row>
        <row r="412">
          <cell r="E412">
            <v>0</v>
          </cell>
        </row>
        <row r="413">
          <cell r="A413" t="str">
            <v>2060208</v>
          </cell>
          <cell r="B413" t="str">
            <v>科技人才队伍建设</v>
          </cell>
        </row>
        <row r="413">
          <cell r="E413">
            <v>0</v>
          </cell>
        </row>
        <row r="414">
          <cell r="A414" t="str">
            <v>2060299</v>
          </cell>
          <cell r="B414" t="str">
            <v>其他基础研究支出</v>
          </cell>
        </row>
        <row r="414">
          <cell r="E414">
            <v>0</v>
          </cell>
        </row>
        <row r="415">
          <cell r="A415" t="str">
            <v>20603</v>
          </cell>
          <cell r="B415" t="str">
            <v>应用研究</v>
          </cell>
          <cell r="C415">
            <v>0</v>
          </cell>
          <cell r="D415">
            <v>0</v>
          </cell>
          <cell r="E415">
            <v>0</v>
          </cell>
        </row>
        <row r="416">
          <cell r="A416" t="str">
            <v>2060301</v>
          </cell>
          <cell r="B416" t="str">
            <v>机构运行</v>
          </cell>
        </row>
        <row r="416">
          <cell r="E416">
            <v>0</v>
          </cell>
        </row>
        <row r="417">
          <cell r="A417" t="str">
            <v>2060302</v>
          </cell>
          <cell r="B417" t="str">
            <v>社会公益研究</v>
          </cell>
        </row>
        <row r="417">
          <cell r="E417">
            <v>0</v>
          </cell>
        </row>
        <row r="418">
          <cell r="A418" t="str">
            <v>2060303</v>
          </cell>
          <cell r="B418" t="str">
            <v>高技术研究</v>
          </cell>
        </row>
        <row r="418">
          <cell r="E418">
            <v>0</v>
          </cell>
        </row>
        <row r="419">
          <cell r="A419" t="str">
            <v>2060304</v>
          </cell>
          <cell r="B419" t="str">
            <v>专项科研试制</v>
          </cell>
        </row>
        <row r="419">
          <cell r="E419">
            <v>0</v>
          </cell>
        </row>
        <row r="420">
          <cell r="A420" t="str">
            <v>2060399</v>
          </cell>
          <cell r="B420" t="str">
            <v>其他应用研究支出</v>
          </cell>
        </row>
        <row r="420">
          <cell r="E420">
            <v>0</v>
          </cell>
        </row>
        <row r="421">
          <cell r="A421" t="str">
            <v>20604</v>
          </cell>
          <cell r="B421" t="str">
            <v>技术研究与开发</v>
          </cell>
          <cell r="C421">
            <v>7827</v>
          </cell>
          <cell r="D421">
            <v>0</v>
          </cell>
          <cell r="E421">
            <v>324</v>
          </cell>
        </row>
        <row r="422">
          <cell r="A422" t="str">
            <v>2060401</v>
          </cell>
          <cell r="B422" t="str">
            <v>机构运行</v>
          </cell>
        </row>
        <row r="422">
          <cell r="E422">
            <v>0</v>
          </cell>
        </row>
        <row r="423">
          <cell r="A423" t="str">
            <v>2060404</v>
          </cell>
          <cell r="B423" t="str">
            <v>科技成果转化与扩散</v>
          </cell>
          <cell r="C423">
            <v>7555</v>
          </cell>
        </row>
        <row r="423">
          <cell r="E423">
            <v>0</v>
          </cell>
        </row>
        <row r="424">
          <cell r="A424" t="str">
            <v>2060405</v>
          </cell>
          <cell r="B424" t="str">
            <v>共性技术研究与开发</v>
          </cell>
        </row>
        <row r="424">
          <cell r="E424">
            <v>0</v>
          </cell>
        </row>
        <row r="425">
          <cell r="A425" t="str">
            <v>2060499</v>
          </cell>
          <cell r="B425" t="str">
            <v>其他技术研究与开发支出</v>
          </cell>
          <cell r="C425">
            <v>272</v>
          </cell>
        </row>
        <row r="425">
          <cell r="E425">
            <v>324</v>
          </cell>
        </row>
        <row r="426">
          <cell r="A426" t="str">
            <v>20605</v>
          </cell>
          <cell r="B426" t="str">
            <v>科技条件与服务</v>
          </cell>
          <cell r="C426">
            <v>0</v>
          </cell>
          <cell r="D426">
            <v>0</v>
          </cell>
          <cell r="E426">
            <v>200</v>
          </cell>
        </row>
        <row r="427">
          <cell r="A427" t="str">
            <v>2060501</v>
          </cell>
          <cell r="B427" t="str">
            <v>机构运行</v>
          </cell>
        </row>
        <row r="427">
          <cell r="E427">
            <v>0</v>
          </cell>
        </row>
        <row r="428">
          <cell r="A428" t="str">
            <v>2060502</v>
          </cell>
          <cell r="B428" t="str">
            <v>技术创新服务体系</v>
          </cell>
        </row>
        <row r="428">
          <cell r="E428">
            <v>200</v>
          </cell>
        </row>
        <row r="429">
          <cell r="A429" t="str">
            <v>2060503</v>
          </cell>
          <cell r="B429" t="str">
            <v>科技条件专项</v>
          </cell>
        </row>
        <row r="429">
          <cell r="E429">
            <v>0</v>
          </cell>
        </row>
        <row r="430">
          <cell r="A430" t="str">
            <v>2060599</v>
          </cell>
          <cell r="B430" t="str">
            <v>其他科技条件与服务支出</v>
          </cell>
        </row>
        <row r="430">
          <cell r="E430">
            <v>0</v>
          </cell>
        </row>
        <row r="431">
          <cell r="A431" t="str">
            <v>20606</v>
          </cell>
          <cell r="B431" t="str">
            <v>社会科学</v>
          </cell>
          <cell r="C431">
            <v>0</v>
          </cell>
          <cell r="D431">
            <v>0</v>
          </cell>
          <cell r="E431">
            <v>0</v>
          </cell>
        </row>
        <row r="432">
          <cell r="A432" t="str">
            <v>2060601</v>
          </cell>
          <cell r="B432" t="str">
            <v>社会科学研究机构</v>
          </cell>
        </row>
        <row r="432">
          <cell r="E432">
            <v>0</v>
          </cell>
        </row>
        <row r="433">
          <cell r="A433" t="str">
            <v>2060602</v>
          </cell>
          <cell r="B433" t="str">
            <v>社会科学研究</v>
          </cell>
        </row>
        <row r="433">
          <cell r="E433">
            <v>0</v>
          </cell>
        </row>
        <row r="434">
          <cell r="A434" t="str">
            <v>2060603</v>
          </cell>
          <cell r="B434" t="str">
            <v>社科基金支出</v>
          </cell>
        </row>
        <row r="434">
          <cell r="E434">
            <v>0</v>
          </cell>
        </row>
        <row r="435">
          <cell r="A435" t="str">
            <v>2060699</v>
          </cell>
          <cell r="B435" t="str">
            <v>其他社会科学支出</v>
          </cell>
        </row>
        <row r="435">
          <cell r="E435">
            <v>0</v>
          </cell>
        </row>
        <row r="436">
          <cell r="A436" t="str">
            <v>20607</v>
          </cell>
          <cell r="B436" t="str">
            <v>科学技术普及</v>
          </cell>
          <cell r="C436">
            <v>189</v>
          </cell>
          <cell r="D436">
            <v>129</v>
          </cell>
          <cell r="E436">
            <v>109</v>
          </cell>
        </row>
        <row r="437">
          <cell r="A437" t="str">
            <v>2060701</v>
          </cell>
          <cell r="B437" t="str">
            <v>机构运行</v>
          </cell>
          <cell r="C437">
            <v>70</v>
          </cell>
          <cell r="D437">
            <v>82</v>
          </cell>
          <cell r="E437">
            <v>82</v>
          </cell>
        </row>
        <row r="438">
          <cell r="A438" t="str">
            <v>2060702</v>
          </cell>
          <cell r="B438" t="str">
            <v>科普活动</v>
          </cell>
          <cell r="C438">
            <v>119</v>
          </cell>
          <cell r="D438">
            <v>47</v>
          </cell>
          <cell r="E438">
            <v>27</v>
          </cell>
        </row>
        <row r="439">
          <cell r="A439" t="str">
            <v>2060703</v>
          </cell>
          <cell r="B439" t="str">
            <v>青少年科技活动</v>
          </cell>
        </row>
        <row r="439">
          <cell r="E439">
            <v>0</v>
          </cell>
        </row>
        <row r="440">
          <cell r="A440" t="str">
            <v>2060704</v>
          </cell>
          <cell r="B440" t="str">
            <v>学术交流活动</v>
          </cell>
        </row>
        <row r="440">
          <cell r="E440">
            <v>0</v>
          </cell>
        </row>
        <row r="441">
          <cell r="A441" t="str">
            <v>2060705</v>
          </cell>
          <cell r="B441" t="str">
            <v>科技馆站</v>
          </cell>
        </row>
        <row r="441">
          <cell r="E441">
            <v>0</v>
          </cell>
        </row>
        <row r="442">
          <cell r="A442" t="str">
            <v>2060799</v>
          </cell>
          <cell r="B442" t="str">
            <v>其他科学技术普及支出</v>
          </cell>
        </row>
        <row r="442">
          <cell r="E442">
            <v>0</v>
          </cell>
        </row>
        <row r="443">
          <cell r="A443" t="str">
            <v>20608</v>
          </cell>
          <cell r="B443" t="str">
            <v>科技交流与合作</v>
          </cell>
          <cell r="C443">
            <v>0</v>
          </cell>
          <cell r="D443">
            <v>0</v>
          </cell>
          <cell r="E443">
            <v>0</v>
          </cell>
        </row>
        <row r="444">
          <cell r="A444" t="str">
            <v>2060801</v>
          </cell>
          <cell r="B444" t="str">
            <v>国际交流与合作</v>
          </cell>
        </row>
        <row r="444">
          <cell r="E444">
            <v>0</v>
          </cell>
        </row>
        <row r="445">
          <cell r="A445" t="str">
            <v>2060802</v>
          </cell>
          <cell r="B445" t="str">
            <v>重大科技合作项目</v>
          </cell>
        </row>
        <row r="445">
          <cell r="E445">
            <v>0</v>
          </cell>
        </row>
        <row r="446">
          <cell r="A446" t="str">
            <v>2060899</v>
          </cell>
          <cell r="B446" t="str">
            <v>其他科技交流与合作支出</v>
          </cell>
        </row>
        <row r="446">
          <cell r="E446">
            <v>0</v>
          </cell>
        </row>
        <row r="447">
          <cell r="A447" t="str">
            <v>20609</v>
          </cell>
          <cell r="B447" t="str">
            <v>科技重大项目</v>
          </cell>
          <cell r="C447">
            <v>0</v>
          </cell>
          <cell r="D447">
            <v>0</v>
          </cell>
          <cell r="E447">
            <v>0</v>
          </cell>
        </row>
        <row r="448">
          <cell r="A448" t="str">
            <v>2060901</v>
          </cell>
          <cell r="B448" t="str">
            <v>科技重大专项</v>
          </cell>
        </row>
        <row r="448">
          <cell r="E448">
            <v>0</v>
          </cell>
        </row>
        <row r="449">
          <cell r="A449" t="str">
            <v>2060902</v>
          </cell>
          <cell r="B449" t="str">
            <v>重点研发计划</v>
          </cell>
        </row>
        <row r="449">
          <cell r="E449">
            <v>0</v>
          </cell>
        </row>
        <row r="450">
          <cell r="A450" t="str">
            <v>2060999</v>
          </cell>
          <cell r="B450" t="str">
            <v>其他科技重大项目</v>
          </cell>
        </row>
        <row r="450">
          <cell r="E450">
            <v>0</v>
          </cell>
        </row>
        <row r="451">
          <cell r="A451" t="str">
            <v>20699</v>
          </cell>
          <cell r="B451" t="str">
            <v>其他科学技术支出</v>
          </cell>
          <cell r="C451">
            <v>516</v>
          </cell>
          <cell r="D451">
            <v>5217</v>
          </cell>
          <cell r="E451">
            <v>110</v>
          </cell>
        </row>
        <row r="452">
          <cell r="A452" t="str">
            <v>2069901</v>
          </cell>
          <cell r="B452" t="str">
            <v>科技奖励</v>
          </cell>
        </row>
        <row r="452">
          <cell r="E452">
            <v>0</v>
          </cell>
        </row>
        <row r="453">
          <cell r="A453" t="str">
            <v>2069902</v>
          </cell>
          <cell r="B453" t="str">
            <v>核应急</v>
          </cell>
        </row>
        <row r="453">
          <cell r="E453">
            <v>0</v>
          </cell>
        </row>
        <row r="454">
          <cell r="A454" t="str">
            <v>2069903</v>
          </cell>
          <cell r="B454" t="str">
            <v>转制科研机构</v>
          </cell>
        </row>
        <row r="454">
          <cell r="E454">
            <v>0</v>
          </cell>
        </row>
        <row r="455">
          <cell r="A455" t="str">
            <v>2069999</v>
          </cell>
          <cell r="B455" t="str">
            <v>其他科学技术支出</v>
          </cell>
          <cell r="C455">
            <v>516</v>
          </cell>
          <cell r="D455">
            <v>5217</v>
          </cell>
          <cell r="E455">
            <v>110</v>
          </cell>
        </row>
        <row r="456">
          <cell r="A456" t="str">
            <v>207</v>
          </cell>
          <cell r="B456" t="str">
            <v>七、文化旅游体育与传媒支出</v>
          </cell>
          <cell r="C456">
            <v>1684</v>
          </cell>
          <cell r="D456">
            <v>1720</v>
          </cell>
          <cell r="E456">
            <v>1608</v>
          </cell>
        </row>
        <row r="457">
          <cell r="A457" t="str">
            <v>20701</v>
          </cell>
          <cell r="B457" t="str">
            <v>文化和旅游</v>
          </cell>
          <cell r="C457">
            <v>986</v>
          </cell>
          <cell r="D457">
            <v>861</v>
          </cell>
          <cell r="E457">
            <v>843</v>
          </cell>
        </row>
        <row r="458">
          <cell r="A458" t="str">
            <v>2070101</v>
          </cell>
          <cell r="B458" t="str">
            <v>行政运行</v>
          </cell>
          <cell r="C458">
            <v>252</v>
          </cell>
          <cell r="D458">
            <v>308</v>
          </cell>
          <cell r="E458">
            <v>306</v>
          </cell>
        </row>
        <row r="459">
          <cell r="A459" t="str">
            <v>2070102</v>
          </cell>
          <cell r="B459" t="str">
            <v>一般行政管理事务</v>
          </cell>
          <cell r="C459">
            <v>5</v>
          </cell>
        </row>
        <row r="459">
          <cell r="E459">
            <v>5</v>
          </cell>
        </row>
        <row r="460">
          <cell r="A460" t="str">
            <v>2070103</v>
          </cell>
          <cell r="B460" t="str">
            <v>机关服务</v>
          </cell>
        </row>
        <row r="460">
          <cell r="E460">
            <v>0</v>
          </cell>
        </row>
        <row r="461">
          <cell r="A461" t="str">
            <v>2070104</v>
          </cell>
          <cell r="B461" t="str">
            <v>图书馆</v>
          </cell>
          <cell r="C461">
            <v>81</v>
          </cell>
          <cell r="D461">
            <v>105</v>
          </cell>
          <cell r="E461">
            <v>90</v>
          </cell>
        </row>
        <row r="462">
          <cell r="A462" t="str">
            <v>2070105</v>
          </cell>
          <cell r="B462" t="str">
            <v>文化展示及纪念机构</v>
          </cell>
        </row>
        <row r="462">
          <cell r="E462">
            <v>0</v>
          </cell>
        </row>
        <row r="463">
          <cell r="A463" t="str">
            <v>2070106</v>
          </cell>
          <cell r="B463" t="str">
            <v>艺术表演场所</v>
          </cell>
        </row>
        <row r="463">
          <cell r="E463">
            <v>0</v>
          </cell>
        </row>
        <row r="464">
          <cell r="A464" t="str">
            <v>2070107</v>
          </cell>
          <cell r="B464" t="str">
            <v>艺术表演团体</v>
          </cell>
        </row>
        <row r="464">
          <cell r="E464">
            <v>0</v>
          </cell>
        </row>
        <row r="465">
          <cell r="A465" t="str">
            <v>2070108</v>
          </cell>
          <cell r="B465" t="str">
            <v>文化活动</v>
          </cell>
        </row>
        <row r="465">
          <cell r="E465">
            <v>0</v>
          </cell>
        </row>
        <row r="466">
          <cell r="A466" t="str">
            <v>2070109</v>
          </cell>
          <cell r="B466" t="str">
            <v>群众文化</v>
          </cell>
          <cell r="C466">
            <v>382</v>
          </cell>
          <cell r="D466">
            <v>443</v>
          </cell>
          <cell r="E466">
            <v>399</v>
          </cell>
        </row>
        <row r="467">
          <cell r="A467" t="str">
            <v>2070110</v>
          </cell>
          <cell r="B467" t="str">
            <v>文化和旅游交流与合作</v>
          </cell>
        </row>
        <row r="467">
          <cell r="E467">
            <v>0</v>
          </cell>
        </row>
        <row r="468">
          <cell r="A468" t="str">
            <v>2070111</v>
          </cell>
          <cell r="B468" t="str">
            <v>文化创作与保护</v>
          </cell>
        </row>
        <row r="468">
          <cell r="D468">
            <v>5</v>
          </cell>
          <cell r="E468">
            <v>2</v>
          </cell>
        </row>
        <row r="469">
          <cell r="A469" t="str">
            <v>2070112</v>
          </cell>
          <cell r="B469" t="str">
            <v>文化和旅游市场管理</v>
          </cell>
        </row>
        <row r="469">
          <cell r="E469">
            <v>0</v>
          </cell>
        </row>
        <row r="470">
          <cell r="A470" t="str">
            <v>2070113</v>
          </cell>
          <cell r="B470" t="str">
            <v>旅游宣传</v>
          </cell>
          <cell r="C470">
            <v>1</v>
          </cell>
        </row>
        <row r="470">
          <cell r="E470">
            <v>0</v>
          </cell>
        </row>
        <row r="471">
          <cell r="A471" t="str">
            <v>2070114</v>
          </cell>
          <cell r="B471" t="str">
            <v>文化和旅游管理事务</v>
          </cell>
          <cell r="C471">
            <v>5</v>
          </cell>
        </row>
        <row r="471">
          <cell r="E471">
            <v>0</v>
          </cell>
        </row>
        <row r="472">
          <cell r="A472" t="str">
            <v>2070199</v>
          </cell>
          <cell r="B472" t="str">
            <v>其他文化和旅游支出</v>
          </cell>
          <cell r="C472">
            <v>260</v>
          </cell>
        </row>
        <row r="472">
          <cell r="E472">
            <v>41</v>
          </cell>
        </row>
        <row r="473">
          <cell r="A473" t="str">
            <v>20702</v>
          </cell>
          <cell r="B473" t="str">
            <v>文物</v>
          </cell>
          <cell r="C473">
            <v>94</v>
          </cell>
          <cell r="D473">
            <v>273</v>
          </cell>
          <cell r="E473">
            <v>236</v>
          </cell>
        </row>
        <row r="474">
          <cell r="A474" t="str">
            <v>2070201</v>
          </cell>
          <cell r="B474" t="str">
            <v>行政运行</v>
          </cell>
        </row>
        <row r="474">
          <cell r="E474">
            <v>0</v>
          </cell>
        </row>
        <row r="475">
          <cell r="A475" t="str">
            <v>2070202</v>
          </cell>
          <cell r="B475" t="str">
            <v>一般行政管理事务</v>
          </cell>
        </row>
        <row r="475">
          <cell r="E475">
            <v>0</v>
          </cell>
        </row>
        <row r="476">
          <cell r="A476" t="str">
            <v>2070203</v>
          </cell>
          <cell r="B476" t="str">
            <v>机关服务</v>
          </cell>
        </row>
        <row r="476">
          <cell r="E476">
            <v>0</v>
          </cell>
        </row>
        <row r="477">
          <cell r="A477" t="str">
            <v>2070204</v>
          </cell>
          <cell r="B477" t="str">
            <v>文物保护</v>
          </cell>
          <cell r="C477">
            <v>87</v>
          </cell>
          <cell r="D477">
            <v>273</v>
          </cell>
          <cell r="E477">
            <v>236</v>
          </cell>
        </row>
        <row r="478">
          <cell r="A478" t="str">
            <v>2070205</v>
          </cell>
          <cell r="B478" t="str">
            <v>博物馆</v>
          </cell>
          <cell r="C478">
            <v>7</v>
          </cell>
        </row>
        <row r="478">
          <cell r="E478">
            <v>0</v>
          </cell>
        </row>
        <row r="479">
          <cell r="A479" t="str">
            <v>2070206</v>
          </cell>
          <cell r="B479" t="str">
            <v>历史名城与古迹</v>
          </cell>
        </row>
        <row r="479">
          <cell r="E479">
            <v>0</v>
          </cell>
        </row>
        <row r="480">
          <cell r="A480" t="str">
            <v>2070299</v>
          </cell>
          <cell r="B480" t="str">
            <v>其他文物支出</v>
          </cell>
        </row>
        <row r="480">
          <cell r="E480">
            <v>0</v>
          </cell>
        </row>
        <row r="481">
          <cell r="A481" t="str">
            <v>20703</v>
          </cell>
          <cell r="B481" t="str">
            <v>体育</v>
          </cell>
          <cell r="C481">
            <v>78</v>
          </cell>
          <cell r="D481">
            <v>104</v>
          </cell>
          <cell r="E481">
            <v>85</v>
          </cell>
        </row>
        <row r="482">
          <cell r="A482" t="str">
            <v>2070301</v>
          </cell>
          <cell r="B482" t="str">
            <v>行政运行</v>
          </cell>
        </row>
        <row r="482">
          <cell r="E482">
            <v>0</v>
          </cell>
        </row>
        <row r="483">
          <cell r="A483" t="str">
            <v>2070302</v>
          </cell>
          <cell r="B483" t="str">
            <v>一般行政管理事务</v>
          </cell>
        </row>
        <row r="483">
          <cell r="E483">
            <v>0</v>
          </cell>
        </row>
        <row r="484">
          <cell r="A484" t="str">
            <v>2070303</v>
          </cell>
          <cell r="B484" t="str">
            <v>机关服务</v>
          </cell>
        </row>
        <row r="484">
          <cell r="E484">
            <v>0</v>
          </cell>
        </row>
        <row r="485">
          <cell r="A485" t="str">
            <v>2070304</v>
          </cell>
          <cell r="B485" t="str">
            <v>运动项目管理</v>
          </cell>
        </row>
        <row r="485">
          <cell r="E485">
            <v>0</v>
          </cell>
        </row>
        <row r="486">
          <cell r="A486" t="str">
            <v>2070305</v>
          </cell>
          <cell r="B486" t="str">
            <v>体育竞赛</v>
          </cell>
        </row>
        <row r="486">
          <cell r="E486">
            <v>0</v>
          </cell>
        </row>
        <row r="487">
          <cell r="A487" t="str">
            <v>2070306</v>
          </cell>
          <cell r="B487" t="str">
            <v>体育训练</v>
          </cell>
        </row>
        <row r="487">
          <cell r="E487">
            <v>0</v>
          </cell>
        </row>
        <row r="488">
          <cell r="A488" t="str">
            <v>2070307</v>
          </cell>
          <cell r="B488" t="str">
            <v>体育场馆</v>
          </cell>
        </row>
        <row r="488">
          <cell r="E488">
            <v>0</v>
          </cell>
        </row>
        <row r="489">
          <cell r="A489" t="str">
            <v>2070308</v>
          </cell>
          <cell r="B489" t="str">
            <v>群众体育</v>
          </cell>
          <cell r="C489">
            <v>78</v>
          </cell>
          <cell r="D489">
            <v>104</v>
          </cell>
          <cell r="E489">
            <v>85</v>
          </cell>
        </row>
        <row r="490">
          <cell r="A490" t="str">
            <v>2070309</v>
          </cell>
          <cell r="B490" t="str">
            <v>体育交流与合作</v>
          </cell>
        </row>
        <row r="490">
          <cell r="E490">
            <v>0</v>
          </cell>
        </row>
        <row r="491">
          <cell r="A491" t="str">
            <v>2070399</v>
          </cell>
          <cell r="B491" t="str">
            <v>其他体育支出</v>
          </cell>
        </row>
        <row r="491">
          <cell r="E491">
            <v>0</v>
          </cell>
        </row>
        <row r="492">
          <cell r="A492" t="str">
            <v>20706</v>
          </cell>
          <cell r="B492" t="str">
            <v>新闻出版电影</v>
          </cell>
          <cell r="C492">
            <v>0</v>
          </cell>
          <cell r="D492">
            <v>0</v>
          </cell>
          <cell r="E492">
            <v>0</v>
          </cell>
        </row>
        <row r="493">
          <cell r="A493" t="str">
            <v>2070601</v>
          </cell>
          <cell r="B493" t="str">
            <v>行政运行</v>
          </cell>
        </row>
        <row r="493">
          <cell r="E493">
            <v>0</v>
          </cell>
        </row>
        <row r="494">
          <cell r="A494" t="str">
            <v>2070602</v>
          </cell>
          <cell r="B494" t="str">
            <v>一般行政管理事务</v>
          </cell>
        </row>
        <row r="494">
          <cell r="E494">
            <v>0</v>
          </cell>
        </row>
        <row r="495">
          <cell r="A495" t="str">
            <v>2070603</v>
          </cell>
          <cell r="B495" t="str">
            <v>机关服务</v>
          </cell>
        </row>
        <row r="495">
          <cell r="E495">
            <v>0</v>
          </cell>
        </row>
        <row r="496">
          <cell r="A496" t="str">
            <v>2070604</v>
          </cell>
          <cell r="B496" t="str">
            <v>新闻通讯</v>
          </cell>
        </row>
        <row r="496">
          <cell r="E496">
            <v>0</v>
          </cell>
        </row>
        <row r="497">
          <cell r="A497" t="str">
            <v>2070605</v>
          </cell>
          <cell r="B497" t="str">
            <v>出版发行</v>
          </cell>
        </row>
        <row r="497">
          <cell r="E497">
            <v>0</v>
          </cell>
        </row>
        <row r="498">
          <cell r="A498" t="str">
            <v>2070606</v>
          </cell>
          <cell r="B498" t="str">
            <v>版权管理</v>
          </cell>
        </row>
        <row r="498">
          <cell r="E498">
            <v>0</v>
          </cell>
        </row>
        <row r="499">
          <cell r="A499" t="str">
            <v>2070607</v>
          </cell>
          <cell r="B499" t="str">
            <v>电影</v>
          </cell>
        </row>
        <row r="499">
          <cell r="E499">
            <v>0</v>
          </cell>
        </row>
        <row r="500">
          <cell r="A500" t="str">
            <v>2070699</v>
          </cell>
          <cell r="B500" t="str">
            <v>其他新闻出版电影支出</v>
          </cell>
        </row>
        <row r="500">
          <cell r="E500">
            <v>0</v>
          </cell>
        </row>
        <row r="501">
          <cell r="A501" t="str">
            <v>20708</v>
          </cell>
          <cell r="B501" t="str">
            <v>广播电视</v>
          </cell>
          <cell r="C501">
            <v>456</v>
          </cell>
          <cell r="D501">
            <v>482</v>
          </cell>
          <cell r="E501">
            <v>438</v>
          </cell>
        </row>
        <row r="502">
          <cell r="A502" t="str">
            <v>2070801</v>
          </cell>
          <cell r="B502" t="str">
            <v>行政运行</v>
          </cell>
        </row>
        <row r="502">
          <cell r="E502">
            <v>0</v>
          </cell>
        </row>
        <row r="503">
          <cell r="A503" t="str">
            <v>2070802</v>
          </cell>
          <cell r="B503" t="str">
            <v>一般行政管理事务</v>
          </cell>
        </row>
        <row r="503">
          <cell r="E503">
            <v>0</v>
          </cell>
        </row>
        <row r="504">
          <cell r="A504" t="str">
            <v>2070803</v>
          </cell>
          <cell r="B504" t="str">
            <v>机关服务</v>
          </cell>
        </row>
        <row r="504">
          <cell r="E504">
            <v>0</v>
          </cell>
        </row>
        <row r="505">
          <cell r="A505" t="str">
            <v>2070806</v>
          </cell>
          <cell r="B505" t="str">
            <v>监测监管</v>
          </cell>
        </row>
        <row r="505">
          <cell r="E505">
            <v>0</v>
          </cell>
        </row>
        <row r="506">
          <cell r="A506" t="str">
            <v>2070807</v>
          </cell>
          <cell r="B506" t="str">
            <v>传输发射</v>
          </cell>
        </row>
        <row r="506">
          <cell r="E506">
            <v>0</v>
          </cell>
        </row>
        <row r="507">
          <cell r="A507" t="str">
            <v>2070808</v>
          </cell>
          <cell r="B507" t="str">
            <v>广播电视事务</v>
          </cell>
          <cell r="C507">
            <v>453</v>
          </cell>
          <cell r="D507">
            <v>482</v>
          </cell>
          <cell r="E507">
            <v>379</v>
          </cell>
        </row>
        <row r="508">
          <cell r="A508" t="str">
            <v>2070899</v>
          </cell>
          <cell r="B508" t="str">
            <v>其他广播电视支出</v>
          </cell>
          <cell r="C508">
            <v>3</v>
          </cell>
        </row>
        <row r="508">
          <cell r="E508">
            <v>59</v>
          </cell>
        </row>
        <row r="509">
          <cell r="A509" t="str">
            <v>20799</v>
          </cell>
          <cell r="B509" t="str">
            <v>其他文化旅游体育与传媒支出</v>
          </cell>
          <cell r="C509">
            <v>70</v>
          </cell>
          <cell r="D509">
            <v>0</v>
          </cell>
          <cell r="E509">
            <v>6</v>
          </cell>
        </row>
        <row r="510">
          <cell r="A510" t="str">
            <v>2079902</v>
          </cell>
          <cell r="B510" t="str">
            <v>宣传文化发展专项支出</v>
          </cell>
        </row>
        <row r="510">
          <cell r="E510">
            <v>1</v>
          </cell>
        </row>
        <row r="511">
          <cell r="A511" t="str">
            <v>2079903</v>
          </cell>
          <cell r="B511" t="str">
            <v>文化产业发展专项支出</v>
          </cell>
          <cell r="C511">
            <v>70</v>
          </cell>
        </row>
        <row r="511">
          <cell r="E511">
            <v>5</v>
          </cell>
        </row>
        <row r="512">
          <cell r="A512" t="str">
            <v>2079999</v>
          </cell>
          <cell r="B512" t="str">
            <v>其他文化旅游体育与传媒支出</v>
          </cell>
        </row>
        <row r="512">
          <cell r="E512">
            <v>0</v>
          </cell>
        </row>
        <row r="513">
          <cell r="A513" t="str">
            <v>208</v>
          </cell>
          <cell r="B513" t="str">
            <v>八、社会保障和就业支出</v>
          </cell>
          <cell r="C513">
            <v>32051</v>
          </cell>
          <cell r="D513">
            <v>36101</v>
          </cell>
          <cell r="E513">
            <v>28637</v>
          </cell>
        </row>
        <row r="514">
          <cell r="A514" t="str">
            <v>20801</v>
          </cell>
          <cell r="B514" t="str">
            <v>人力资源和社会保障管理事务</v>
          </cell>
          <cell r="C514">
            <v>1468</v>
          </cell>
          <cell r="D514">
            <v>1846</v>
          </cell>
          <cell r="E514">
            <v>1601</v>
          </cell>
        </row>
        <row r="515">
          <cell r="A515" t="str">
            <v>2080101</v>
          </cell>
          <cell r="B515" t="str">
            <v>行政运行</v>
          </cell>
          <cell r="C515">
            <v>823</v>
          </cell>
          <cell r="D515">
            <v>967</v>
          </cell>
          <cell r="E515">
            <v>920</v>
          </cell>
        </row>
        <row r="516">
          <cell r="A516" t="str">
            <v>2080102</v>
          </cell>
          <cell r="B516" t="str">
            <v>一般行政管理事务</v>
          </cell>
        </row>
        <row r="516">
          <cell r="E516">
            <v>0</v>
          </cell>
        </row>
        <row r="517">
          <cell r="A517" t="str">
            <v>2080103</v>
          </cell>
          <cell r="B517" t="str">
            <v>机关服务</v>
          </cell>
        </row>
        <row r="517">
          <cell r="E517">
            <v>0</v>
          </cell>
        </row>
        <row r="518">
          <cell r="A518" t="str">
            <v>2080104</v>
          </cell>
          <cell r="B518" t="str">
            <v>综合业务管理</v>
          </cell>
        </row>
        <row r="518">
          <cell r="E518">
            <v>0</v>
          </cell>
        </row>
        <row r="519">
          <cell r="A519" t="str">
            <v>2080105</v>
          </cell>
          <cell r="B519" t="str">
            <v>劳动保障监察</v>
          </cell>
          <cell r="C519">
            <v>2</v>
          </cell>
          <cell r="D519">
            <v>103</v>
          </cell>
          <cell r="E519">
            <v>3</v>
          </cell>
        </row>
        <row r="520">
          <cell r="A520" t="str">
            <v>2080106</v>
          </cell>
          <cell r="B520" t="str">
            <v>就业管理事务</v>
          </cell>
        </row>
        <row r="520">
          <cell r="E520">
            <v>0</v>
          </cell>
        </row>
        <row r="521">
          <cell r="A521" t="str">
            <v>2080107</v>
          </cell>
          <cell r="B521" t="str">
            <v>社会保险业务管理事务</v>
          </cell>
        </row>
        <row r="521">
          <cell r="D521">
            <v>13</v>
          </cell>
          <cell r="E521">
            <v>0</v>
          </cell>
        </row>
        <row r="522">
          <cell r="A522" t="str">
            <v>2080108</v>
          </cell>
          <cell r="B522" t="str">
            <v>信息化建设</v>
          </cell>
          <cell r="C522">
            <v>3</v>
          </cell>
          <cell r="D522">
            <v>3</v>
          </cell>
          <cell r="E522">
            <v>3</v>
          </cell>
        </row>
        <row r="523">
          <cell r="A523" t="str">
            <v>2080109</v>
          </cell>
          <cell r="B523" t="str">
            <v>社会保险经办机构</v>
          </cell>
          <cell r="C523">
            <v>495</v>
          </cell>
          <cell r="D523">
            <v>608</v>
          </cell>
          <cell r="E523">
            <v>523</v>
          </cell>
        </row>
        <row r="524">
          <cell r="A524" t="str">
            <v>2080110</v>
          </cell>
          <cell r="B524" t="str">
            <v>劳动关系和维权</v>
          </cell>
        </row>
        <row r="524">
          <cell r="D524">
            <v>2</v>
          </cell>
          <cell r="E524">
            <v>0</v>
          </cell>
        </row>
        <row r="525">
          <cell r="A525" t="str">
            <v>2080111</v>
          </cell>
          <cell r="B525" t="str">
            <v>公共就业服务和职业技能鉴定机构</v>
          </cell>
        </row>
        <row r="525">
          <cell r="E525">
            <v>0</v>
          </cell>
        </row>
        <row r="526">
          <cell r="A526" t="str">
            <v>2080112</v>
          </cell>
          <cell r="B526" t="str">
            <v>劳动人事争议调解仲裁</v>
          </cell>
          <cell r="C526">
            <v>2</v>
          </cell>
        </row>
        <row r="526">
          <cell r="E526">
            <v>0</v>
          </cell>
        </row>
        <row r="527">
          <cell r="A527" t="str">
            <v>2080113</v>
          </cell>
          <cell r="B527" t="str">
            <v>政府特殊津贴</v>
          </cell>
        </row>
        <row r="527">
          <cell r="E527">
            <v>0</v>
          </cell>
        </row>
        <row r="528">
          <cell r="A528" t="str">
            <v>2080114</v>
          </cell>
          <cell r="B528" t="str">
            <v>资助留学回国人员</v>
          </cell>
        </row>
        <row r="528">
          <cell r="E528">
            <v>0</v>
          </cell>
        </row>
        <row r="529">
          <cell r="A529" t="str">
            <v>2080115</v>
          </cell>
          <cell r="B529" t="str">
            <v>博士后日常经费</v>
          </cell>
        </row>
        <row r="529">
          <cell r="E529">
            <v>0</v>
          </cell>
        </row>
        <row r="530">
          <cell r="A530" t="str">
            <v>2080116</v>
          </cell>
          <cell r="B530" t="str">
            <v>引进人才费用</v>
          </cell>
        </row>
        <row r="530">
          <cell r="E530">
            <v>0</v>
          </cell>
        </row>
        <row r="531">
          <cell r="A531" t="str">
            <v>2080150</v>
          </cell>
          <cell r="B531" t="str">
            <v>事业运行</v>
          </cell>
        </row>
        <row r="531">
          <cell r="E531">
            <v>0</v>
          </cell>
        </row>
        <row r="532">
          <cell r="A532" t="str">
            <v>2080199</v>
          </cell>
          <cell r="B532" t="str">
            <v>其他人力资源和社会保障管理事务支出</v>
          </cell>
          <cell r="C532">
            <v>143</v>
          </cell>
          <cell r="D532">
            <v>150</v>
          </cell>
          <cell r="E532">
            <v>152</v>
          </cell>
        </row>
        <row r="533">
          <cell r="A533" t="str">
            <v>20802</v>
          </cell>
          <cell r="B533" t="str">
            <v>民政管理事务</v>
          </cell>
          <cell r="C533">
            <v>252</v>
          </cell>
          <cell r="D533">
            <v>295</v>
          </cell>
          <cell r="E533">
            <v>316</v>
          </cell>
        </row>
        <row r="534">
          <cell r="A534" t="str">
            <v>2080201</v>
          </cell>
          <cell r="B534" t="str">
            <v>行政运行</v>
          </cell>
          <cell r="C534">
            <v>223</v>
          </cell>
          <cell r="D534">
            <v>287</v>
          </cell>
          <cell r="E534">
            <v>266</v>
          </cell>
        </row>
        <row r="535">
          <cell r="A535" t="str">
            <v>2080202</v>
          </cell>
          <cell r="B535" t="str">
            <v>一般行政管理事务</v>
          </cell>
        </row>
        <row r="535">
          <cell r="E535">
            <v>0</v>
          </cell>
        </row>
        <row r="536">
          <cell r="A536" t="str">
            <v>2080203</v>
          </cell>
          <cell r="B536" t="str">
            <v>机关服务</v>
          </cell>
        </row>
        <row r="536">
          <cell r="E536">
            <v>0</v>
          </cell>
        </row>
        <row r="537">
          <cell r="A537" t="str">
            <v>2080206</v>
          </cell>
          <cell r="B537" t="str">
            <v>社会组织管理</v>
          </cell>
          <cell r="C537">
            <v>10</v>
          </cell>
        </row>
        <row r="537">
          <cell r="E537">
            <v>0</v>
          </cell>
        </row>
        <row r="538">
          <cell r="A538" t="str">
            <v>2080207</v>
          </cell>
          <cell r="B538" t="str">
            <v>行政区划和地名管理</v>
          </cell>
          <cell r="C538">
            <v>8</v>
          </cell>
          <cell r="D538">
            <v>5</v>
          </cell>
          <cell r="E538">
            <v>0</v>
          </cell>
        </row>
        <row r="539">
          <cell r="A539" t="str">
            <v>2080208</v>
          </cell>
          <cell r="B539" t="str">
            <v>基层政权建设和社区治理</v>
          </cell>
        </row>
        <row r="539">
          <cell r="E539">
            <v>0</v>
          </cell>
        </row>
        <row r="540">
          <cell r="A540" t="str">
            <v>2080299</v>
          </cell>
          <cell r="B540" t="str">
            <v>其他民政管理事务支出</v>
          </cell>
          <cell r="C540">
            <v>11</v>
          </cell>
          <cell r="D540">
            <v>3</v>
          </cell>
          <cell r="E540">
            <v>50</v>
          </cell>
        </row>
        <row r="541">
          <cell r="A541" t="str">
            <v>20804</v>
          </cell>
          <cell r="B541" t="str">
            <v>补充全国社会保障基金</v>
          </cell>
          <cell r="C541">
            <v>0</v>
          </cell>
          <cell r="D541">
            <v>0</v>
          </cell>
          <cell r="E541">
            <v>0</v>
          </cell>
        </row>
        <row r="542">
          <cell r="A542" t="str">
            <v>2080402</v>
          </cell>
          <cell r="B542" t="str">
            <v>用一般公共预算补充基金</v>
          </cell>
        </row>
        <row r="542">
          <cell r="E542">
            <v>0</v>
          </cell>
        </row>
        <row r="543">
          <cell r="A543" t="str">
            <v>20805</v>
          </cell>
          <cell r="B543" t="str">
            <v>行政事业单位养老支出</v>
          </cell>
          <cell r="C543">
            <v>15946</v>
          </cell>
          <cell r="D543">
            <v>25635</v>
          </cell>
          <cell r="E543">
            <v>15523</v>
          </cell>
        </row>
        <row r="544">
          <cell r="A544" t="str">
            <v>2080501</v>
          </cell>
          <cell r="B544" t="str">
            <v>行政单位离退休</v>
          </cell>
          <cell r="C544">
            <v>694</v>
          </cell>
          <cell r="D544">
            <v>1392</v>
          </cell>
          <cell r="E544">
            <v>130</v>
          </cell>
        </row>
        <row r="545">
          <cell r="A545" t="str">
            <v>2080502</v>
          </cell>
          <cell r="B545" t="str">
            <v>事业单位离退休</v>
          </cell>
          <cell r="C545">
            <v>1507</v>
          </cell>
          <cell r="D545">
            <v>3017</v>
          </cell>
          <cell r="E545">
            <v>1</v>
          </cell>
        </row>
        <row r="546">
          <cell r="A546" t="str">
            <v>2080503</v>
          </cell>
          <cell r="B546" t="str">
            <v>离退休人员管理机构</v>
          </cell>
        </row>
        <row r="546">
          <cell r="E546">
            <v>0</v>
          </cell>
        </row>
        <row r="547">
          <cell r="A547" t="str">
            <v>2080505</v>
          </cell>
          <cell r="B547" t="str">
            <v>机关事业单位基本养老保险缴费支出</v>
          </cell>
          <cell r="C547">
            <v>7607</v>
          </cell>
          <cell r="D547">
            <v>9526</v>
          </cell>
          <cell r="E547">
            <v>9200</v>
          </cell>
        </row>
        <row r="548">
          <cell r="A548" t="str">
            <v>2080506</v>
          </cell>
          <cell r="B548" t="str">
            <v>机关事业单位职业年金缴费支出</v>
          </cell>
          <cell r="C548">
            <v>376</v>
          </cell>
          <cell r="D548">
            <v>4163</v>
          </cell>
          <cell r="E548">
            <v>40</v>
          </cell>
        </row>
        <row r="549">
          <cell r="A549" t="str">
            <v>2080507</v>
          </cell>
          <cell r="B549" t="str">
            <v>对机关事业单位基本养老保险基金的补助</v>
          </cell>
          <cell r="C549">
            <v>3698</v>
          </cell>
          <cell r="D549">
            <v>5337</v>
          </cell>
          <cell r="E549">
            <v>3943</v>
          </cell>
        </row>
        <row r="550">
          <cell r="A550" t="str">
            <v>2080508</v>
          </cell>
          <cell r="B550" t="str">
            <v>对机关事业单位职业年金的补助</v>
          </cell>
        </row>
        <row r="550">
          <cell r="E550">
            <v>0</v>
          </cell>
        </row>
        <row r="551">
          <cell r="A551" t="str">
            <v>2080599</v>
          </cell>
          <cell r="B551" t="str">
            <v>其他行政事业单位养老支出</v>
          </cell>
          <cell r="C551">
            <v>2064</v>
          </cell>
          <cell r="D551">
            <v>2200</v>
          </cell>
          <cell r="E551">
            <v>2209</v>
          </cell>
        </row>
        <row r="552">
          <cell r="A552" t="str">
            <v>20806</v>
          </cell>
          <cell r="B552" t="str">
            <v>企业改革补助</v>
          </cell>
          <cell r="C552">
            <v>0</v>
          </cell>
          <cell r="D552">
            <v>0</v>
          </cell>
          <cell r="E552">
            <v>0</v>
          </cell>
        </row>
        <row r="553">
          <cell r="A553" t="str">
            <v>2080601</v>
          </cell>
          <cell r="B553" t="str">
            <v>企业关闭破产补助</v>
          </cell>
        </row>
        <row r="553">
          <cell r="E553">
            <v>0</v>
          </cell>
        </row>
        <row r="554">
          <cell r="A554" t="str">
            <v>2080602</v>
          </cell>
          <cell r="B554" t="str">
            <v>厂办大集体改革补助</v>
          </cell>
        </row>
        <row r="554">
          <cell r="E554">
            <v>0</v>
          </cell>
        </row>
        <row r="555">
          <cell r="A555" t="str">
            <v>2080699</v>
          </cell>
          <cell r="B555" t="str">
            <v>其他企业改革发展补助</v>
          </cell>
        </row>
        <row r="555">
          <cell r="E555">
            <v>0</v>
          </cell>
        </row>
        <row r="556">
          <cell r="A556" t="str">
            <v>20807</v>
          </cell>
          <cell r="B556" t="str">
            <v>就业补助</v>
          </cell>
          <cell r="C556">
            <v>554</v>
          </cell>
          <cell r="D556">
            <v>650</v>
          </cell>
          <cell r="E556">
            <v>809</v>
          </cell>
        </row>
        <row r="557">
          <cell r="A557" t="str">
            <v>2080701</v>
          </cell>
          <cell r="B557" t="str">
            <v>就业创业服务补贴</v>
          </cell>
        </row>
        <row r="557">
          <cell r="E557">
            <v>0</v>
          </cell>
        </row>
        <row r="558">
          <cell r="A558" t="str">
            <v>2080702</v>
          </cell>
          <cell r="B558" t="str">
            <v>职业培训补贴</v>
          </cell>
        </row>
        <row r="558">
          <cell r="E558">
            <v>0</v>
          </cell>
        </row>
        <row r="559">
          <cell r="A559" t="str">
            <v>2080704</v>
          </cell>
          <cell r="B559" t="str">
            <v>社会保险补贴</v>
          </cell>
        </row>
        <row r="559">
          <cell r="D559">
            <v>130</v>
          </cell>
          <cell r="E559">
            <v>0</v>
          </cell>
        </row>
        <row r="560">
          <cell r="A560" t="str">
            <v>2080705</v>
          </cell>
          <cell r="B560" t="str">
            <v>公益性岗位补贴</v>
          </cell>
        </row>
        <row r="560">
          <cell r="E560">
            <v>0</v>
          </cell>
        </row>
        <row r="561">
          <cell r="A561" t="str">
            <v>2080709</v>
          </cell>
          <cell r="B561" t="str">
            <v>职业技能鉴定补贴</v>
          </cell>
        </row>
        <row r="561">
          <cell r="E561">
            <v>0</v>
          </cell>
        </row>
        <row r="562">
          <cell r="A562" t="str">
            <v>2080711</v>
          </cell>
          <cell r="B562" t="str">
            <v>就业见习补贴</v>
          </cell>
        </row>
        <row r="562">
          <cell r="E562">
            <v>0</v>
          </cell>
        </row>
        <row r="563">
          <cell r="A563" t="str">
            <v>2080712</v>
          </cell>
          <cell r="B563" t="str">
            <v>高技能人才培养补助</v>
          </cell>
        </row>
        <row r="563">
          <cell r="E563">
            <v>0</v>
          </cell>
        </row>
        <row r="564">
          <cell r="A564" t="str">
            <v>2080713</v>
          </cell>
          <cell r="B564" t="str">
            <v>促进创业补贴★</v>
          </cell>
        </row>
        <row r="564">
          <cell r="E564">
            <v>0</v>
          </cell>
        </row>
        <row r="565">
          <cell r="A565" t="str">
            <v>2080799</v>
          </cell>
          <cell r="B565" t="str">
            <v>其他就业补助支出</v>
          </cell>
          <cell r="C565">
            <v>554</v>
          </cell>
          <cell r="D565">
            <v>520</v>
          </cell>
          <cell r="E565">
            <v>809</v>
          </cell>
        </row>
        <row r="566">
          <cell r="A566" t="str">
            <v>20808</v>
          </cell>
          <cell r="B566" t="str">
            <v>抚恤</v>
          </cell>
          <cell r="C566">
            <v>3213</v>
          </cell>
          <cell r="D566">
            <v>2080</v>
          </cell>
          <cell r="E566">
            <v>3179</v>
          </cell>
        </row>
        <row r="567">
          <cell r="A567" t="str">
            <v>2080801</v>
          </cell>
          <cell r="B567" t="str">
            <v>死亡抚恤</v>
          </cell>
          <cell r="C567">
            <v>376</v>
          </cell>
          <cell r="D567">
            <v>1127</v>
          </cell>
          <cell r="E567">
            <v>328</v>
          </cell>
        </row>
        <row r="568">
          <cell r="A568" t="str">
            <v>2080802</v>
          </cell>
          <cell r="B568" t="str">
            <v>伤残抚恤</v>
          </cell>
          <cell r="C568">
            <v>364</v>
          </cell>
          <cell r="D568">
            <v>68</v>
          </cell>
          <cell r="E568">
            <v>487</v>
          </cell>
        </row>
        <row r="569">
          <cell r="A569" t="str">
            <v>2080803</v>
          </cell>
          <cell r="B569" t="str">
            <v>在乡复员、退伍军人生活补助</v>
          </cell>
          <cell r="C569">
            <v>566</v>
          </cell>
          <cell r="D569">
            <v>45</v>
          </cell>
          <cell r="E569">
            <v>363</v>
          </cell>
        </row>
        <row r="570">
          <cell r="A570" t="str">
            <v>2080804</v>
          </cell>
          <cell r="B570" t="str">
            <v>优抚事业单位支出◆</v>
          </cell>
          <cell r="C570">
            <v>18</v>
          </cell>
        </row>
        <row r="570">
          <cell r="E570">
            <v>0</v>
          </cell>
        </row>
        <row r="571">
          <cell r="A571" t="str">
            <v>2080805</v>
          </cell>
          <cell r="B571" t="str">
            <v>义务兵优待</v>
          </cell>
          <cell r="C571">
            <v>247</v>
          </cell>
          <cell r="D571">
            <v>75</v>
          </cell>
          <cell r="E571">
            <v>213</v>
          </cell>
        </row>
        <row r="572">
          <cell r="A572" t="str">
            <v>2080806</v>
          </cell>
          <cell r="B572" t="str">
            <v>农村籍退役士兵老年生活补助</v>
          </cell>
        </row>
        <row r="572">
          <cell r="E572">
            <v>326</v>
          </cell>
        </row>
        <row r="573">
          <cell r="A573" t="str">
            <v>2080807</v>
          </cell>
          <cell r="B573" t="str">
            <v>光荣院●</v>
          </cell>
        </row>
        <row r="573">
          <cell r="E573">
            <v>0</v>
          </cell>
        </row>
        <row r="574">
          <cell r="A574" t="str">
            <v>2080808</v>
          </cell>
          <cell r="B574" t="str">
            <v>烈士纪念设施管理维护●</v>
          </cell>
        </row>
        <row r="574">
          <cell r="D574">
            <v>10</v>
          </cell>
          <cell r="E574">
            <v>0</v>
          </cell>
        </row>
        <row r="575">
          <cell r="A575" t="str">
            <v>2080899</v>
          </cell>
          <cell r="B575" t="str">
            <v>其他优抚支出</v>
          </cell>
          <cell r="C575">
            <v>1642</v>
          </cell>
          <cell r="D575">
            <v>755</v>
          </cell>
          <cell r="E575">
            <v>1462</v>
          </cell>
        </row>
        <row r="576">
          <cell r="A576" t="str">
            <v>20809</v>
          </cell>
          <cell r="B576" t="str">
            <v>退役安置</v>
          </cell>
          <cell r="C576">
            <v>297</v>
          </cell>
          <cell r="D576">
            <v>560</v>
          </cell>
          <cell r="E576">
            <v>603</v>
          </cell>
        </row>
        <row r="577">
          <cell r="A577" t="str">
            <v>2080901</v>
          </cell>
          <cell r="B577" t="str">
            <v>退役士兵安置</v>
          </cell>
        </row>
        <row r="577">
          <cell r="D577">
            <v>328</v>
          </cell>
          <cell r="E577">
            <v>233</v>
          </cell>
        </row>
        <row r="578">
          <cell r="A578" t="str">
            <v>2080902</v>
          </cell>
          <cell r="B578" t="str">
            <v>军队移交政府的离退休人员安置</v>
          </cell>
          <cell r="C578">
            <v>209</v>
          </cell>
          <cell r="D578">
            <v>95</v>
          </cell>
          <cell r="E578">
            <v>214</v>
          </cell>
        </row>
        <row r="579">
          <cell r="A579" t="str">
            <v>2080903</v>
          </cell>
          <cell r="B579" t="str">
            <v>军队移交政府离退休干部管理机构</v>
          </cell>
          <cell r="C579">
            <v>49</v>
          </cell>
          <cell r="D579">
            <v>39</v>
          </cell>
          <cell r="E579">
            <v>53</v>
          </cell>
        </row>
        <row r="580">
          <cell r="A580" t="str">
            <v>2080904</v>
          </cell>
          <cell r="B580" t="str">
            <v>退役士兵管理教育</v>
          </cell>
        </row>
        <row r="580">
          <cell r="D580">
            <v>28</v>
          </cell>
          <cell r="E580">
            <v>0</v>
          </cell>
        </row>
        <row r="581">
          <cell r="A581" t="str">
            <v>2080905</v>
          </cell>
          <cell r="B581" t="str">
            <v>军队转业干部安置</v>
          </cell>
          <cell r="C581">
            <v>36</v>
          </cell>
        </row>
        <row r="581">
          <cell r="E581">
            <v>103</v>
          </cell>
        </row>
        <row r="582">
          <cell r="A582" t="str">
            <v>2080999</v>
          </cell>
          <cell r="B582" t="str">
            <v>其他退役安置支出</v>
          </cell>
          <cell r="C582">
            <v>3</v>
          </cell>
          <cell r="D582">
            <v>70</v>
          </cell>
          <cell r="E582">
            <v>0</v>
          </cell>
        </row>
        <row r="583">
          <cell r="A583" t="str">
            <v>20810</v>
          </cell>
          <cell r="B583" t="str">
            <v>社会福利</v>
          </cell>
          <cell r="C583">
            <v>1133</v>
          </cell>
          <cell r="D583">
            <v>1132</v>
          </cell>
          <cell r="E583">
            <v>750</v>
          </cell>
        </row>
        <row r="584">
          <cell r="A584" t="str">
            <v>2081001</v>
          </cell>
          <cell r="B584" t="str">
            <v>儿童福利</v>
          </cell>
          <cell r="C584">
            <v>40</v>
          </cell>
          <cell r="D584">
            <v>5</v>
          </cell>
          <cell r="E584">
            <v>39</v>
          </cell>
        </row>
        <row r="585">
          <cell r="A585" t="str">
            <v>2081002</v>
          </cell>
          <cell r="B585" t="str">
            <v>老年福利</v>
          </cell>
          <cell r="C585">
            <v>531</v>
          </cell>
          <cell r="D585">
            <v>417</v>
          </cell>
          <cell r="E585">
            <v>551</v>
          </cell>
        </row>
        <row r="586">
          <cell r="A586" t="str">
            <v>2081003</v>
          </cell>
          <cell r="B586" t="str">
            <v>康复辅具</v>
          </cell>
        </row>
        <row r="586">
          <cell r="E586">
            <v>0</v>
          </cell>
        </row>
        <row r="587">
          <cell r="A587" t="str">
            <v>2081004</v>
          </cell>
          <cell r="B587" t="str">
            <v>殡葬</v>
          </cell>
          <cell r="C587">
            <v>454</v>
          </cell>
          <cell r="D587">
            <v>710</v>
          </cell>
          <cell r="E587">
            <v>137</v>
          </cell>
        </row>
        <row r="588">
          <cell r="A588" t="str">
            <v>2081005</v>
          </cell>
          <cell r="B588" t="str">
            <v>社会福利事业单位</v>
          </cell>
          <cell r="C588">
            <v>4</v>
          </cell>
        </row>
        <row r="588">
          <cell r="E588">
            <v>2</v>
          </cell>
        </row>
        <row r="589">
          <cell r="A589" t="str">
            <v>2081006</v>
          </cell>
          <cell r="B589" t="str">
            <v>养老服务</v>
          </cell>
          <cell r="C589">
            <v>103</v>
          </cell>
        </row>
        <row r="589">
          <cell r="E589">
            <v>21</v>
          </cell>
        </row>
        <row r="590">
          <cell r="A590" t="str">
            <v>2081099</v>
          </cell>
          <cell r="B590" t="str">
            <v>其他社会福利支出</v>
          </cell>
          <cell r="C590">
            <v>1</v>
          </cell>
        </row>
        <row r="590">
          <cell r="E590">
            <v>0</v>
          </cell>
        </row>
        <row r="591">
          <cell r="A591" t="str">
            <v>20811</v>
          </cell>
          <cell r="B591" t="str">
            <v>残疾人事业</v>
          </cell>
          <cell r="C591">
            <v>623</v>
          </cell>
          <cell r="D591">
            <v>890</v>
          </cell>
          <cell r="E591">
            <v>625</v>
          </cell>
        </row>
        <row r="592">
          <cell r="A592" t="str">
            <v>2081101</v>
          </cell>
          <cell r="B592" t="str">
            <v>行政运行</v>
          </cell>
          <cell r="C592">
            <v>123</v>
          </cell>
          <cell r="D592">
            <v>160</v>
          </cell>
          <cell r="E592">
            <v>132</v>
          </cell>
        </row>
        <row r="593">
          <cell r="A593" t="str">
            <v>2081102</v>
          </cell>
          <cell r="B593" t="str">
            <v>一般行政管理事务</v>
          </cell>
        </row>
        <row r="593">
          <cell r="E593">
            <v>0</v>
          </cell>
        </row>
        <row r="594">
          <cell r="A594" t="str">
            <v>2081103</v>
          </cell>
          <cell r="B594" t="str">
            <v>机关服务</v>
          </cell>
        </row>
        <row r="594">
          <cell r="E594">
            <v>0</v>
          </cell>
        </row>
        <row r="595">
          <cell r="A595" t="str">
            <v>2081104</v>
          </cell>
          <cell r="B595" t="str">
            <v>残疾人康复</v>
          </cell>
          <cell r="C595">
            <v>52</v>
          </cell>
          <cell r="D595">
            <v>128</v>
          </cell>
          <cell r="E595">
            <v>51</v>
          </cell>
        </row>
        <row r="596">
          <cell r="A596" t="str">
            <v>2081105</v>
          </cell>
          <cell r="B596" t="str">
            <v>残疾人就业★</v>
          </cell>
          <cell r="C596">
            <v>24</v>
          </cell>
          <cell r="D596">
            <v>41</v>
          </cell>
          <cell r="E596">
            <v>15</v>
          </cell>
        </row>
        <row r="597">
          <cell r="A597" t="str">
            <v>2081106</v>
          </cell>
          <cell r="B597" t="str">
            <v>残疾人体育</v>
          </cell>
        </row>
        <row r="597">
          <cell r="D597">
            <v>9</v>
          </cell>
          <cell r="E597">
            <v>0</v>
          </cell>
        </row>
        <row r="598">
          <cell r="A598" t="str">
            <v>2081107</v>
          </cell>
          <cell r="B598" t="str">
            <v>残疾人生活和护理补贴</v>
          </cell>
          <cell r="C598">
            <v>400</v>
          </cell>
          <cell r="D598">
            <v>428</v>
          </cell>
          <cell r="E598">
            <v>417</v>
          </cell>
        </row>
        <row r="599">
          <cell r="A599" t="str">
            <v>2081199</v>
          </cell>
          <cell r="B599" t="str">
            <v>其他残疾人事业支出</v>
          </cell>
          <cell r="C599">
            <v>24</v>
          </cell>
          <cell r="D599">
            <v>124</v>
          </cell>
          <cell r="E599">
            <v>10</v>
          </cell>
        </row>
        <row r="600">
          <cell r="A600" t="str">
            <v>20816</v>
          </cell>
          <cell r="B600" t="str">
            <v>红十字事业</v>
          </cell>
          <cell r="C600">
            <v>0</v>
          </cell>
          <cell r="D600">
            <v>58</v>
          </cell>
          <cell r="E600">
            <v>58</v>
          </cell>
        </row>
        <row r="601">
          <cell r="A601" t="str">
            <v>2081601</v>
          </cell>
          <cell r="B601" t="str">
            <v>行政运行</v>
          </cell>
        </row>
        <row r="601">
          <cell r="D601">
            <v>56</v>
          </cell>
          <cell r="E601">
            <v>56</v>
          </cell>
        </row>
        <row r="602">
          <cell r="A602" t="str">
            <v>2081602</v>
          </cell>
          <cell r="B602" t="str">
            <v>一般行政管理事务</v>
          </cell>
        </row>
        <row r="602">
          <cell r="E602">
            <v>0</v>
          </cell>
        </row>
        <row r="603">
          <cell r="A603" t="str">
            <v>2081603</v>
          </cell>
          <cell r="B603" t="str">
            <v>机关服务</v>
          </cell>
        </row>
        <row r="603">
          <cell r="E603">
            <v>0</v>
          </cell>
        </row>
        <row r="604">
          <cell r="A604" t="str">
            <v>2081699</v>
          </cell>
          <cell r="B604" t="str">
            <v>其他红十字事业支出</v>
          </cell>
        </row>
        <row r="604">
          <cell r="D604">
            <v>2</v>
          </cell>
          <cell r="E604">
            <v>2</v>
          </cell>
        </row>
        <row r="605">
          <cell r="A605" t="str">
            <v>20819</v>
          </cell>
          <cell r="B605" t="str">
            <v>最低生活保障</v>
          </cell>
          <cell r="C605">
            <v>2348</v>
          </cell>
          <cell r="D605">
            <v>1225</v>
          </cell>
          <cell r="E605">
            <v>2570</v>
          </cell>
        </row>
        <row r="606">
          <cell r="A606" t="str">
            <v>2081901</v>
          </cell>
          <cell r="B606" t="str">
            <v>城市最低生活保障金支出</v>
          </cell>
          <cell r="C606">
            <v>1010</v>
          </cell>
          <cell r="D606">
            <v>563</v>
          </cell>
          <cell r="E606">
            <v>1068</v>
          </cell>
        </row>
        <row r="607">
          <cell r="A607" t="str">
            <v>2081902</v>
          </cell>
          <cell r="B607" t="str">
            <v>农村最低生活保障金支出</v>
          </cell>
          <cell r="C607">
            <v>1338</v>
          </cell>
          <cell r="D607">
            <v>662</v>
          </cell>
          <cell r="E607">
            <v>1502</v>
          </cell>
        </row>
        <row r="608">
          <cell r="A608" t="str">
            <v>20820</v>
          </cell>
          <cell r="B608" t="str">
            <v>临时救助</v>
          </cell>
          <cell r="C608">
            <v>113</v>
          </cell>
          <cell r="D608">
            <v>143</v>
          </cell>
          <cell r="E608">
            <v>106</v>
          </cell>
        </row>
        <row r="609">
          <cell r="A609" t="str">
            <v>2082001</v>
          </cell>
          <cell r="B609" t="str">
            <v>临时救助支出</v>
          </cell>
          <cell r="C609">
            <v>103</v>
          </cell>
          <cell r="D609">
            <v>124</v>
          </cell>
          <cell r="E609">
            <v>95</v>
          </cell>
        </row>
        <row r="610">
          <cell r="A610" t="str">
            <v>2082002</v>
          </cell>
          <cell r="B610" t="str">
            <v>流浪乞讨人员救助支出</v>
          </cell>
          <cell r="C610">
            <v>10</v>
          </cell>
          <cell r="D610">
            <v>19</v>
          </cell>
          <cell r="E610">
            <v>11</v>
          </cell>
        </row>
        <row r="611">
          <cell r="A611" t="str">
            <v>20821</v>
          </cell>
          <cell r="B611" t="str">
            <v>特困人员救助供养</v>
          </cell>
          <cell r="C611">
            <v>561</v>
          </cell>
          <cell r="D611">
            <v>328</v>
          </cell>
          <cell r="E611">
            <v>602</v>
          </cell>
        </row>
        <row r="612">
          <cell r="A612" t="str">
            <v>2082101</v>
          </cell>
          <cell r="B612" t="str">
            <v>城市特困人员救助供养支出</v>
          </cell>
          <cell r="C612">
            <v>108</v>
          </cell>
          <cell r="D612">
            <v>62</v>
          </cell>
          <cell r="E612">
            <v>123</v>
          </cell>
        </row>
        <row r="613">
          <cell r="A613" t="str">
            <v>2082102</v>
          </cell>
          <cell r="B613" t="str">
            <v>农村特困人员救助供养支出</v>
          </cell>
          <cell r="C613">
            <v>453</v>
          </cell>
          <cell r="D613">
            <v>266</v>
          </cell>
          <cell r="E613">
            <v>479</v>
          </cell>
        </row>
        <row r="614">
          <cell r="A614" t="str">
            <v>20824</v>
          </cell>
          <cell r="B614" t="str">
            <v>补充道路交通事故社会救助基金</v>
          </cell>
          <cell r="C614">
            <v>0</v>
          </cell>
          <cell r="D614">
            <v>0</v>
          </cell>
          <cell r="E614">
            <v>0</v>
          </cell>
        </row>
        <row r="615">
          <cell r="A615" t="str">
            <v>2082401</v>
          </cell>
          <cell r="B615" t="str">
            <v>交强险增值税补助基金支出</v>
          </cell>
        </row>
        <row r="615">
          <cell r="E615">
            <v>0</v>
          </cell>
        </row>
        <row r="616">
          <cell r="A616" t="str">
            <v>2082402</v>
          </cell>
          <cell r="B616" t="str">
            <v>交强险罚款收入补助基金支出</v>
          </cell>
        </row>
        <row r="616">
          <cell r="E616">
            <v>0</v>
          </cell>
        </row>
        <row r="617">
          <cell r="A617" t="str">
            <v>20825</v>
          </cell>
          <cell r="B617" t="str">
            <v>其他生活救助</v>
          </cell>
          <cell r="C617">
            <v>147</v>
          </cell>
          <cell r="D617">
            <v>139</v>
          </cell>
          <cell r="E617">
            <v>135</v>
          </cell>
        </row>
        <row r="618">
          <cell r="A618" t="str">
            <v>2082501</v>
          </cell>
          <cell r="B618" t="str">
            <v>其他城市生活救助</v>
          </cell>
        </row>
        <row r="618">
          <cell r="E618">
            <v>0</v>
          </cell>
        </row>
        <row r="619">
          <cell r="A619" t="str">
            <v>2082502</v>
          </cell>
          <cell r="B619" t="str">
            <v>其他农村生活救助</v>
          </cell>
          <cell r="C619">
            <v>147</v>
          </cell>
          <cell r="D619">
            <v>139</v>
          </cell>
          <cell r="E619">
            <v>135</v>
          </cell>
        </row>
        <row r="620">
          <cell r="A620" t="str">
            <v>20826</v>
          </cell>
          <cell r="B620" t="str">
            <v>财政对基本养老保险基金的补助</v>
          </cell>
          <cell r="C620">
            <v>4809</v>
          </cell>
          <cell r="D620">
            <v>281</v>
          </cell>
          <cell r="E620">
            <v>1113</v>
          </cell>
        </row>
        <row r="621">
          <cell r="A621" t="str">
            <v>2082601</v>
          </cell>
          <cell r="B621" t="str">
            <v>财政对企业职工基本养老保险基金的补助</v>
          </cell>
        </row>
        <row r="621">
          <cell r="E621">
            <v>0</v>
          </cell>
        </row>
        <row r="622">
          <cell r="A622" t="str">
            <v>2082602</v>
          </cell>
          <cell r="B622" t="str">
            <v>财政对城乡居民基本养老保险基金的补助</v>
          </cell>
          <cell r="C622">
            <v>4809</v>
          </cell>
          <cell r="D622">
            <v>281</v>
          </cell>
          <cell r="E622">
            <v>1113</v>
          </cell>
        </row>
        <row r="623">
          <cell r="A623" t="str">
            <v>2082699</v>
          </cell>
          <cell r="B623" t="str">
            <v>财政对其他基本养老保险基金的补助</v>
          </cell>
        </row>
        <row r="623">
          <cell r="E623">
            <v>0</v>
          </cell>
        </row>
        <row r="624">
          <cell r="A624" t="str">
            <v>20827</v>
          </cell>
          <cell r="B624" t="str">
            <v>财政对其他社会保险基金的补助</v>
          </cell>
          <cell r="C624">
            <v>0</v>
          </cell>
          <cell r="D624">
            <v>32</v>
          </cell>
          <cell r="E624">
            <v>0</v>
          </cell>
        </row>
        <row r="625">
          <cell r="A625" t="str">
            <v>2082701</v>
          </cell>
          <cell r="B625" t="str">
            <v>财政对失业保险基金的补助</v>
          </cell>
        </row>
        <row r="625">
          <cell r="E625">
            <v>0</v>
          </cell>
        </row>
        <row r="626">
          <cell r="A626" t="str">
            <v>2082702</v>
          </cell>
          <cell r="B626" t="str">
            <v>财政对工伤保险基金的补助</v>
          </cell>
        </row>
        <row r="626">
          <cell r="E626">
            <v>0</v>
          </cell>
        </row>
        <row r="627">
          <cell r="A627" t="str">
            <v>2082799</v>
          </cell>
          <cell r="B627" t="str">
            <v>其他财政对社会保险基金的补助</v>
          </cell>
        </row>
        <row r="627">
          <cell r="D627">
            <v>32</v>
          </cell>
          <cell r="E627">
            <v>0</v>
          </cell>
        </row>
        <row r="628">
          <cell r="A628" t="str">
            <v>20828</v>
          </cell>
          <cell r="B628" t="str">
            <v>退役军人管理事务</v>
          </cell>
          <cell r="C628">
            <v>195</v>
          </cell>
          <cell r="D628">
            <v>264</v>
          </cell>
          <cell r="E628">
            <v>301</v>
          </cell>
        </row>
        <row r="629">
          <cell r="A629" t="str">
            <v>2082801</v>
          </cell>
          <cell r="B629" t="str">
            <v>行政运行</v>
          </cell>
          <cell r="C629">
            <v>111</v>
          </cell>
          <cell r="D629">
            <v>91</v>
          </cell>
          <cell r="E629">
            <v>110</v>
          </cell>
        </row>
        <row r="630">
          <cell r="A630" t="str">
            <v>2082802</v>
          </cell>
          <cell r="B630" t="str">
            <v>一般行政管理事务</v>
          </cell>
        </row>
        <row r="630">
          <cell r="E630">
            <v>0</v>
          </cell>
        </row>
        <row r="631">
          <cell r="A631" t="str">
            <v>2082803</v>
          </cell>
          <cell r="B631" t="str">
            <v>机关服务</v>
          </cell>
        </row>
        <row r="631">
          <cell r="E631">
            <v>0</v>
          </cell>
        </row>
        <row r="632">
          <cell r="A632" t="str">
            <v>2082804</v>
          </cell>
          <cell r="B632" t="str">
            <v>拥军优属</v>
          </cell>
          <cell r="C632">
            <v>1</v>
          </cell>
          <cell r="D632">
            <v>15</v>
          </cell>
          <cell r="E632">
            <v>53</v>
          </cell>
        </row>
        <row r="633">
          <cell r="A633" t="str">
            <v>2082805</v>
          </cell>
          <cell r="B633" t="str">
            <v>军供保障★</v>
          </cell>
        </row>
        <row r="633">
          <cell r="E633">
            <v>0</v>
          </cell>
        </row>
        <row r="634">
          <cell r="A634" t="str">
            <v>2082850</v>
          </cell>
          <cell r="B634" t="str">
            <v>事业运行</v>
          </cell>
          <cell r="C634">
            <v>77</v>
          </cell>
          <cell r="D634">
            <v>112</v>
          </cell>
          <cell r="E634">
            <v>94</v>
          </cell>
        </row>
        <row r="635">
          <cell r="A635" t="str">
            <v>2082899</v>
          </cell>
          <cell r="B635" t="str">
            <v>其他退役军人事务管理支出</v>
          </cell>
          <cell r="C635">
            <v>6</v>
          </cell>
          <cell r="D635">
            <v>46</v>
          </cell>
          <cell r="E635">
            <v>44</v>
          </cell>
        </row>
        <row r="636">
          <cell r="A636" t="str">
            <v>20830</v>
          </cell>
          <cell r="B636" t="str">
            <v>财政代缴社会保险费支出</v>
          </cell>
          <cell r="C636">
            <v>0</v>
          </cell>
          <cell r="D636">
            <v>30</v>
          </cell>
          <cell r="E636">
            <v>30</v>
          </cell>
        </row>
        <row r="637">
          <cell r="A637" t="str">
            <v>2083001</v>
          </cell>
          <cell r="B637" t="str">
            <v>财政代缴城乡居民基本养老保险费支出</v>
          </cell>
        </row>
        <row r="637">
          <cell r="D637">
            <v>30</v>
          </cell>
          <cell r="E637">
            <v>30</v>
          </cell>
        </row>
        <row r="638">
          <cell r="A638" t="str">
            <v>2083099</v>
          </cell>
          <cell r="B638" t="str">
            <v>财政代缴其他社会保险费支出</v>
          </cell>
        </row>
        <row r="638">
          <cell r="E638">
            <v>0</v>
          </cell>
        </row>
        <row r="639">
          <cell r="A639" t="str">
            <v>20899</v>
          </cell>
          <cell r="B639" t="str">
            <v>其他社会保障和就业支出</v>
          </cell>
          <cell r="C639">
            <v>392</v>
          </cell>
          <cell r="D639">
            <v>513</v>
          </cell>
          <cell r="E639">
            <v>316</v>
          </cell>
        </row>
        <row r="640">
          <cell r="A640" t="str">
            <v>2089999</v>
          </cell>
          <cell r="B640" t="str">
            <v>其他社会保障和就业支出</v>
          </cell>
          <cell r="C640">
            <v>392</v>
          </cell>
          <cell r="D640">
            <v>513</v>
          </cell>
          <cell r="E640">
            <v>316</v>
          </cell>
        </row>
        <row r="641">
          <cell r="A641" t="str">
            <v>210</v>
          </cell>
          <cell r="B641" t="str">
            <v>九、卫生健康支出</v>
          </cell>
          <cell r="C641">
            <v>15151</v>
          </cell>
          <cell r="D641">
            <v>18481</v>
          </cell>
          <cell r="E641">
            <v>16432</v>
          </cell>
        </row>
        <row r="642">
          <cell r="A642" t="str">
            <v>21001</v>
          </cell>
          <cell r="B642" t="str">
            <v>卫生健康管理事务</v>
          </cell>
          <cell r="C642">
            <v>243</v>
          </cell>
          <cell r="D642">
            <v>301</v>
          </cell>
          <cell r="E642">
            <v>313</v>
          </cell>
        </row>
        <row r="643">
          <cell r="A643" t="str">
            <v>2100101</v>
          </cell>
          <cell r="B643" t="str">
            <v>行政运行</v>
          </cell>
          <cell r="C643">
            <v>243</v>
          </cell>
          <cell r="D643">
            <v>301</v>
          </cell>
          <cell r="E643">
            <v>302</v>
          </cell>
        </row>
        <row r="644">
          <cell r="A644" t="str">
            <v>2100102</v>
          </cell>
          <cell r="B644" t="str">
            <v>一般行政管理事务</v>
          </cell>
        </row>
        <row r="644">
          <cell r="E644">
            <v>0</v>
          </cell>
        </row>
        <row r="645">
          <cell r="A645" t="str">
            <v>2100103</v>
          </cell>
          <cell r="B645" t="str">
            <v>机关服务</v>
          </cell>
        </row>
        <row r="645">
          <cell r="E645">
            <v>0</v>
          </cell>
        </row>
        <row r="646">
          <cell r="A646" t="str">
            <v>2100199</v>
          </cell>
          <cell r="B646" t="str">
            <v>其他卫生健康管理事务支出</v>
          </cell>
        </row>
        <row r="646">
          <cell r="E646">
            <v>11</v>
          </cell>
        </row>
        <row r="647">
          <cell r="A647" t="str">
            <v>21002</v>
          </cell>
          <cell r="B647" t="str">
            <v>公立医院</v>
          </cell>
          <cell r="C647">
            <v>1141</v>
          </cell>
          <cell r="D647">
            <v>2372</v>
          </cell>
          <cell r="E647">
            <v>110</v>
          </cell>
        </row>
        <row r="648">
          <cell r="A648" t="str">
            <v>2100201</v>
          </cell>
          <cell r="B648" t="str">
            <v>综合医院</v>
          </cell>
          <cell r="C648">
            <v>841</v>
          </cell>
          <cell r="D648">
            <v>1589</v>
          </cell>
          <cell r="E648">
            <v>2</v>
          </cell>
        </row>
        <row r="649">
          <cell r="A649" t="str">
            <v>2100202</v>
          </cell>
          <cell r="B649" t="str">
            <v>中医（民族）医院</v>
          </cell>
          <cell r="C649">
            <v>269</v>
          </cell>
          <cell r="D649">
            <v>589</v>
          </cell>
          <cell r="E649">
            <v>1</v>
          </cell>
        </row>
        <row r="650">
          <cell r="A650" t="str">
            <v>2100203</v>
          </cell>
          <cell r="B650" t="str">
            <v>传染病医院</v>
          </cell>
        </row>
        <row r="650">
          <cell r="E650">
            <v>0</v>
          </cell>
        </row>
        <row r="651">
          <cell r="A651" t="str">
            <v>2100204</v>
          </cell>
          <cell r="B651" t="str">
            <v>职业病防治医院</v>
          </cell>
        </row>
        <row r="651">
          <cell r="E651">
            <v>0</v>
          </cell>
        </row>
        <row r="652">
          <cell r="A652" t="str">
            <v>2100205</v>
          </cell>
          <cell r="B652" t="str">
            <v>精神病医院</v>
          </cell>
        </row>
        <row r="652">
          <cell r="E652">
            <v>0</v>
          </cell>
        </row>
        <row r="653">
          <cell r="A653" t="str">
            <v>2100206</v>
          </cell>
          <cell r="B653" t="str">
            <v>妇幼保健医院</v>
          </cell>
        </row>
        <row r="653">
          <cell r="E653">
            <v>0</v>
          </cell>
        </row>
        <row r="654">
          <cell r="A654" t="str">
            <v>2100207</v>
          </cell>
          <cell r="B654" t="str">
            <v>儿童医院</v>
          </cell>
        </row>
        <row r="654">
          <cell r="E654">
            <v>0</v>
          </cell>
        </row>
        <row r="655">
          <cell r="A655" t="str">
            <v>2100208</v>
          </cell>
          <cell r="B655" t="str">
            <v>其他专科医院</v>
          </cell>
        </row>
        <row r="655">
          <cell r="E655">
            <v>0</v>
          </cell>
        </row>
        <row r="656">
          <cell r="A656" t="str">
            <v>2100209</v>
          </cell>
          <cell r="B656" t="str">
            <v>福利医院</v>
          </cell>
        </row>
        <row r="656">
          <cell r="E656">
            <v>0</v>
          </cell>
        </row>
        <row r="657">
          <cell r="A657" t="str">
            <v>2100210</v>
          </cell>
          <cell r="B657" t="str">
            <v>行业医院</v>
          </cell>
        </row>
        <row r="657">
          <cell r="E657">
            <v>0</v>
          </cell>
        </row>
        <row r="658">
          <cell r="A658" t="str">
            <v>2100211</v>
          </cell>
          <cell r="B658" t="str">
            <v>处理医疗欠费</v>
          </cell>
        </row>
        <row r="658">
          <cell r="E658">
            <v>0</v>
          </cell>
        </row>
        <row r="659">
          <cell r="A659" t="str">
            <v>2100212</v>
          </cell>
          <cell r="B659" t="str">
            <v>康复医院</v>
          </cell>
        </row>
        <row r="659">
          <cell r="E659">
            <v>0</v>
          </cell>
        </row>
        <row r="660">
          <cell r="A660" t="str">
            <v>2100213</v>
          </cell>
          <cell r="B660" t="str">
            <v>优抚医院●</v>
          </cell>
        </row>
        <row r="660">
          <cell r="E660">
            <v>0</v>
          </cell>
        </row>
        <row r="661">
          <cell r="A661" t="str">
            <v>2100299</v>
          </cell>
          <cell r="B661" t="str">
            <v>其他公立医院支出</v>
          </cell>
          <cell r="C661">
            <v>31</v>
          </cell>
          <cell r="D661">
            <v>194</v>
          </cell>
          <cell r="E661">
            <v>107</v>
          </cell>
        </row>
        <row r="662">
          <cell r="A662" t="str">
            <v>21003</v>
          </cell>
          <cell r="B662" t="str">
            <v>基层医疗卫生机构</v>
          </cell>
          <cell r="C662">
            <v>2034</v>
          </cell>
          <cell r="D662">
            <v>2433</v>
          </cell>
          <cell r="E662">
            <v>2517</v>
          </cell>
        </row>
        <row r="663">
          <cell r="A663" t="str">
            <v>2100301</v>
          </cell>
          <cell r="B663" t="str">
            <v>城市社区卫生机构</v>
          </cell>
          <cell r="C663">
            <v>150</v>
          </cell>
          <cell r="D663">
            <v>185</v>
          </cell>
          <cell r="E663">
            <v>167</v>
          </cell>
        </row>
        <row r="664">
          <cell r="A664" t="str">
            <v>2100302</v>
          </cell>
          <cell r="B664" t="str">
            <v>乡镇卫生院</v>
          </cell>
          <cell r="C664">
            <v>1651</v>
          </cell>
          <cell r="D664">
            <v>2004</v>
          </cell>
          <cell r="E664">
            <v>1834</v>
          </cell>
        </row>
        <row r="665">
          <cell r="A665" t="str">
            <v>2100399</v>
          </cell>
          <cell r="B665" t="str">
            <v>其他基层医疗卫生机构支出</v>
          </cell>
          <cell r="C665">
            <v>233</v>
          </cell>
          <cell r="D665">
            <v>244</v>
          </cell>
          <cell r="E665">
            <v>516</v>
          </cell>
        </row>
        <row r="666">
          <cell r="A666" t="str">
            <v>21004</v>
          </cell>
          <cell r="B666" t="str">
            <v>公共卫生</v>
          </cell>
          <cell r="C666">
            <v>2218</v>
          </cell>
          <cell r="D666">
            <v>3211</v>
          </cell>
          <cell r="E666">
            <v>4307</v>
          </cell>
        </row>
        <row r="667">
          <cell r="A667" t="str">
            <v>2100401</v>
          </cell>
          <cell r="B667" t="str">
            <v>疾病预防控制机构</v>
          </cell>
          <cell r="C667">
            <v>525</v>
          </cell>
          <cell r="D667">
            <v>609</v>
          </cell>
          <cell r="E667">
            <v>519</v>
          </cell>
        </row>
        <row r="668">
          <cell r="A668" t="str">
            <v>2100402</v>
          </cell>
          <cell r="B668" t="str">
            <v>卫生监督机构</v>
          </cell>
          <cell r="C668">
            <v>146</v>
          </cell>
          <cell r="D668">
            <v>180</v>
          </cell>
          <cell r="E668">
            <v>163</v>
          </cell>
        </row>
        <row r="669">
          <cell r="A669" t="str">
            <v>2100403</v>
          </cell>
          <cell r="B669" t="str">
            <v>妇幼保健机构</v>
          </cell>
          <cell r="C669">
            <v>533</v>
          </cell>
          <cell r="D669">
            <v>619</v>
          </cell>
          <cell r="E669">
            <v>579</v>
          </cell>
        </row>
        <row r="670">
          <cell r="A670" t="str">
            <v>2100404</v>
          </cell>
          <cell r="B670" t="str">
            <v>精神卫生机构</v>
          </cell>
        </row>
        <row r="670">
          <cell r="E670">
            <v>0</v>
          </cell>
        </row>
        <row r="671">
          <cell r="A671" t="str">
            <v>2100405</v>
          </cell>
          <cell r="B671" t="str">
            <v>应急救治机构</v>
          </cell>
        </row>
        <row r="671">
          <cell r="E671">
            <v>0</v>
          </cell>
        </row>
        <row r="672">
          <cell r="A672" t="str">
            <v>2100406</v>
          </cell>
          <cell r="B672" t="str">
            <v>采供血机构</v>
          </cell>
        </row>
        <row r="672">
          <cell r="E672">
            <v>0</v>
          </cell>
        </row>
        <row r="673">
          <cell r="A673" t="str">
            <v>2100407</v>
          </cell>
          <cell r="B673" t="str">
            <v>其他专业公共卫生机构</v>
          </cell>
        </row>
        <row r="673">
          <cell r="E673">
            <v>0</v>
          </cell>
        </row>
        <row r="674">
          <cell r="A674" t="str">
            <v>2100408</v>
          </cell>
          <cell r="B674" t="str">
            <v>基本公共卫生服务</v>
          </cell>
          <cell r="C674">
            <v>812</v>
          </cell>
          <cell r="D674">
            <v>1538</v>
          </cell>
          <cell r="E674">
            <v>2286</v>
          </cell>
        </row>
        <row r="675">
          <cell r="A675" t="str">
            <v>2100409</v>
          </cell>
          <cell r="B675" t="str">
            <v>重大公共卫生服务</v>
          </cell>
          <cell r="C675">
            <v>57</v>
          </cell>
          <cell r="D675">
            <v>38</v>
          </cell>
          <cell r="E675">
            <v>55</v>
          </cell>
        </row>
        <row r="676">
          <cell r="A676" t="str">
            <v>2100410</v>
          </cell>
          <cell r="B676" t="str">
            <v>突发公共卫生事件应急处理</v>
          </cell>
          <cell r="C676">
            <v>144</v>
          </cell>
          <cell r="D676">
            <v>227</v>
          </cell>
          <cell r="E676">
            <v>700</v>
          </cell>
        </row>
        <row r="677">
          <cell r="A677" t="str">
            <v>2100499</v>
          </cell>
          <cell r="B677" t="str">
            <v>其他公共卫生支出</v>
          </cell>
          <cell r="C677">
            <v>1</v>
          </cell>
        </row>
        <row r="677">
          <cell r="E677">
            <v>5</v>
          </cell>
        </row>
        <row r="678">
          <cell r="A678" t="str">
            <v>21006</v>
          </cell>
          <cell r="B678" t="str">
            <v>中医药</v>
          </cell>
          <cell r="C678">
            <v>0</v>
          </cell>
          <cell r="D678">
            <v>0</v>
          </cell>
          <cell r="E678">
            <v>0</v>
          </cell>
        </row>
        <row r="679">
          <cell r="A679" t="str">
            <v>2100601</v>
          </cell>
          <cell r="B679" t="str">
            <v>中医（民族医）药专项</v>
          </cell>
        </row>
        <row r="679">
          <cell r="E679">
            <v>0</v>
          </cell>
        </row>
        <row r="680">
          <cell r="A680" t="str">
            <v>2100699</v>
          </cell>
          <cell r="B680" t="str">
            <v>其他中医药支出</v>
          </cell>
        </row>
        <row r="680">
          <cell r="E680">
            <v>0</v>
          </cell>
        </row>
        <row r="681">
          <cell r="A681" t="str">
            <v>21007</v>
          </cell>
          <cell r="B681" t="str">
            <v>计划生育事务</v>
          </cell>
          <cell r="C681">
            <v>688</v>
          </cell>
          <cell r="D681">
            <v>125</v>
          </cell>
          <cell r="E681">
            <v>275</v>
          </cell>
        </row>
        <row r="682">
          <cell r="A682" t="str">
            <v>2100716</v>
          </cell>
          <cell r="B682" t="str">
            <v>计划生育机构</v>
          </cell>
        </row>
        <row r="682">
          <cell r="E682">
            <v>0</v>
          </cell>
        </row>
        <row r="683">
          <cell r="A683" t="str">
            <v>2100717</v>
          </cell>
          <cell r="B683" t="str">
            <v>计划生育服务</v>
          </cell>
          <cell r="C683">
            <v>61</v>
          </cell>
        </row>
        <row r="683">
          <cell r="E683">
            <v>61</v>
          </cell>
        </row>
        <row r="684">
          <cell r="A684" t="str">
            <v>2100799</v>
          </cell>
          <cell r="B684" t="str">
            <v>其他计划生育事务支出</v>
          </cell>
          <cell r="C684">
            <v>627</v>
          </cell>
          <cell r="D684">
            <v>125</v>
          </cell>
          <cell r="E684">
            <v>214</v>
          </cell>
        </row>
        <row r="685">
          <cell r="A685" t="str">
            <v>21011</v>
          </cell>
          <cell r="B685" t="str">
            <v>行政事业单位医疗</v>
          </cell>
          <cell r="C685">
            <v>7731</v>
          </cell>
          <cell r="D685">
            <v>8334</v>
          </cell>
          <cell r="E685">
            <v>7933</v>
          </cell>
        </row>
        <row r="686">
          <cell r="A686" t="str">
            <v>2101101</v>
          </cell>
          <cell r="B686" t="str">
            <v>行政单位医疗</v>
          </cell>
          <cell r="C686">
            <v>1199</v>
          </cell>
          <cell r="D686">
            <v>1304</v>
          </cell>
          <cell r="E686">
            <v>1253</v>
          </cell>
        </row>
        <row r="687">
          <cell r="A687" t="str">
            <v>2101102</v>
          </cell>
          <cell r="B687" t="str">
            <v>事业单位医疗</v>
          </cell>
          <cell r="C687">
            <v>3178</v>
          </cell>
          <cell r="D687">
            <v>3450</v>
          </cell>
          <cell r="E687">
            <v>3236</v>
          </cell>
        </row>
        <row r="688">
          <cell r="A688" t="str">
            <v>2101103</v>
          </cell>
          <cell r="B688" t="str">
            <v>公务员医疗补助</v>
          </cell>
          <cell r="C688">
            <v>3354</v>
          </cell>
          <cell r="D688">
            <v>3580</v>
          </cell>
          <cell r="E688">
            <v>3444</v>
          </cell>
        </row>
        <row r="689">
          <cell r="A689" t="str">
            <v>2101199</v>
          </cell>
          <cell r="B689" t="str">
            <v>其他行政事业单位医疗支出</v>
          </cell>
        </row>
        <row r="689">
          <cell r="E689">
            <v>0</v>
          </cell>
        </row>
        <row r="690">
          <cell r="A690" t="str">
            <v>21012</v>
          </cell>
          <cell r="B690" t="str">
            <v>财政对基本医疗保险基金的补助</v>
          </cell>
          <cell r="C690">
            <v>349</v>
          </cell>
          <cell r="D690">
            <v>465</v>
          </cell>
          <cell r="E690">
            <v>39</v>
          </cell>
        </row>
        <row r="691">
          <cell r="A691" t="str">
            <v>2101201</v>
          </cell>
          <cell r="B691" t="str">
            <v>财政对职工基本医疗保险基金的补助</v>
          </cell>
        </row>
        <row r="691">
          <cell r="E691">
            <v>34</v>
          </cell>
        </row>
        <row r="692">
          <cell r="A692" t="str">
            <v>2101202</v>
          </cell>
          <cell r="B692" t="str">
            <v>财政对城乡居民基本医疗保险基金的补助</v>
          </cell>
          <cell r="C692">
            <v>349</v>
          </cell>
          <cell r="D692">
            <v>465</v>
          </cell>
          <cell r="E692">
            <v>5</v>
          </cell>
        </row>
        <row r="693">
          <cell r="A693" t="str">
            <v>2101299</v>
          </cell>
          <cell r="B693" t="str">
            <v>财政对其他基本医疗保险基金的补助</v>
          </cell>
        </row>
        <row r="693">
          <cell r="E693">
            <v>0</v>
          </cell>
        </row>
        <row r="694">
          <cell r="A694" t="str">
            <v>21013</v>
          </cell>
          <cell r="B694" t="str">
            <v>医疗救助</v>
          </cell>
          <cell r="C694">
            <v>326</v>
          </cell>
          <cell r="D694">
            <v>636</v>
          </cell>
          <cell r="E694">
            <v>39</v>
          </cell>
        </row>
        <row r="695">
          <cell r="A695" t="str">
            <v>2101301</v>
          </cell>
          <cell r="B695" t="str">
            <v>城乡医疗救助</v>
          </cell>
          <cell r="C695">
            <v>325</v>
          </cell>
          <cell r="D695">
            <v>636</v>
          </cell>
          <cell r="E695">
            <v>39</v>
          </cell>
        </row>
        <row r="696">
          <cell r="A696" t="str">
            <v>2101302</v>
          </cell>
          <cell r="B696" t="str">
            <v>疾病应急救助</v>
          </cell>
        </row>
        <row r="696">
          <cell r="E696">
            <v>0</v>
          </cell>
        </row>
        <row r="697">
          <cell r="A697" t="str">
            <v>2101399</v>
          </cell>
          <cell r="B697" t="str">
            <v>其他医疗救助支出</v>
          </cell>
          <cell r="C697">
            <v>1</v>
          </cell>
        </row>
        <row r="697">
          <cell r="E697">
            <v>0</v>
          </cell>
        </row>
        <row r="698">
          <cell r="A698" t="str">
            <v>21014</v>
          </cell>
          <cell r="B698" t="str">
            <v>优抚对象医疗</v>
          </cell>
          <cell r="C698">
            <v>154</v>
          </cell>
          <cell r="D698">
            <v>316</v>
          </cell>
          <cell r="E698">
            <v>312</v>
          </cell>
        </row>
        <row r="699">
          <cell r="A699" t="str">
            <v>2101401</v>
          </cell>
          <cell r="B699" t="str">
            <v>优抚对象医疗补助</v>
          </cell>
          <cell r="C699">
            <v>154</v>
          </cell>
          <cell r="D699">
            <v>316</v>
          </cell>
          <cell r="E699">
            <v>312</v>
          </cell>
        </row>
        <row r="700">
          <cell r="A700" t="str">
            <v>2101499</v>
          </cell>
          <cell r="B700" t="str">
            <v>其他优抚对象医疗支出</v>
          </cell>
        </row>
        <row r="700">
          <cell r="E700">
            <v>0</v>
          </cell>
        </row>
        <row r="701">
          <cell r="A701" t="str">
            <v>21015</v>
          </cell>
          <cell r="B701" t="str">
            <v>医疗保障管理事务</v>
          </cell>
          <cell r="C701">
            <v>245</v>
          </cell>
          <cell r="D701">
            <v>278</v>
          </cell>
          <cell r="E701">
            <v>267</v>
          </cell>
        </row>
        <row r="702">
          <cell r="A702" t="str">
            <v>2101501</v>
          </cell>
          <cell r="B702" t="str">
            <v>行政运行</v>
          </cell>
          <cell r="C702">
            <v>241</v>
          </cell>
          <cell r="D702">
            <v>273</v>
          </cell>
          <cell r="E702">
            <v>252</v>
          </cell>
        </row>
        <row r="703">
          <cell r="A703" t="str">
            <v>2101502</v>
          </cell>
          <cell r="B703" t="str">
            <v>一般行政管理事务</v>
          </cell>
        </row>
        <row r="703">
          <cell r="E703">
            <v>0</v>
          </cell>
        </row>
        <row r="704">
          <cell r="A704" t="str">
            <v>2101503</v>
          </cell>
          <cell r="B704" t="str">
            <v>机关服务</v>
          </cell>
        </row>
        <row r="704">
          <cell r="E704">
            <v>0</v>
          </cell>
        </row>
        <row r="705">
          <cell r="A705" t="str">
            <v>2101504</v>
          </cell>
          <cell r="B705" t="str">
            <v>信息化建设</v>
          </cell>
        </row>
        <row r="705">
          <cell r="E705">
            <v>0</v>
          </cell>
        </row>
        <row r="706">
          <cell r="A706" t="str">
            <v>2101505</v>
          </cell>
          <cell r="B706" t="str">
            <v>医疗保障政策管理</v>
          </cell>
        </row>
        <row r="706">
          <cell r="D706">
            <v>4</v>
          </cell>
          <cell r="E706">
            <v>14</v>
          </cell>
        </row>
        <row r="707">
          <cell r="A707" t="str">
            <v>2101506</v>
          </cell>
          <cell r="B707" t="str">
            <v>医疗保障经办事务</v>
          </cell>
          <cell r="C707">
            <v>4</v>
          </cell>
          <cell r="D707">
            <v>1</v>
          </cell>
          <cell r="E707">
            <v>1</v>
          </cell>
        </row>
        <row r="708">
          <cell r="A708" t="str">
            <v>2101550</v>
          </cell>
          <cell r="B708" t="str">
            <v>事业运行</v>
          </cell>
        </row>
        <row r="708">
          <cell r="E708">
            <v>0</v>
          </cell>
        </row>
        <row r="709">
          <cell r="A709" t="str">
            <v>2101599</v>
          </cell>
          <cell r="B709" t="str">
            <v>其他医疗保障管理事务支出</v>
          </cell>
        </row>
        <row r="709">
          <cell r="E709">
            <v>0</v>
          </cell>
        </row>
        <row r="710">
          <cell r="A710" t="str">
            <v>21016</v>
          </cell>
          <cell r="B710" t="str">
            <v>老龄卫生健康事务</v>
          </cell>
          <cell r="C710">
            <v>5</v>
          </cell>
          <cell r="D710">
            <v>0</v>
          </cell>
          <cell r="E710">
            <v>23</v>
          </cell>
        </row>
        <row r="711">
          <cell r="A711" t="str">
            <v>2101601</v>
          </cell>
          <cell r="B711" t="str">
            <v>老龄卫生健康事务</v>
          </cell>
          <cell r="C711">
            <v>5</v>
          </cell>
        </row>
        <row r="711">
          <cell r="E711">
            <v>23</v>
          </cell>
        </row>
        <row r="712">
          <cell r="A712" t="str">
            <v>21099</v>
          </cell>
          <cell r="B712" t="str">
            <v>其他卫生健康支出</v>
          </cell>
          <cell r="C712">
            <v>17</v>
          </cell>
          <cell r="D712">
            <v>10</v>
          </cell>
          <cell r="E712">
            <v>297</v>
          </cell>
        </row>
        <row r="713">
          <cell r="A713" t="str">
            <v>2109999</v>
          </cell>
          <cell r="B713" t="str">
            <v>其他卫生健康支出</v>
          </cell>
          <cell r="C713">
            <v>17</v>
          </cell>
          <cell r="D713">
            <v>10</v>
          </cell>
          <cell r="E713">
            <v>297</v>
          </cell>
        </row>
        <row r="714">
          <cell r="A714" t="str">
            <v>211</v>
          </cell>
          <cell r="B714" t="str">
            <v>十、节能环保支出</v>
          </cell>
          <cell r="C714">
            <v>10396</v>
          </cell>
          <cell r="D714">
            <v>62</v>
          </cell>
          <cell r="E714">
            <v>10135</v>
          </cell>
        </row>
        <row r="715">
          <cell r="A715" t="str">
            <v>21101</v>
          </cell>
          <cell r="B715" t="str">
            <v>环境保护管理事务</v>
          </cell>
          <cell r="C715">
            <v>0</v>
          </cell>
          <cell r="D715">
            <v>0</v>
          </cell>
          <cell r="E715">
            <v>0</v>
          </cell>
        </row>
        <row r="716">
          <cell r="A716" t="str">
            <v>2110101</v>
          </cell>
          <cell r="B716" t="str">
            <v>行政运行</v>
          </cell>
        </row>
        <row r="716">
          <cell r="E716">
            <v>0</v>
          </cell>
        </row>
        <row r="717">
          <cell r="A717" t="str">
            <v>2110102</v>
          </cell>
          <cell r="B717" t="str">
            <v>一般行政管理事务</v>
          </cell>
        </row>
        <row r="717">
          <cell r="E717">
            <v>0</v>
          </cell>
        </row>
        <row r="718">
          <cell r="A718" t="str">
            <v>2110103</v>
          </cell>
          <cell r="B718" t="str">
            <v>机关服务</v>
          </cell>
        </row>
        <row r="718">
          <cell r="E718">
            <v>0</v>
          </cell>
        </row>
        <row r="719">
          <cell r="A719" t="str">
            <v>2110104</v>
          </cell>
          <cell r="B719" t="str">
            <v>生态环境保护宣传</v>
          </cell>
        </row>
        <row r="719">
          <cell r="E719">
            <v>0</v>
          </cell>
        </row>
        <row r="720">
          <cell r="A720" t="str">
            <v>2110105</v>
          </cell>
          <cell r="B720" t="str">
            <v>环境保护法规、规划及标准</v>
          </cell>
        </row>
        <row r="720">
          <cell r="E720">
            <v>0</v>
          </cell>
        </row>
        <row r="721">
          <cell r="A721" t="str">
            <v>2110106</v>
          </cell>
          <cell r="B721" t="str">
            <v>生态环境国际合作及履约</v>
          </cell>
        </row>
        <row r="721">
          <cell r="E721">
            <v>0</v>
          </cell>
        </row>
        <row r="722">
          <cell r="A722" t="str">
            <v>2110107</v>
          </cell>
          <cell r="B722" t="str">
            <v>生态环境保护行政许可</v>
          </cell>
        </row>
        <row r="722">
          <cell r="E722">
            <v>0</v>
          </cell>
        </row>
        <row r="723">
          <cell r="A723" t="str">
            <v>2110108</v>
          </cell>
          <cell r="B723" t="str">
            <v>应对气候变化管理事务</v>
          </cell>
        </row>
        <row r="723">
          <cell r="E723">
            <v>0</v>
          </cell>
        </row>
        <row r="724">
          <cell r="A724" t="str">
            <v>2110199</v>
          </cell>
          <cell r="B724" t="str">
            <v>其他环境保护管理事务支出</v>
          </cell>
        </row>
        <row r="724">
          <cell r="E724">
            <v>0</v>
          </cell>
        </row>
        <row r="725">
          <cell r="A725" t="str">
            <v>21102</v>
          </cell>
          <cell r="B725" t="str">
            <v>环境监测与监察</v>
          </cell>
          <cell r="C725">
            <v>20</v>
          </cell>
          <cell r="D725">
            <v>0</v>
          </cell>
          <cell r="E725">
            <v>0</v>
          </cell>
        </row>
        <row r="726">
          <cell r="A726" t="str">
            <v>2110203</v>
          </cell>
          <cell r="B726" t="str">
            <v>建设项目环评审查与监督</v>
          </cell>
          <cell r="C726">
            <v>20</v>
          </cell>
        </row>
        <row r="726">
          <cell r="E726">
            <v>0</v>
          </cell>
        </row>
        <row r="727">
          <cell r="A727" t="str">
            <v>2110204</v>
          </cell>
          <cell r="B727" t="str">
            <v>核与辐射安全监督</v>
          </cell>
        </row>
        <row r="727">
          <cell r="E727">
            <v>0</v>
          </cell>
        </row>
        <row r="728">
          <cell r="A728" t="str">
            <v>2110299</v>
          </cell>
          <cell r="B728" t="str">
            <v>其他环境监测与监察支出</v>
          </cell>
        </row>
        <row r="728">
          <cell r="E728">
            <v>0</v>
          </cell>
        </row>
        <row r="729">
          <cell r="A729" t="str">
            <v>21103</v>
          </cell>
          <cell r="B729" t="str">
            <v>污染防治</v>
          </cell>
          <cell r="C729">
            <v>10208</v>
          </cell>
          <cell r="D729">
            <v>0</v>
          </cell>
          <cell r="E729">
            <v>10020</v>
          </cell>
        </row>
        <row r="730">
          <cell r="A730" t="str">
            <v>2110301</v>
          </cell>
          <cell r="B730" t="str">
            <v>大气</v>
          </cell>
        </row>
        <row r="730">
          <cell r="E730">
            <v>0</v>
          </cell>
        </row>
        <row r="731">
          <cell r="A731" t="str">
            <v>2110302</v>
          </cell>
          <cell r="B731" t="str">
            <v>水体</v>
          </cell>
          <cell r="C731">
            <v>10208</v>
          </cell>
        </row>
        <row r="731">
          <cell r="E731">
            <v>10020</v>
          </cell>
        </row>
        <row r="732">
          <cell r="A732" t="str">
            <v>2110303</v>
          </cell>
          <cell r="B732" t="str">
            <v>噪声</v>
          </cell>
        </row>
        <row r="732">
          <cell r="E732">
            <v>0</v>
          </cell>
        </row>
        <row r="733">
          <cell r="A733" t="str">
            <v>2110304</v>
          </cell>
          <cell r="B733" t="str">
            <v>固体废弃物与化学品</v>
          </cell>
        </row>
        <row r="733">
          <cell r="E733">
            <v>0</v>
          </cell>
        </row>
        <row r="734">
          <cell r="A734" t="str">
            <v>2110305</v>
          </cell>
          <cell r="B734" t="str">
            <v>放射源和放射性废物监管</v>
          </cell>
        </row>
        <row r="734">
          <cell r="E734">
            <v>0</v>
          </cell>
        </row>
        <row r="735">
          <cell r="A735" t="str">
            <v>2110306</v>
          </cell>
          <cell r="B735" t="str">
            <v>辐射</v>
          </cell>
        </row>
        <row r="735">
          <cell r="E735">
            <v>0</v>
          </cell>
        </row>
        <row r="736">
          <cell r="A736" t="str">
            <v>2110307</v>
          </cell>
          <cell r="B736" t="str">
            <v>土壤</v>
          </cell>
        </row>
        <row r="736">
          <cell r="E736">
            <v>0</v>
          </cell>
        </row>
        <row r="737">
          <cell r="A737" t="str">
            <v>2110399</v>
          </cell>
          <cell r="B737" t="str">
            <v>其他污染防治支出</v>
          </cell>
        </row>
        <row r="737">
          <cell r="E737">
            <v>0</v>
          </cell>
        </row>
        <row r="738">
          <cell r="A738" t="str">
            <v>21104</v>
          </cell>
          <cell r="B738" t="str">
            <v>自然生态保护</v>
          </cell>
          <cell r="C738">
            <v>77</v>
          </cell>
          <cell r="D738">
            <v>3</v>
          </cell>
          <cell r="E738">
            <v>21</v>
          </cell>
        </row>
        <row r="739">
          <cell r="A739" t="str">
            <v>2110401</v>
          </cell>
          <cell r="B739" t="str">
            <v>生态保护</v>
          </cell>
        </row>
        <row r="739">
          <cell r="E739">
            <v>0</v>
          </cell>
        </row>
        <row r="740">
          <cell r="A740" t="str">
            <v>2110402</v>
          </cell>
          <cell r="B740" t="str">
            <v>农村环境保护</v>
          </cell>
          <cell r="C740">
            <v>50</v>
          </cell>
        </row>
        <row r="740">
          <cell r="E740">
            <v>0</v>
          </cell>
        </row>
        <row r="741">
          <cell r="A741" t="str">
            <v>2110404</v>
          </cell>
          <cell r="B741" t="str">
            <v>生物及物种资源保护</v>
          </cell>
        </row>
        <row r="741">
          <cell r="E741">
            <v>0</v>
          </cell>
        </row>
        <row r="742">
          <cell r="A742" t="str">
            <v>2110405</v>
          </cell>
          <cell r="B742" t="str">
            <v>草原生态修复治理●</v>
          </cell>
        </row>
        <row r="742">
          <cell r="E742">
            <v>0</v>
          </cell>
        </row>
        <row r="743">
          <cell r="A743" t="str">
            <v>2110406</v>
          </cell>
          <cell r="B743" t="str">
            <v>自然保护地●</v>
          </cell>
        </row>
        <row r="743">
          <cell r="E743">
            <v>0</v>
          </cell>
        </row>
        <row r="744">
          <cell r="A744" t="str">
            <v>2110499</v>
          </cell>
          <cell r="B744" t="str">
            <v>其他自然生态保护支出</v>
          </cell>
          <cell r="C744">
            <v>27</v>
          </cell>
          <cell r="D744">
            <v>3</v>
          </cell>
          <cell r="E744">
            <v>21</v>
          </cell>
        </row>
        <row r="745">
          <cell r="A745" t="str">
            <v>21105</v>
          </cell>
          <cell r="B745" t="str">
            <v>天然林保护</v>
          </cell>
          <cell r="C745">
            <v>21</v>
          </cell>
          <cell r="D745">
            <v>0</v>
          </cell>
          <cell r="E745">
            <v>9</v>
          </cell>
        </row>
        <row r="746">
          <cell r="A746" t="str">
            <v>2110501</v>
          </cell>
          <cell r="B746" t="str">
            <v>森林管护</v>
          </cell>
        </row>
        <row r="746">
          <cell r="E746">
            <v>0</v>
          </cell>
        </row>
        <row r="747">
          <cell r="A747" t="str">
            <v>2110502</v>
          </cell>
          <cell r="B747" t="str">
            <v>社会保险补助</v>
          </cell>
        </row>
        <row r="747">
          <cell r="E747">
            <v>0</v>
          </cell>
        </row>
        <row r="748">
          <cell r="A748" t="str">
            <v>2110503</v>
          </cell>
          <cell r="B748" t="str">
            <v>政策性社会性支出补助</v>
          </cell>
          <cell r="C748">
            <v>21</v>
          </cell>
        </row>
        <row r="748">
          <cell r="E748">
            <v>0</v>
          </cell>
        </row>
        <row r="749">
          <cell r="A749" t="str">
            <v>2110506</v>
          </cell>
          <cell r="B749" t="str">
            <v>天然林保护工程建设</v>
          </cell>
        </row>
        <row r="749">
          <cell r="E749">
            <v>0</v>
          </cell>
        </row>
        <row r="750">
          <cell r="A750" t="str">
            <v>2110507</v>
          </cell>
          <cell r="B750" t="str">
            <v>停伐补助</v>
          </cell>
        </row>
        <row r="750">
          <cell r="E750">
            <v>9</v>
          </cell>
        </row>
        <row r="751">
          <cell r="A751" t="str">
            <v>2110599</v>
          </cell>
          <cell r="B751" t="str">
            <v>其他天然林保护支出</v>
          </cell>
        </row>
        <row r="751">
          <cell r="E751">
            <v>0</v>
          </cell>
        </row>
        <row r="752">
          <cell r="A752" t="str">
            <v>21106</v>
          </cell>
          <cell r="B752" t="str">
            <v>退耕还林还草</v>
          </cell>
          <cell r="C752">
            <v>54</v>
          </cell>
          <cell r="D752">
            <v>44</v>
          </cell>
          <cell r="E752">
            <v>50</v>
          </cell>
        </row>
        <row r="753">
          <cell r="A753" t="str">
            <v>2110602</v>
          </cell>
          <cell r="B753" t="str">
            <v>退耕现金</v>
          </cell>
          <cell r="C753">
            <v>37</v>
          </cell>
          <cell r="D753">
            <v>44</v>
          </cell>
          <cell r="E753">
            <v>31</v>
          </cell>
        </row>
        <row r="754">
          <cell r="A754" t="str">
            <v>2110603</v>
          </cell>
          <cell r="B754" t="str">
            <v>退耕还林粮食折现补贴</v>
          </cell>
        </row>
        <row r="754">
          <cell r="E754">
            <v>0</v>
          </cell>
        </row>
        <row r="755">
          <cell r="A755" t="str">
            <v>2110604</v>
          </cell>
          <cell r="B755" t="str">
            <v>退耕还林粮食费用补贴</v>
          </cell>
        </row>
        <row r="755">
          <cell r="E755">
            <v>0</v>
          </cell>
        </row>
        <row r="756">
          <cell r="A756" t="str">
            <v>2110605</v>
          </cell>
          <cell r="B756" t="str">
            <v>退耕还林工程建设</v>
          </cell>
          <cell r="C756">
            <v>17</v>
          </cell>
        </row>
        <row r="756">
          <cell r="E756">
            <v>19</v>
          </cell>
        </row>
        <row r="757">
          <cell r="A757" t="str">
            <v>2110699</v>
          </cell>
          <cell r="B757" t="str">
            <v>其他退耕还林还草支出</v>
          </cell>
        </row>
        <row r="757">
          <cell r="E757">
            <v>0</v>
          </cell>
        </row>
        <row r="758">
          <cell r="A758" t="str">
            <v>21107</v>
          </cell>
          <cell r="B758" t="str">
            <v>风沙荒漠治理</v>
          </cell>
          <cell r="C758">
            <v>0</v>
          </cell>
          <cell r="D758">
            <v>0</v>
          </cell>
          <cell r="E758">
            <v>0</v>
          </cell>
        </row>
        <row r="759">
          <cell r="A759" t="str">
            <v>2110704</v>
          </cell>
          <cell r="B759" t="str">
            <v>京津风沙源治理工程建设</v>
          </cell>
        </row>
        <row r="759">
          <cell r="E759">
            <v>0</v>
          </cell>
        </row>
        <row r="760">
          <cell r="A760" t="str">
            <v>2110799</v>
          </cell>
          <cell r="B760" t="str">
            <v>其他风沙荒漠治理支出</v>
          </cell>
        </row>
        <row r="760">
          <cell r="E760">
            <v>0</v>
          </cell>
        </row>
        <row r="761">
          <cell r="A761" t="str">
            <v>21108</v>
          </cell>
          <cell r="B761" t="str">
            <v>退牧还草</v>
          </cell>
          <cell r="C761">
            <v>0</v>
          </cell>
          <cell r="D761">
            <v>0</v>
          </cell>
          <cell r="E761">
            <v>0</v>
          </cell>
        </row>
        <row r="762">
          <cell r="A762" t="str">
            <v>2110804</v>
          </cell>
          <cell r="B762" t="str">
            <v>退牧还草工程建设</v>
          </cell>
        </row>
        <row r="762">
          <cell r="E762">
            <v>0</v>
          </cell>
        </row>
        <row r="763">
          <cell r="A763" t="str">
            <v>2110899</v>
          </cell>
          <cell r="B763" t="str">
            <v>其他退牧还草支出</v>
          </cell>
        </row>
        <row r="763">
          <cell r="E763">
            <v>0</v>
          </cell>
        </row>
        <row r="764">
          <cell r="A764" t="str">
            <v>21109</v>
          </cell>
          <cell r="B764" t="str">
            <v>已垦草原退耕还草</v>
          </cell>
          <cell r="C764">
            <v>0</v>
          </cell>
          <cell r="D764">
            <v>0</v>
          </cell>
          <cell r="E764">
            <v>0</v>
          </cell>
        </row>
        <row r="765">
          <cell r="A765" t="str">
            <v>2110901</v>
          </cell>
          <cell r="B765" t="str">
            <v>已垦草原退耕还草</v>
          </cell>
        </row>
        <row r="765">
          <cell r="E765">
            <v>0</v>
          </cell>
        </row>
        <row r="766">
          <cell r="A766" t="str">
            <v>21110</v>
          </cell>
          <cell r="B766" t="str">
            <v>能源节约利用</v>
          </cell>
          <cell r="C766">
            <v>0</v>
          </cell>
          <cell r="D766">
            <v>0</v>
          </cell>
          <cell r="E766">
            <v>0</v>
          </cell>
        </row>
        <row r="767">
          <cell r="A767" t="str">
            <v>2111001</v>
          </cell>
          <cell r="B767" t="str">
            <v>能源节约利用</v>
          </cell>
        </row>
        <row r="767">
          <cell r="E767">
            <v>0</v>
          </cell>
        </row>
        <row r="768">
          <cell r="A768" t="str">
            <v>21111</v>
          </cell>
          <cell r="B768" t="str">
            <v>污染减排</v>
          </cell>
          <cell r="C768">
            <v>0</v>
          </cell>
          <cell r="D768">
            <v>0</v>
          </cell>
          <cell r="E768">
            <v>0</v>
          </cell>
        </row>
        <row r="769">
          <cell r="A769" t="str">
            <v>2111101</v>
          </cell>
          <cell r="B769" t="str">
            <v>生态环境监测与信息</v>
          </cell>
        </row>
        <row r="769">
          <cell r="E769">
            <v>0</v>
          </cell>
        </row>
        <row r="770">
          <cell r="A770" t="str">
            <v>2111102</v>
          </cell>
          <cell r="B770" t="str">
            <v>生态环境执法监察</v>
          </cell>
        </row>
        <row r="770">
          <cell r="E770">
            <v>0</v>
          </cell>
        </row>
        <row r="771">
          <cell r="A771" t="str">
            <v>2111103</v>
          </cell>
          <cell r="B771" t="str">
            <v>减排专项支出</v>
          </cell>
        </row>
        <row r="771">
          <cell r="E771">
            <v>0</v>
          </cell>
        </row>
        <row r="772">
          <cell r="A772" t="str">
            <v>2111104</v>
          </cell>
          <cell r="B772" t="str">
            <v>清洁生产专项支出</v>
          </cell>
        </row>
        <row r="772">
          <cell r="E772">
            <v>0</v>
          </cell>
        </row>
        <row r="773">
          <cell r="A773" t="str">
            <v>2111199</v>
          </cell>
          <cell r="B773" t="str">
            <v>其他污染减排支出</v>
          </cell>
        </row>
        <row r="773">
          <cell r="E773">
            <v>0</v>
          </cell>
        </row>
        <row r="774">
          <cell r="A774" t="str">
            <v>21112</v>
          </cell>
          <cell r="B774" t="str">
            <v>可再生能源</v>
          </cell>
          <cell r="C774">
            <v>2</v>
          </cell>
          <cell r="D774">
            <v>0</v>
          </cell>
          <cell r="E774">
            <v>35</v>
          </cell>
        </row>
        <row r="775">
          <cell r="A775" t="str">
            <v>2111201</v>
          </cell>
          <cell r="B775" t="str">
            <v>可再生能源</v>
          </cell>
          <cell r="C775">
            <v>2</v>
          </cell>
        </row>
        <row r="775">
          <cell r="E775">
            <v>35</v>
          </cell>
        </row>
        <row r="776">
          <cell r="A776" t="str">
            <v>21113</v>
          </cell>
          <cell r="B776" t="str">
            <v>循环经济</v>
          </cell>
          <cell r="C776">
            <v>0</v>
          </cell>
          <cell r="D776">
            <v>0</v>
          </cell>
          <cell r="E776">
            <v>0</v>
          </cell>
        </row>
        <row r="777">
          <cell r="A777" t="str">
            <v>2111301</v>
          </cell>
          <cell r="B777" t="str">
            <v>循环经济</v>
          </cell>
        </row>
        <row r="777">
          <cell r="E777">
            <v>0</v>
          </cell>
        </row>
        <row r="778">
          <cell r="A778" t="str">
            <v>21114</v>
          </cell>
          <cell r="B778" t="str">
            <v>能源管理事务</v>
          </cell>
          <cell r="C778">
            <v>0</v>
          </cell>
          <cell r="D778">
            <v>0</v>
          </cell>
          <cell r="E778">
            <v>0</v>
          </cell>
        </row>
        <row r="779">
          <cell r="A779" t="str">
            <v>2111401</v>
          </cell>
          <cell r="B779" t="str">
            <v>行政运行</v>
          </cell>
        </row>
        <row r="779">
          <cell r="E779">
            <v>0</v>
          </cell>
        </row>
        <row r="780">
          <cell r="A780" t="str">
            <v>2111402</v>
          </cell>
          <cell r="B780" t="str">
            <v>一般行政管理事务</v>
          </cell>
        </row>
        <row r="780">
          <cell r="E780">
            <v>0</v>
          </cell>
        </row>
        <row r="781">
          <cell r="A781" t="str">
            <v>2111403</v>
          </cell>
          <cell r="B781" t="str">
            <v>机关服务</v>
          </cell>
        </row>
        <row r="781">
          <cell r="E781">
            <v>0</v>
          </cell>
        </row>
        <row r="782">
          <cell r="A782" t="str">
            <v>2111404</v>
          </cell>
          <cell r="B782" t="str">
            <v>能源预测预警◆</v>
          </cell>
        </row>
        <row r="782">
          <cell r="E782">
            <v>0</v>
          </cell>
        </row>
        <row r="783">
          <cell r="A783" t="str">
            <v>2111405</v>
          </cell>
          <cell r="B783" t="str">
            <v>能源战略规划与实施◆</v>
          </cell>
        </row>
        <row r="783">
          <cell r="E783">
            <v>0</v>
          </cell>
        </row>
        <row r="784">
          <cell r="A784" t="str">
            <v>2111406</v>
          </cell>
          <cell r="B784" t="str">
            <v>能源科技装备</v>
          </cell>
        </row>
        <row r="784">
          <cell r="E784">
            <v>0</v>
          </cell>
        </row>
        <row r="785">
          <cell r="A785" t="str">
            <v>2111407</v>
          </cell>
          <cell r="B785" t="str">
            <v>能源行业管理</v>
          </cell>
        </row>
        <row r="785">
          <cell r="E785">
            <v>0</v>
          </cell>
        </row>
        <row r="786">
          <cell r="A786" t="str">
            <v>2111408</v>
          </cell>
          <cell r="B786" t="str">
            <v>能源管理</v>
          </cell>
        </row>
        <row r="786">
          <cell r="E786">
            <v>0</v>
          </cell>
        </row>
        <row r="787">
          <cell r="A787" t="str">
            <v>2111409</v>
          </cell>
          <cell r="B787" t="str">
            <v>石油储备发展管理◆</v>
          </cell>
        </row>
        <row r="787">
          <cell r="E787">
            <v>0</v>
          </cell>
        </row>
        <row r="788">
          <cell r="A788" t="str">
            <v>2111410</v>
          </cell>
          <cell r="B788" t="str">
            <v>能源调查◆</v>
          </cell>
        </row>
        <row r="788">
          <cell r="E788">
            <v>0</v>
          </cell>
        </row>
        <row r="789">
          <cell r="A789" t="str">
            <v>2111411</v>
          </cell>
          <cell r="B789" t="str">
            <v>信息化建设</v>
          </cell>
        </row>
        <row r="789">
          <cell r="E789">
            <v>0</v>
          </cell>
        </row>
        <row r="790">
          <cell r="A790" t="str">
            <v>2111413</v>
          </cell>
          <cell r="B790" t="str">
            <v>农村电网建设</v>
          </cell>
        </row>
        <row r="790">
          <cell r="E790">
            <v>0</v>
          </cell>
        </row>
        <row r="791">
          <cell r="A791" t="str">
            <v>2111450</v>
          </cell>
          <cell r="B791" t="str">
            <v>事业运行</v>
          </cell>
        </row>
        <row r="791">
          <cell r="E791">
            <v>0</v>
          </cell>
        </row>
        <row r="792">
          <cell r="A792" t="str">
            <v>2111499</v>
          </cell>
          <cell r="B792" t="str">
            <v>其他能源管理事务支出</v>
          </cell>
        </row>
        <row r="792">
          <cell r="E792">
            <v>0</v>
          </cell>
        </row>
        <row r="793">
          <cell r="A793" t="str">
            <v>21199</v>
          </cell>
          <cell r="B793" t="str">
            <v>其他节能环保支出</v>
          </cell>
          <cell r="C793">
            <v>14</v>
          </cell>
          <cell r="D793">
            <v>15</v>
          </cell>
          <cell r="E793">
            <v>0</v>
          </cell>
        </row>
        <row r="794">
          <cell r="A794" t="str">
            <v>2119999</v>
          </cell>
          <cell r="B794" t="str">
            <v>其他节能环保支出</v>
          </cell>
          <cell r="C794">
            <v>14</v>
          </cell>
          <cell r="D794">
            <v>15</v>
          </cell>
          <cell r="E794">
            <v>0</v>
          </cell>
        </row>
        <row r="795">
          <cell r="A795" t="str">
            <v>212</v>
          </cell>
          <cell r="B795" t="str">
            <v>十一、城乡社区支出</v>
          </cell>
          <cell r="C795">
            <v>2405</v>
          </cell>
          <cell r="D795">
            <v>3675</v>
          </cell>
          <cell r="E795">
            <v>1947</v>
          </cell>
        </row>
        <row r="796">
          <cell r="A796" t="str">
            <v>21201</v>
          </cell>
          <cell r="B796" t="str">
            <v>城乡社区管理事务</v>
          </cell>
          <cell r="C796">
            <v>878</v>
          </cell>
          <cell r="D796">
            <v>2206</v>
          </cell>
          <cell r="E796">
            <v>1093</v>
          </cell>
        </row>
        <row r="797">
          <cell r="A797" t="str">
            <v>2120101</v>
          </cell>
          <cell r="B797" t="str">
            <v>行政运行</v>
          </cell>
          <cell r="C797">
            <v>160</v>
          </cell>
          <cell r="D797">
            <v>1168</v>
          </cell>
          <cell r="E797">
            <v>158</v>
          </cell>
        </row>
        <row r="798">
          <cell r="A798" t="str">
            <v>2120102</v>
          </cell>
          <cell r="B798" t="str">
            <v>一般行政管理事务</v>
          </cell>
          <cell r="C798">
            <v>2</v>
          </cell>
          <cell r="D798">
            <v>25</v>
          </cell>
          <cell r="E798">
            <v>6</v>
          </cell>
        </row>
        <row r="799">
          <cell r="A799" t="str">
            <v>2120103</v>
          </cell>
          <cell r="B799" t="str">
            <v>机关服务</v>
          </cell>
        </row>
        <row r="799">
          <cell r="E799">
            <v>0</v>
          </cell>
        </row>
        <row r="800">
          <cell r="A800" t="str">
            <v>2120104</v>
          </cell>
          <cell r="B800" t="str">
            <v>城管执法</v>
          </cell>
          <cell r="C800">
            <v>414</v>
          </cell>
          <cell r="D800">
            <v>644</v>
          </cell>
          <cell r="E800">
            <v>601</v>
          </cell>
        </row>
        <row r="801">
          <cell r="A801" t="str">
            <v>2120105</v>
          </cell>
          <cell r="B801" t="str">
            <v>工程建设标准规范编制与监管</v>
          </cell>
        </row>
        <row r="801">
          <cell r="E801">
            <v>0</v>
          </cell>
        </row>
        <row r="802">
          <cell r="A802" t="str">
            <v>2120106</v>
          </cell>
          <cell r="B802" t="str">
            <v>工程建设管理</v>
          </cell>
        </row>
        <row r="802">
          <cell r="E802">
            <v>0</v>
          </cell>
        </row>
        <row r="803">
          <cell r="A803" t="str">
            <v>2120107</v>
          </cell>
          <cell r="B803" t="str">
            <v>市政公用行业市场监管</v>
          </cell>
        </row>
        <row r="803">
          <cell r="D803">
            <v>5</v>
          </cell>
          <cell r="E803">
            <v>5</v>
          </cell>
        </row>
        <row r="804">
          <cell r="A804" t="str">
            <v>2120109</v>
          </cell>
          <cell r="B804" t="str">
            <v>住宅建设与房地产市场监管</v>
          </cell>
        </row>
        <row r="804">
          <cell r="E804">
            <v>0</v>
          </cell>
        </row>
        <row r="805">
          <cell r="A805" t="str">
            <v>2120110</v>
          </cell>
          <cell r="B805" t="str">
            <v>执业资格注册、资质审查</v>
          </cell>
        </row>
        <row r="805">
          <cell r="E805">
            <v>0</v>
          </cell>
        </row>
        <row r="806">
          <cell r="A806" t="str">
            <v>2120199</v>
          </cell>
          <cell r="B806" t="str">
            <v>其他城乡社区管理事务支出</v>
          </cell>
          <cell r="C806">
            <v>302</v>
          </cell>
          <cell r="D806">
            <v>364</v>
          </cell>
          <cell r="E806">
            <v>323</v>
          </cell>
        </row>
        <row r="807">
          <cell r="A807" t="str">
            <v>21202</v>
          </cell>
          <cell r="B807" t="str">
            <v>城乡社区规划与管理</v>
          </cell>
          <cell r="C807">
            <v>58</v>
          </cell>
          <cell r="D807">
            <v>142</v>
          </cell>
          <cell r="E807">
            <v>158</v>
          </cell>
        </row>
        <row r="808">
          <cell r="A808" t="str">
            <v>2120201</v>
          </cell>
          <cell r="B808" t="str">
            <v>城乡社区规划与管理</v>
          </cell>
          <cell r="C808">
            <v>58</v>
          </cell>
          <cell r="D808">
            <v>142</v>
          </cell>
          <cell r="E808">
            <v>158</v>
          </cell>
        </row>
        <row r="809">
          <cell r="A809" t="str">
            <v>21203</v>
          </cell>
          <cell r="B809" t="str">
            <v>城乡社区公共设施</v>
          </cell>
          <cell r="C809">
            <v>476</v>
          </cell>
          <cell r="D809">
            <v>576</v>
          </cell>
          <cell r="E809">
            <v>365</v>
          </cell>
        </row>
        <row r="810">
          <cell r="A810" t="str">
            <v>2120303</v>
          </cell>
          <cell r="B810" t="str">
            <v>小城镇基础设施建设</v>
          </cell>
          <cell r="C810">
            <v>105</v>
          </cell>
          <cell r="D810">
            <v>576</v>
          </cell>
          <cell r="E810">
            <v>365</v>
          </cell>
        </row>
        <row r="811">
          <cell r="A811" t="str">
            <v>2120399</v>
          </cell>
          <cell r="B811" t="str">
            <v>其他城乡社区公共设施支出</v>
          </cell>
          <cell r="C811">
            <v>371</v>
          </cell>
        </row>
        <row r="811">
          <cell r="E811">
            <v>0</v>
          </cell>
        </row>
        <row r="812">
          <cell r="A812" t="str">
            <v>21205</v>
          </cell>
          <cell r="B812" t="str">
            <v>城乡社区环境卫生</v>
          </cell>
          <cell r="C812">
            <v>886</v>
          </cell>
          <cell r="D812">
            <v>604</v>
          </cell>
          <cell r="E812">
            <v>210</v>
          </cell>
        </row>
        <row r="813">
          <cell r="A813" t="str">
            <v>2120501</v>
          </cell>
          <cell r="B813" t="str">
            <v>城乡社区环境卫生</v>
          </cell>
          <cell r="C813">
            <v>886</v>
          </cell>
          <cell r="D813">
            <v>604</v>
          </cell>
          <cell r="E813">
            <v>210</v>
          </cell>
        </row>
        <row r="814">
          <cell r="A814" t="str">
            <v>21206</v>
          </cell>
          <cell r="B814" t="str">
            <v>建设市场管理与监督</v>
          </cell>
          <cell r="C814">
            <v>102</v>
          </cell>
          <cell r="D814">
            <v>132</v>
          </cell>
          <cell r="E814">
            <v>111</v>
          </cell>
        </row>
        <row r="815">
          <cell r="A815" t="str">
            <v>2120601</v>
          </cell>
          <cell r="B815" t="str">
            <v>建设市场管理与监督</v>
          </cell>
          <cell r="C815">
            <v>102</v>
          </cell>
          <cell r="D815">
            <v>132</v>
          </cell>
          <cell r="E815">
            <v>111</v>
          </cell>
        </row>
        <row r="816">
          <cell r="A816" t="str">
            <v>21299</v>
          </cell>
          <cell r="B816" t="str">
            <v>其他城乡社区支出</v>
          </cell>
          <cell r="C816">
            <v>5</v>
          </cell>
          <cell r="D816">
            <v>15</v>
          </cell>
          <cell r="E816">
            <v>10</v>
          </cell>
        </row>
        <row r="817">
          <cell r="A817" t="str">
            <v>2129999</v>
          </cell>
          <cell r="B817" t="str">
            <v>其他城乡社区支出</v>
          </cell>
          <cell r="C817">
            <v>5</v>
          </cell>
          <cell r="D817">
            <v>15</v>
          </cell>
          <cell r="E817">
            <v>10</v>
          </cell>
        </row>
        <row r="818">
          <cell r="A818" t="str">
            <v>213</v>
          </cell>
          <cell r="B818" t="str">
            <v>十二、农林水支出</v>
          </cell>
          <cell r="C818">
            <v>21359</v>
          </cell>
          <cell r="D818">
            <v>16570</v>
          </cell>
          <cell r="E818">
            <v>16039</v>
          </cell>
        </row>
        <row r="819">
          <cell r="A819" t="str">
            <v>21301</v>
          </cell>
          <cell r="B819" t="str">
            <v>农业农村</v>
          </cell>
          <cell r="C819">
            <v>7431</v>
          </cell>
          <cell r="D819">
            <v>5857</v>
          </cell>
          <cell r="E819">
            <v>7118</v>
          </cell>
        </row>
        <row r="820">
          <cell r="A820" t="str">
            <v>2130101</v>
          </cell>
          <cell r="B820" t="str">
            <v>行政运行</v>
          </cell>
          <cell r="C820">
            <v>419</v>
          </cell>
          <cell r="D820">
            <v>643</v>
          </cell>
          <cell r="E820">
            <v>622</v>
          </cell>
        </row>
        <row r="821">
          <cell r="A821" t="str">
            <v>2130102</v>
          </cell>
          <cell r="B821" t="str">
            <v>一般行政管理事务</v>
          </cell>
        </row>
        <row r="821">
          <cell r="D821">
            <v>1</v>
          </cell>
          <cell r="E821">
            <v>1</v>
          </cell>
        </row>
        <row r="822">
          <cell r="A822" t="str">
            <v>2130103</v>
          </cell>
          <cell r="B822" t="str">
            <v>机关服务</v>
          </cell>
        </row>
        <row r="822">
          <cell r="E822">
            <v>0</v>
          </cell>
        </row>
        <row r="823">
          <cell r="A823" t="str">
            <v>2130104</v>
          </cell>
          <cell r="B823" t="str">
            <v>事业运行</v>
          </cell>
          <cell r="C823">
            <v>3478</v>
          </cell>
          <cell r="D823">
            <v>4064</v>
          </cell>
          <cell r="E823">
            <v>3546</v>
          </cell>
        </row>
        <row r="824">
          <cell r="A824" t="str">
            <v>2130105</v>
          </cell>
          <cell r="B824" t="str">
            <v>农垦运行</v>
          </cell>
        </row>
        <row r="824">
          <cell r="E824">
            <v>0</v>
          </cell>
        </row>
        <row r="825">
          <cell r="A825" t="str">
            <v>2130106</v>
          </cell>
          <cell r="B825" t="str">
            <v>科技转化与推广服务</v>
          </cell>
          <cell r="C825">
            <v>50</v>
          </cell>
          <cell r="D825">
            <v>2</v>
          </cell>
          <cell r="E825">
            <v>2</v>
          </cell>
        </row>
        <row r="826">
          <cell r="A826" t="str">
            <v>2130108</v>
          </cell>
          <cell r="B826" t="str">
            <v>病虫害控制</v>
          </cell>
          <cell r="C826">
            <v>49</v>
          </cell>
        </row>
        <row r="826">
          <cell r="E826">
            <v>17</v>
          </cell>
        </row>
        <row r="827">
          <cell r="A827" t="str">
            <v>2130109</v>
          </cell>
          <cell r="B827" t="str">
            <v>农产品质量安全</v>
          </cell>
          <cell r="C827">
            <v>6</v>
          </cell>
        </row>
        <row r="827">
          <cell r="E827">
            <v>5</v>
          </cell>
        </row>
        <row r="828">
          <cell r="A828" t="str">
            <v>2130110</v>
          </cell>
          <cell r="B828" t="str">
            <v>执法监管</v>
          </cell>
        </row>
        <row r="828">
          <cell r="E828">
            <v>0</v>
          </cell>
        </row>
        <row r="829">
          <cell r="A829" t="str">
            <v>2130111</v>
          </cell>
          <cell r="B829" t="str">
            <v>统计监测与信息服务</v>
          </cell>
        </row>
        <row r="829">
          <cell r="E829">
            <v>0</v>
          </cell>
        </row>
        <row r="830">
          <cell r="A830" t="str">
            <v>2130112</v>
          </cell>
          <cell r="B830" t="str">
            <v>行业业务管理</v>
          </cell>
        </row>
        <row r="830">
          <cell r="E830">
            <v>0</v>
          </cell>
        </row>
        <row r="831">
          <cell r="A831" t="str">
            <v>2130114</v>
          </cell>
          <cell r="B831" t="str">
            <v>对外交流与合作</v>
          </cell>
        </row>
        <row r="831">
          <cell r="E831">
            <v>0</v>
          </cell>
        </row>
        <row r="832">
          <cell r="A832" t="str">
            <v>2130119</v>
          </cell>
          <cell r="B832" t="str">
            <v>防灾救灾</v>
          </cell>
          <cell r="C832">
            <v>12</v>
          </cell>
        </row>
        <row r="832">
          <cell r="E832">
            <v>0</v>
          </cell>
        </row>
        <row r="833">
          <cell r="A833" t="str">
            <v>2130120</v>
          </cell>
          <cell r="B833" t="str">
            <v>稳定农民收入补贴</v>
          </cell>
        </row>
        <row r="833">
          <cell r="E833">
            <v>47</v>
          </cell>
        </row>
        <row r="834">
          <cell r="A834" t="str">
            <v>2130121</v>
          </cell>
          <cell r="B834" t="str">
            <v>农业结构调整补贴</v>
          </cell>
          <cell r="C834">
            <v>157</v>
          </cell>
        </row>
        <row r="834">
          <cell r="E834">
            <v>40</v>
          </cell>
        </row>
        <row r="835">
          <cell r="A835" t="str">
            <v>2130122</v>
          </cell>
          <cell r="B835" t="str">
            <v>农业生产发展</v>
          </cell>
          <cell r="C835">
            <v>457</v>
          </cell>
          <cell r="D835">
            <v>415</v>
          </cell>
          <cell r="E835">
            <v>252</v>
          </cell>
        </row>
        <row r="836">
          <cell r="A836" t="str">
            <v>2130124</v>
          </cell>
          <cell r="B836" t="str">
            <v>农村合作经济</v>
          </cell>
          <cell r="C836">
            <v>5</v>
          </cell>
        </row>
        <row r="836">
          <cell r="E836">
            <v>0</v>
          </cell>
        </row>
        <row r="837">
          <cell r="A837" t="str">
            <v>2130125</v>
          </cell>
          <cell r="B837" t="str">
            <v>农产品加工与促销</v>
          </cell>
          <cell r="C837">
            <v>1176</v>
          </cell>
        </row>
        <row r="837">
          <cell r="E837">
            <v>1350</v>
          </cell>
        </row>
        <row r="838">
          <cell r="A838" t="str">
            <v>2130126</v>
          </cell>
          <cell r="B838" t="str">
            <v>农村社会事业</v>
          </cell>
          <cell r="C838">
            <v>585</v>
          </cell>
        </row>
        <row r="838">
          <cell r="E838">
            <v>909</v>
          </cell>
        </row>
        <row r="839">
          <cell r="A839" t="str">
            <v>2130135</v>
          </cell>
          <cell r="B839" t="str">
            <v>农业资源保护修复与利用</v>
          </cell>
          <cell r="C839">
            <v>133</v>
          </cell>
        </row>
        <row r="839">
          <cell r="E839">
            <v>203</v>
          </cell>
        </row>
        <row r="840">
          <cell r="A840" t="str">
            <v>2130142</v>
          </cell>
          <cell r="B840" t="str">
            <v>农村道路建设</v>
          </cell>
        </row>
        <row r="840">
          <cell r="E840">
            <v>0</v>
          </cell>
        </row>
        <row r="841">
          <cell r="A841" t="str">
            <v>2130148</v>
          </cell>
          <cell r="B841" t="str">
            <v>渔业发展★</v>
          </cell>
        </row>
        <row r="841">
          <cell r="E841">
            <v>0</v>
          </cell>
        </row>
        <row r="842">
          <cell r="A842" t="str">
            <v>2130152</v>
          </cell>
          <cell r="B842" t="str">
            <v>对高校毕业生到基层任职补助</v>
          </cell>
        </row>
        <row r="842">
          <cell r="E842">
            <v>0</v>
          </cell>
        </row>
        <row r="843">
          <cell r="A843" t="str">
            <v>2130153</v>
          </cell>
          <cell r="B843" t="str">
            <v>农田建设</v>
          </cell>
          <cell r="C843">
            <v>631</v>
          </cell>
          <cell r="D843">
            <v>732</v>
          </cell>
          <cell r="E843">
            <v>100</v>
          </cell>
        </row>
        <row r="844">
          <cell r="A844" t="str">
            <v>2130199</v>
          </cell>
          <cell r="B844" t="str">
            <v>其他农业农村支出</v>
          </cell>
          <cell r="C844">
            <v>273</v>
          </cell>
        </row>
        <row r="844">
          <cell r="E844">
            <v>24</v>
          </cell>
        </row>
        <row r="845">
          <cell r="A845" t="str">
            <v>21302</v>
          </cell>
          <cell r="B845" t="str">
            <v>林业和草原</v>
          </cell>
          <cell r="C845">
            <v>3859</v>
          </cell>
          <cell r="D845">
            <v>912</v>
          </cell>
          <cell r="E845">
            <v>922</v>
          </cell>
        </row>
        <row r="846">
          <cell r="A846" t="str">
            <v>2130201</v>
          </cell>
          <cell r="B846" t="str">
            <v>行政运行</v>
          </cell>
          <cell r="C846">
            <v>659</v>
          </cell>
          <cell r="D846">
            <v>802</v>
          </cell>
          <cell r="E846">
            <v>744</v>
          </cell>
        </row>
        <row r="847">
          <cell r="A847" t="str">
            <v>2130202</v>
          </cell>
          <cell r="B847" t="str">
            <v>一般行政管理事务</v>
          </cell>
          <cell r="C847">
            <v>3</v>
          </cell>
          <cell r="D847">
            <v>7</v>
          </cell>
          <cell r="E847">
            <v>1</v>
          </cell>
        </row>
        <row r="848">
          <cell r="A848" t="str">
            <v>2130203</v>
          </cell>
          <cell r="B848" t="str">
            <v>机关服务</v>
          </cell>
        </row>
        <row r="848">
          <cell r="E848">
            <v>0</v>
          </cell>
        </row>
        <row r="849">
          <cell r="A849" t="str">
            <v>2130204</v>
          </cell>
          <cell r="B849" t="str">
            <v>事业机构</v>
          </cell>
        </row>
        <row r="849">
          <cell r="E849">
            <v>0</v>
          </cell>
        </row>
        <row r="850">
          <cell r="A850" t="str">
            <v>2130205</v>
          </cell>
          <cell r="B850" t="str">
            <v>森林资源培育</v>
          </cell>
          <cell r="C850">
            <v>28</v>
          </cell>
        </row>
        <row r="850">
          <cell r="E850">
            <v>50</v>
          </cell>
        </row>
        <row r="851">
          <cell r="A851" t="str">
            <v>2130206</v>
          </cell>
          <cell r="B851" t="str">
            <v>技术推广与转化</v>
          </cell>
        </row>
        <row r="851">
          <cell r="E851">
            <v>0</v>
          </cell>
        </row>
        <row r="852">
          <cell r="A852" t="str">
            <v>2130207</v>
          </cell>
          <cell r="B852" t="str">
            <v>森林资源管理</v>
          </cell>
        </row>
        <row r="852">
          <cell r="E852">
            <v>6</v>
          </cell>
        </row>
        <row r="853">
          <cell r="A853" t="str">
            <v>2130209</v>
          </cell>
          <cell r="B853" t="str">
            <v>森林生态效益补偿</v>
          </cell>
          <cell r="C853">
            <v>737</v>
          </cell>
        </row>
        <row r="853">
          <cell r="E853">
            <v>41</v>
          </cell>
        </row>
        <row r="854">
          <cell r="A854" t="str">
            <v>2130210</v>
          </cell>
          <cell r="B854" t="str">
            <v>自然保护区等管理◆</v>
          </cell>
        </row>
        <row r="854">
          <cell r="E854">
            <v>0</v>
          </cell>
        </row>
        <row r="855">
          <cell r="A855" t="str">
            <v>2130211</v>
          </cell>
          <cell r="B855" t="str">
            <v>动植物保护</v>
          </cell>
        </row>
        <row r="855">
          <cell r="E855">
            <v>0</v>
          </cell>
        </row>
        <row r="856">
          <cell r="A856" t="str">
            <v>2130212</v>
          </cell>
          <cell r="B856" t="str">
            <v>湿地保护</v>
          </cell>
          <cell r="C856">
            <v>2000</v>
          </cell>
        </row>
        <row r="856">
          <cell r="E856">
            <v>0</v>
          </cell>
        </row>
        <row r="857">
          <cell r="A857" t="str">
            <v>2130213</v>
          </cell>
          <cell r="B857" t="str">
            <v>执法与监督</v>
          </cell>
        </row>
        <row r="857">
          <cell r="E857">
            <v>0</v>
          </cell>
        </row>
        <row r="858">
          <cell r="A858" t="str">
            <v>2130217</v>
          </cell>
          <cell r="B858" t="str">
            <v>防沙治沙</v>
          </cell>
        </row>
        <row r="858">
          <cell r="E858">
            <v>0</v>
          </cell>
        </row>
        <row r="859">
          <cell r="A859" t="str">
            <v>2130220</v>
          </cell>
          <cell r="B859" t="str">
            <v>对外合作与交流</v>
          </cell>
        </row>
        <row r="859">
          <cell r="E859">
            <v>0</v>
          </cell>
        </row>
        <row r="860">
          <cell r="A860" t="str">
            <v>2130221</v>
          </cell>
          <cell r="B860" t="str">
            <v>产业化管理</v>
          </cell>
        </row>
        <row r="860">
          <cell r="E860">
            <v>0</v>
          </cell>
        </row>
        <row r="861">
          <cell r="A861" t="str">
            <v>2130223</v>
          </cell>
          <cell r="B861" t="str">
            <v>信息管理</v>
          </cell>
        </row>
        <row r="861">
          <cell r="E861">
            <v>0</v>
          </cell>
        </row>
        <row r="862">
          <cell r="A862" t="str">
            <v>2130226</v>
          </cell>
          <cell r="B862" t="str">
            <v>林区公共支出</v>
          </cell>
        </row>
        <row r="862">
          <cell r="E862">
            <v>0</v>
          </cell>
        </row>
        <row r="863">
          <cell r="A863" t="str">
            <v>2130227</v>
          </cell>
          <cell r="B863" t="str">
            <v>贷款贴息</v>
          </cell>
        </row>
        <row r="863">
          <cell r="E863">
            <v>0</v>
          </cell>
        </row>
        <row r="864">
          <cell r="A864" t="str">
            <v>2130232</v>
          </cell>
          <cell r="B864" t="str">
            <v>成品油价格改革对林业的补贴◆</v>
          </cell>
        </row>
        <row r="864">
          <cell r="E864">
            <v>0</v>
          </cell>
        </row>
        <row r="865">
          <cell r="A865" t="str">
            <v>2130234</v>
          </cell>
          <cell r="B865" t="str">
            <v>林业草原防灾减灾</v>
          </cell>
          <cell r="C865">
            <v>129</v>
          </cell>
          <cell r="D865">
            <v>103</v>
          </cell>
          <cell r="E865">
            <v>74</v>
          </cell>
        </row>
        <row r="866">
          <cell r="A866" t="str">
            <v>2130235</v>
          </cell>
          <cell r="B866" t="str">
            <v>国家公园◆</v>
          </cell>
        </row>
        <row r="866">
          <cell r="E866">
            <v>0</v>
          </cell>
        </row>
        <row r="867">
          <cell r="A867" t="str">
            <v>2130236</v>
          </cell>
          <cell r="B867" t="str">
            <v>草原管理</v>
          </cell>
        </row>
        <row r="867">
          <cell r="E867">
            <v>0</v>
          </cell>
        </row>
        <row r="868">
          <cell r="A868" t="str">
            <v>2130237</v>
          </cell>
          <cell r="B868" t="str">
            <v>行业业务管理</v>
          </cell>
        </row>
        <row r="868">
          <cell r="E868">
            <v>0</v>
          </cell>
        </row>
        <row r="869">
          <cell r="A869" t="str">
            <v>2130299</v>
          </cell>
          <cell r="B869" t="str">
            <v>其他林业和草原支出</v>
          </cell>
          <cell r="C869">
            <v>303</v>
          </cell>
        </row>
        <row r="869">
          <cell r="E869">
            <v>6</v>
          </cell>
        </row>
        <row r="870">
          <cell r="A870" t="str">
            <v>21303</v>
          </cell>
          <cell r="B870" t="str">
            <v>水利</v>
          </cell>
          <cell r="C870">
            <v>1534</v>
          </cell>
          <cell r="D870">
            <v>1437</v>
          </cell>
          <cell r="E870">
            <v>1350</v>
          </cell>
        </row>
        <row r="871">
          <cell r="A871" t="str">
            <v>2130301</v>
          </cell>
          <cell r="B871" t="str">
            <v>行政运行</v>
          </cell>
          <cell r="C871">
            <v>145</v>
          </cell>
          <cell r="D871">
            <v>488</v>
          </cell>
          <cell r="E871">
            <v>161</v>
          </cell>
        </row>
        <row r="872">
          <cell r="A872" t="str">
            <v>2130302</v>
          </cell>
          <cell r="B872" t="str">
            <v>一般行政管理事务</v>
          </cell>
        </row>
        <row r="872">
          <cell r="E872">
            <v>0</v>
          </cell>
        </row>
        <row r="873">
          <cell r="A873" t="str">
            <v>2130303</v>
          </cell>
          <cell r="B873" t="str">
            <v>机关服务</v>
          </cell>
        </row>
        <row r="873">
          <cell r="E873">
            <v>0</v>
          </cell>
        </row>
        <row r="874">
          <cell r="A874" t="str">
            <v>2130304</v>
          </cell>
          <cell r="B874" t="str">
            <v>水利行业业务管理</v>
          </cell>
          <cell r="C874">
            <v>319</v>
          </cell>
          <cell r="D874">
            <v>395</v>
          </cell>
          <cell r="E874">
            <v>558</v>
          </cell>
        </row>
        <row r="875">
          <cell r="A875" t="str">
            <v>2130305</v>
          </cell>
          <cell r="B875" t="str">
            <v>水利工程建设</v>
          </cell>
          <cell r="C875">
            <v>140</v>
          </cell>
        </row>
        <row r="875">
          <cell r="E875">
            <v>40</v>
          </cell>
        </row>
        <row r="876">
          <cell r="A876" t="str">
            <v>2130306</v>
          </cell>
          <cell r="B876" t="str">
            <v>水利工程运行与维护</v>
          </cell>
          <cell r="C876">
            <v>170</v>
          </cell>
          <cell r="D876">
            <v>222</v>
          </cell>
          <cell r="E876">
            <v>120</v>
          </cell>
        </row>
        <row r="877">
          <cell r="A877" t="str">
            <v>2130307</v>
          </cell>
          <cell r="B877" t="str">
            <v>长江黄河等流域管理</v>
          </cell>
        </row>
        <row r="877">
          <cell r="E877">
            <v>0</v>
          </cell>
        </row>
        <row r="878">
          <cell r="A878" t="str">
            <v>2130308</v>
          </cell>
          <cell r="B878" t="str">
            <v>水利前期工作</v>
          </cell>
        </row>
        <row r="878">
          <cell r="E878">
            <v>0</v>
          </cell>
        </row>
        <row r="879">
          <cell r="A879" t="str">
            <v>2130309</v>
          </cell>
          <cell r="B879" t="str">
            <v>水利执法监督</v>
          </cell>
        </row>
        <row r="879">
          <cell r="E879">
            <v>0</v>
          </cell>
        </row>
        <row r="880">
          <cell r="A880" t="str">
            <v>2130310</v>
          </cell>
          <cell r="B880" t="str">
            <v>水土保持</v>
          </cell>
          <cell r="C880">
            <v>47</v>
          </cell>
          <cell r="D880">
            <v>67</v>
          </cell>
          <cell r="E880">
            <v>58</v>
          </cell>
        </row>
        <row r="881">
          <cell r="A881" t="str">
            <v>2130311</v>
          </cell>
          <cell r="B881" t="str">
            <v>水资源节约管理与保护</v>
          </cell>
          <cell r="C881">
            <v>129</v>
          </cell>
          <cell r="D881">
            <v>138</v>
          </cell>
          <cell r="E881">
            <v>126</v>
          </cell>
        </row>
        <row r="882">
          <cell r="A882" t="str">
            <v>2130312</v>
          </cell>
          <cell r="B882" t="str">
            <v>水质监测</v>
          </cell>
        </row>
        <row r="882">
          <cell r="E882">
            <v>0</v>
          </cell>
        </row>
        <row r="883">
          <cell r="A883" t="str">
            <v>2130313</v>
          </cell>
          <cell r="B883" t="str">
            <v>水文测报</v>
          </cell>
          <cell r="C883">
            <v>75</v>
          </cell>
          <cell r="D883">
            <v>107</v>
          </cell>
          <cell r="E883">
            <v>86</v>
          </cell>
        </row>
        <row r="884">
          <cell r="A884" t="str">
            <v>2130314</v>
          </cell>
          <cell r="B884" t="str">
            <v>防汛</v>
          </cell>
          <cell r="C884">
            <v>274</v>
          </cell>
          <cell r="D884">
            <v>10</v>
          </cell>
          <cell r="E884">
            <v>27</v>
          </cell>
        </row>
        <row r="885">
          <cell r="A885" t="str">
            <v>2130315</v>
          </cell>
          <cell r="B885" t="str">
            <v>抗旱</v>
          </cell>
          <cell r="C885">
            <v>66</v>
          </cell>
          <cell r="D885">
            <v>10</v>
          </cell>
          <cell r="E885">
            <v>47</v>
          </cell>
        </row>
        <row r="886">
          <cell r="A886" t="str">
            <v>2130316</v>
          </cell>
          <cell r="B886" t="str">
            <v>农村水利</v>
          </cell>
          <cell r="C886">
            <v>137</v>
          </cell>
        </row>
        <row r="886">
          <cell r="E886">
            <v>0</v>
          </cell>
        </row>
        <row r="887">
          <cell r="A887" t="str">
            <v>2130317</v>
          </cell>
          <cell r="B887" t="str">
            <v>水利技术推广</v>
          </cell>
        </row>
        <row r="887">
          <cell r="E887">
            <v>0</v>
          </cell>
        </row>
        <row r="888">
          <cell r="A888" t="str">
            <v>2130318</v>
          </cell>
          <cell r="B888" t="str">
            <v>国际河流治理与管理</v>
          </cell>
        </row>
        <row r="888">
          <cell r="E888">
            <v>0</v>
          </cell>
        </row>
        <row r="889">
          <cell r="A889" t="str">
            <v>2130319</v>
          </cell>
          <cell r="B889" t="str">
            <v>江河湖库水系综合整治</v>
          </cell>
        </row>
        <row r="889">
          <cell r="E889">
            <v>104</v>
          </cell>
        </row>
        <row r="890">
          <cell r="A890" t="str">
            <v>2130321</v>
          </cell>
          <cell r="B890" t="str">
            <v>大中型水库移民后期扶持专项支出</v>
          </cell>
        </row>
        <row r="890">
          <cell r="E890">
            <v>0</v>
          </cell>
        </row>
        <row r="891">
          <cell r="A891" t="str">
            <v>2130322</v>
          </cell>
          <cell r="B891" t="str">
            <v>水利安全监督</v>
          </cell>
        </row>
        <row r="891">
          <cell r="E891">
            <v>0</v>
          </cell>
        </row>
        <row r="892">
          <cell r="A892" t="str">
            <v>2130333</v>
          </cell>
          <cell r="B892" t="str">
            <v>信息管理</v>
          </cell>
        </row>
        <row r="892">
          <cell r="E892">
            <v>0</v>
          </cell>
        </row>
        <row r="893">
          <cell r="A893" t="str">
            <v>2130334</v>
          </cell>
          <cell r="B893" t="str">
            <v>水利建设征地及移民支出</v>
          </cell>
        </row>
        <row r="893">
          <cell r="E893">
            <v>0</v>
          </cell>
        </row>
        <row r="894">
          <cell r="A894" t="str">
            <v>2130335</v>
          </cell>
          <cell r="B894" t="str">
            <v>农村人畜饮水</v>
          </cell>
          <cell r="C894">
            <v>32</v>
          </cell>
        </row>
        <row r="894">
          <cell r="E894">
            <v>0</v>
          </cell>
        </row>
        <row r="895">
          <cell r="A895" t="str">
            <v>2130336</v>
          </cell>
          <cell r="B895" t="str">
            <v>南水北调工程建设</v>
          </cell>
        </row>
        <row r="895">
          <cell r="E895">
            <v>0</v>
          </cell>
        </row>
        <row r="896">
          <cell r="A896" t="str">
            <v>2130337</v>
          </cell>
          <cell r="B896" t="str">
            <v>南水北调工程管理</v>
          </cell>
        </row>
        <row r="896">
          <cell r="E896">
            <v>0</v>
          </cell>
        </row>
        <row r="897">
          <cell r="A897" t="str">
            <v>2130399</v>
          </cell>
          <cell r="B897" t="str">
            <v>其他水利支出</v>
          </cell>
        </row>
        <row r="897">
          <cell r="E897">
            <v>23</v>
          </cell>
        </row>
        <row r="898">
          <cell r="A898" t="str">
            <v>21305</v>
          </cell>
          <cell r="B898" t="str">
            <v>巩固脱贫衔接乡村振兴★</v>
          </cell>
          <cell r="C898">
            <v>2934</v>
          </cell>
          <cell r="D898">
            <v>502</v>
          </cell>
          <cell r="E898">
            <v>3224</v>
          </cell>
        </row>
        <row r="899">
          <cell r="A899" t="str">
            <v>2130501</v>
          </cell>
          <cell r="B899" t="str">
            <v>行政运行</v>
          </cell>
        </row>
        <row r="899">
          <cell r="D899">
            <v>20</v>
          </cell>
          <cell r="E899">
            <v>0</v>
          </cell>
        </row>
        <row r="900">
          <cell r="A900" t="str">
            <v>2130502</v>
          </cell>
          <cell r="B900" t="str">
            <v>一般行政管理事务</v>
          </cell>
        </row>
        <row r="900">
          <cell r="E900">
            <v>0</v>
          </cell>
        </row>
        <row r="901">
          <cell r="A901" t="str">
            <v>2130503</v>
          </cell>
          <cell r="B901" t="str">
            <v>机关服务</v>
          </cell>
        </row>
        <row r="901">
          <cell r="E901">
            <v>0</v>
          </cell>
        </row>
        <row r="902">
          <cell r="A902" t="str">
            <v>2130504</v>
          </cell>
          <cell r="B902" t="str">
            <v>农村基础设施建设</v>
          </cell>
        </row>
        <row r="902">
          <cell r="D902">
            <v>20</v>
          </cell>
          <cell r="E902">
            <v>1716</v>
          </cell>
        </row>
        <row r="903">
          <cell r="A903" t="str">
            <v>2130505</v>
          </cell>
          <cell r="B903" t="str">
            <v>生产发展</v>
          </cell>
        </row>
        <row r="903">
          <cell r="E903">
            <v>1302</v>
          </cell>
        </row>
        <row r="904">
          <cell r="A904" t="str">
            <v>2130506</v>
          </cell>
          <cell r="B904" t="str">
            <v>社会发展</v>
          </cell>
          <cell r="C904">
            <v>132</v>
          </cell>
        </row>
        <row r="904">
          <cell r="E904">
            <v>80</v>
          </cell>
        </row>
        <row r="905">
          <cell r="A905" t="str">
            <v>2130507</v>
          </cell>
          <cell r="B905" t="str">
            <v>贷款奖补和贴息★</v>
          </cell>
        </row>
        <row r="905">
          <cell r="D905">
            <v>100</v>
          </cell>
          <cell r="E905">
            <v>106</v>
          </cell>
        </row>
        <row r="906">
          <cell r="A906" t="str">
            <v>2130508</v>
          </cell>
          <cell r="B906" t="str">
            <v>“三西”农业建设专项补助</v>
          </cell>
        </row>
        <row r="906">
          <cell r="E906">
            <v>0</v>
          </cell>
        </row>
        <row r="907">
          <cell r="A907" t="str">
            <v>2130550</v>
          </cell>
          <cell r="B907" t="str">
            <v>事业运行★</v>
          </cell>
        </row>
        <row r="907">
          <cell r="E907">
            <v>0</v>
          </cell>
        </row>
        <row r="908">
          <cell r="A908" t="str">
            <v>2130599</v>
          </cell>
          <cell r="B908" t="str">
            <v>其他巩固脱贫衔接乡村振兴支出★</v>
          </cell>
          <cell r="C908">
            <v>2802</v>
          </cell>
          <cell r="D908">
            <v>362</v>
          </cell>
          <cell r="E908">
            <v>20</v>
          </cell>
        </row>
        <row r="909">
          <cell r="A909" t="str">
            <v>21307</v>
          </cell>
          <cell r="B909" t="str">
            <v>农村综合改革</v>
          </cell>
          <cell r="C909">
            <v>2674</v>
          </cell>
          <cell r="D909">
            <v>4514</v>
          </cell>
          <cell r="E909">
            <v>2832</v>
          </cell>
        </row>
        <row r="910">
          <cell r="A910" t="str">
            <v>2130701</v>
          </cell>
          <cell r="B910" t="str">
            <v>对村级公益事业建设的补助</v>
          </cell>
          <cell r="C910">
            <v>42</v>
          </cell>
          <cell r="D910">
            <v>123</v>
          </cell>
          <cell r="E910">
            <v>267</v>
          </cell>
        </row>
        <row r="911">
          <cell r="A911" t="str">
            <v>2130704</v>
          </cell>
          <cell r="B911" t="str">
            <v>国有农场办社会职能改革补助</v>
          </cell>
        </row>
        <row r="911">
          <cell r="E911">
            <v>0</v>
          </cell>
        </row>
        <row r="912">
          <cell r="A912" t="str">
            <v>2130705</v>
          </cell>
          <cell r="B912" t="str">
            <v>对村民委员会和村党支部的补助</v>
          </cell>
          <cell r="C912">
            <v>2632</v>
          </cell>
          <cell r="D912">
            <v>4391</v>
          </cell>
          <cell r="E912">
            <v>2515</v>
          </cell>
        </row>
        <row r="913">
          <cell r="A913" t="str">
            <v>2130706</v>
          </cell>
          <cell r="B913" t="str">
            <v>对村集体经济组织的补助</v>
          </cell>
        </row>
        <row r="913">
          <cell r="E913">
            <v>50</v>
          </cell>
        </row>
        <row r="914">
          <cell r="A914" t="str">
            <v>2130707</v>
          </cell>
          <cell r="B914" t="str">
            <v>农村综合改革示范试点补助</v>
          </cell>
        </row>
        <row r="914">
          <cell r="E914">
            <v>0</v>
          </cell>
        </row>
        <row r="915">
          <cell r="A915" t="str">
            <v>2130799</v>
          </cell>
          <cell r="B915" t="str">
            <v>其他农村综合改革支出</v>
          </cell>
        </row>
        <row r="915">
          <cell r="E915">
            <v>0</v>
          </cell>
        </row>
        <row r="916">
          <cell r="A916" t="str">
            <v>21308</v>
          </cell>
          <cell r="B916" t="str">
            <v>普惠金融发展支出</v>
          </cell>
          <cell r="C916">
            <v>2927</v>
          </cell>
          <cell r="D916">
            <v>3348</v>
          </cell>
          <cell r="E916">
            <v>520</v>
          </cell>
        </row>
        <row r="917">
          <cell r="A917" t="str">
            <v>2130801</v>
          </cell>
          <cell r="B917" t="str">
            <v>支持农村金融机构</v>
          </cell>
        </row>
        <row r="917">
          <cell r="E917">
            <v>0</v>
          </cell>
        </row>
        <row r="918">
          <cell r="A918" t="str">
            <v>2130802</v>
          </cell>
          <cell r="B918" t="str">
            <v>涉农贷款增量奖励◆</v>
          </cell>
        </row>
        <row r="918">
          <cell r="E918">
            <v>0</v>
          </cell>
        </row>
        <row r="919">
          <cell r="A919" t="str">
            <v>2130803</v>
          </cell>
          <cell r="B919" t="str">
            <v>农业保险保费补贴</v>
          </cell>
          <cell r="C919">
            <v>226</v>
          </cell>
          <cell r="D919">
            <v>24</v>
          </cell>
          <cell r="E919">
            <v>163</v>
          </cell>
        </row>
        <row r="920">
          <cell r="A920" t="str">
            <v>2130804</v>
          </cell>
          <cell r="B920" t="str">
            <v>创业担保贷款贴息及奖补★</v>
          </cell>
          <cell r="C920">
            <v>2701</v>
          </cell>
          <cell r="D920">
            <v>3213</v>
          </cell>
          <cell r="E920">
            <v>357</v>
          </cell>
        </row>
        <row r="921">
          <cell r="A921" t="str">
            <v>2130805</v>
          </cell>
          <cell r="B921" t="str">
            <v>补充创业担保贷款基金</v>
          </cell>
        </row>
        <row r="921">
          <cell r="E921">
            <v>0</v>
          </cell>
        </row>
        <row r="922">
          <cell r="A922" t="str">
            <v>2130899</v>
          </cell>
          <cell r="B922" t="str">
            <v>其他普惠金融发展支出</v>
          </cell>
        </row>
        <row r="922">
          <cell r="D922">
            <v>111</v>
          </cell>
          <cell r="E922">
            <v>0</v>
          </cell>
        </row>
        <row r="923">
          <cell r="A923" t="str">
            <v>21309</v>
          </cell>
          <cell r="B923" t="str">
            <v>目标价格补贴</v>
          </cell>
          <cell r="C923">
            <v>0</v>
          </cell>
          <cell r="D923">
            <v>0</v>
          </cell>
          <cell r="E923">
            <v>0</v>
          </cell>
        </row>
        <row r="924">
          <cell r="A924" t="str">
            <v>2130901</v>
          </cell>
          <cell r="B924" t="str">
            <v>棉花目标价格补贴</v>
          </cell>
        </row>
        <row r="924">
          <cell r="E924">
            <v>0</v>
          </cell>
        </row>
        <row r="925">
          <cell r="A925" t="str">
            <v>2130999</v>
          </cell>
          <cell r="B925" t="str">
            <v>其他目标价格补贴</v>
          </cell>
        </row>
        <row r="925">
          <cell r="E925">
            <v>0</v>
          </cell>
        </row>
        <row r="926">
          <cell r="A926" t="str">
            <v>21399</v>
          </cell>
          <cell r="B926" t="str">
            <v>其他农林水支出</v>
          </cell>
          <cell r="C926">
            <v>0</v>
          </cell>
          <cell r="D926">
            <v>0</v>
          </cell>
          <cell r="E926">
            <v>73</v>
          </cell>
        </row>
        <row r="927">
          <cell r="A927" t="str">
            <v>2139901</v>
          </cell>
          <cell r="B927" t="str">
            <v>化解其他公益性乡村债务支出</v>
          </cell>
        </row>
        <row r="927">
          <cell r="E927">
            <v>0</v>
          </cell>
        </row>
        <row r="928">
          <cell r="A928" t="str">
            <v>2139999</v>
          </cell>
          <cell r="B928" t="str">
            <v>其他农林水支出</v>
          </cell>
        </row>
        <row r="928">
          <cell r="E928">
            <v>73</v>
          </cell>
        </row>
        <row r="929">
          <cell r="A929" t="str">
            <v>214</v>
          </cell>
          <cell r="B929" t="str">
            <v>十三、交通运输支出</v>
          </cell>
          <cell r="C929">
            <v>1920</v>
          </cell>
          <cell r="D929">
            <v>812</v>
          </cell>
          <cell r="E929">
            <v>1323</v>
          </cell>
        </row>
        <row r="930">
          <cell r="A930" t="str">
            <v>21401</v>
          </cell>
          <cell r="B930" t="str">
            <v>公路水路运输</v>
          </cell>
          <cell r="C930">
            <v>1702</v>
          </cell>
          <cell r="D930">
            <v>578</v>
          </cell>
          <cell r="E930">
            <v>777</v>
          </cell>
        </row>
        <row r="931">
          <cell r="A931" t="str">
            <v>2140101</v>
          </cell>
          <cell r="B931" t="str">
            <v>行政运行</v>
          </cell>
          <cell r="C931">
            <v>133</v>
          </cell>
          <cell r="D931">
            <v>153</v>
          </cell>
          <cell r="E931">
            <v>161</v>
          </cell>
        </row>
        <row r="932">
          <cell r="A932" t="str">
            <v>2140102</v>
          </cell>
          <cell r="B932" t="str">
            <v>一般行政管理事务</v>
          </cell>
        </row>
        <row r="932">
          <cell r="E932">
            <v>0</v>
          </cell>
        </row>
        <row r="933">
          <cell r="A933" t="str">
            <v>2140103</v>
          </cell>
          <cell r="B933" t="str">
            <v>机关服务</v>
          </cell>
        </row>
        <row r="933">
          <cell r="E933">
            <v>0</v>
          </cell>
        </row>
        <row r="934">
          <cell r="A934" t="str">
            <v>2140104</v>
          </cell>
          <cell r="B934" t="str">
            <v>公路建设</v>
          </cell>
          <cell r="C934">
            <v>1141</v>
          </cell>
        </row>
        <row r="934">
          <cell r="E934">
            <v>358</v>
          </cell>
        </row>
        <row r="935">
          <cell r="A935" t="str">
            <v>2140106</v>
          </cell>
          <cell r="B935" t="str">
            <v>公路养护</v>
          </cell>
          <cell r="C935">
            <v>352</v>
          </cell>
          <cell r="D935">
            <v>329</v>
          </cell>
          <cell r="E935">
            <v>174</v>
          </cell>
        </row>
        <row r="936">
          <cell r="A936" t="str">
            <v>2140109</v>
          </cell>
          <cell r="B936" t="str">
            <v>交通运输信息化建设</v>
          </cell>
        </row>
        <row r="936">
          <cell r="E936">
            <v>0</v>
          </cell>
        </row>
        <row r="937">
          <cell r="A937" t="str">
            <v>2140110</v>
          </cell>
          <cell r="B937" t="str">
            <v>公路和运输安全</v>
          </cell>
        </row>
        <row r="937">
          <cell r="E937">
            <v>0</v>
          </cell>
        </row>
        <row r="938">
          <cell r="A938" t="str">
            <v>2140111</v>
          </cell>
          <cell r="B938" t="str">
            <v>公路还贷专项</v>
          </cell>
        </row>
        <row r="938">
          <cell r="E938">
            <v>0</v>
          </cell>
        </row>
        <row r="939">
          <cell r="A939" t="str">
            <v>2140112</v>
          </cell>
          <cell r="B939" t="str">
            <v>公路运输管理</v>
          </cell>
          <cell r="C939">
            <v>76</v>
          </cell>
          <cell r="D939">
            <v>96</v>
          </cell>
          <cell r="E939">
            <v>84</v>
          </cell>
        </row>
        <row r="940">
          <cell r="A940" t="str">
            <v>2140114</v>
          </cell>
          <cell r="B940" t="str">
            <v>公路和运输技术标准化建设</v>
          </cell>
        </row>
        <row r="940">
          <cell r="E940">
            <v>0</v>
          </cell>
        </row>
        <row r="941">
          <cell r="A941" t="str">
            <v>2140122</v>
          </cell>
          <cell r="B941" t="str">
            <v>港口设施</v>
          </cell>
        </row>
        <row r="941">
          <cell r="E941">
            <v>0</v>
          </cell>
        </row>
        <row r="942">
          <cell r="A942" t="str">
            <v>2140123</v>
          </cell>
          <cell r="B942" t="str">
            <v>航道维护</v>
          </cell>
        </row>
        <row r="942">
          <cell r="E942">
            <v>0</v>
          </cell>
        </row>
        <row r="943">
          <cell r="A943" t="str">
            <v>2140127</v>
          </cell>
          <cell r="B943" t="str">
            <v>船舶检验</v>
          </cell>
        </row>
        <row r="943">
          <cell r="E943">
            <v>0</v>
          </cell>
        </row>
        <row r="944">
          <cell r="A944" t="str">
            <v>2140128</v>
          </cell>
          <cell r="B944" t="str">
            <v>救助打捞</v>
          </cell>
        </row>
        <row r="944">
          <cell r="E944">
            <v>0</v>
          </cell>
        </row>
        <row r="945">
          <cell r="A945" t="str">
            <v>2140129</v>
          </cell>
          <cell r="B945" t="str">
            <v>内河运输</v>
          </cell>
        </row>
        <row r="945">
          <cell r="E945">
            <v>0</v>
          </cell>
        </row>
        <row r="946">
          <cell r="A946" t="str">
            <v>2140130</v>
          </cell>
          <cell r="B946" t="str">
            <v>远洋运输</v>
          </cell>
        </row>
        <row r="946">
          <cell r="E946">
            <v>0</v>
          </cell>
        </row>
        <row r="947">
          <cell r="A947" t="str">
            <v>2140131</v>
          </cell>
          <cell r="B947" t="str">
            <v>海事管理</v>
          </cell>
        </row>
        <row r="947">
          <cell r="E947">
            <v>0</v>
          </cell>
        </row>
        <row r="948">
          <cell r="A948" t="str">
            <v>2140133</v>
          </cell>
          <cell r="B948" t="str">
            <v>航标事业发展支出</v>
          </cell>
        </row>
        <row r="948">
          <cell r="E948">
            <v>0</v>
          </cell>
        </row>
        <row r="949">
          <cell r="A949" t="str">
            <v>2140136</v>
          </cell>
          <cell r="B949" t="str">
            <v>水路运输管理支出</v>
          </cell>
        </row>
        <row r="949">
          <cell r="E949">
            <v>0</v>
          </cell>
        </row>
        <row r="950">
          <cell r="A950" t="str">
            <v>2140138</v>
          </cell>
          <cell r="B950" t="str">
            <v>口岸建设</v>
          </cell>
        </row>
        <row r="950">
          <cell r="E950">
            <v>0</v>
          </cell>
        </row>
        <row r="951">
          <cell r="A951" t="str">
            <v>2140139</v>
          </cell>
          <cell r="B951" t="str">
            <v>取消政府还贷二级公路收费专项支出◆</v>
          </cell>
        </row>
        <row r="951">
          <cell r="E951">
            <v>0</v>
          </cell>
        </row>
        <row r="952">
          <cell r="A952" t="str">
            <v>2140199</v>
          </cell>
          <cell r="B952" t="str">
            <v>其他公路水路运输支出</v>
          </cell>
        </row>
        <row r="952">
          <cell r="E952">
            <v>0</v>
          </cell>
        </row>
        <row r="953">
          <cell r="A953" t="str">
            <v>21402</v>
          </cell>
          <cell r="B953" t="str">
            <v>铁路运输</v>
          </cell>
          <cell r="C953">
            <v>0</v>
          </cell>
          <cell r="D953">
            <v>0</v>
          </cell>
          <cell r="E953">
            <v>0</v>
          </cell>
        </row>
        <row r="954">
          <cell r="A954" t="str">
            <v>2140201</v>
          </cell>
          <cell r="B954" t="str">
            <v>行政运行</v>
          </cell>
        </row>
        <row r="954">
          <cell r="E954">
            <v>0</v>
          </cell>
        </row>
        <row r="955">
          <cell r="A955" t="str">
            <v>2140202</v>
          </cell>
          <cell r="B955" t="str">
            <v>一般行政管理事务</v>
          </cell>
        </row>
        <row r="955">
          <cell r="E955">
            <v>0</v>
          </cell>
        </row>
        <row r="956">
          <cell r="A956" t="str">
            <v>2140203</v>
          </cell>
          <cell r="B956" t="str">
            <v>机关服务</v>
          </cell>
        </row>
        <row r="956">
          <cell r="E956">
            <v>0</v>
          </cell>
        </row>
        <row r="957">
          <cell r="A957" t="str">
            <v>2140204</v>
          </cell>
          <cell r="B957" t="str">
            <v>铁路路网建设</v>
          </cell>
        </row>
        <row r="957">
          <cell r="E957">
            <v>0</v>
          </cell>
        </row>
        <row r="958">
          <cell r="A958" t="str">
            <v>2140205</v>
          </cell>
          <cell r="B958" t="str">
            <v>铁路还贷专项</v>
          </cell>
        </row>
        <row r="958">
          <cell r="E958">
            <v>0</v>
          </cell>
        </row>
        <row r="959">
          <cell r="A959" t="str">
            <v>2140206</v>
          </cell>
          <cell r="B959" t="str">
            <v>铁路安全</v>
          </cell>
        </row>
        <row r="959">
          <cell r="E959">
            <v>0</v>
          </cell>
        </row>
        <row r="960">
          <cell r="A960" t="str">
            <v>2140207</v>
          </cell>
          <cell r="B960" t="str">
            <v>铁路专项运输</v>
          </cell>
        </row>
        <row r="960">
          <cell r="E960">
            <v>0</v>
          </cell>
        </row>
        <row r="961">
          <cell r="A961" t="str">
            <v>2140208</v>
          </cell>
          <cell r="B961" t="str">
            <v>行业监管</v>
          </cell>
        </row>
        <row r="961">
          <cell r="E961">
            <v>0</v>
          </cell>
        </row>
        <row r="962">
          <cell r="A962" t="str">
            <v>2140299</v>
          </cell>
          <cell r="B962" t="str">
            <v>其他铁路运输支出</v>
          </cell>
        </row>
        <row r="962">
          <cell r="E962">
            <v>0</v>
          </cell>
        </row>
        <row r="963">
          <cell r="A963" t="str">
            <v>21403</v>
          </cell>
          <cell r="B963" t="str">
            <v>民用航空运输</v>
          </cell>
          <cell r="C963">
            <v>0</v>
          </cell>
          <cell r="D963">
            <v>0</v>
          </cell>
          <cell r="E963">
            <v>0</v>
          </cell>
        </row>
        <row r="964">
          <cell r="A964" t="str">
            <v>2140301</v>
          </cell>
          <cell r="B964" t="str">
            <v>行政运行</v>
          </cell>
        </row>
        <row r="964">
          <cell r="E964">
            <v>0</v>
          </cell>
        </row>
        <row r="965">
          <cell r="A965" t="str">
            <v>2140302</v>
          </cell>
          <cell r="B965" t="str">
            <v>一般行政管理事务</v>
          </cell>
        </row>
        <row r="965">
          <cell r="E965">
            <v>0</v>
          </cell>
        </row>
        <row r="966">
          <cell r="A966" t="str">
            <v>2140303</v>
          </cell>
          <cell r="B966" t="str">
            <v>机关服务</v>
          </cell>
        </row>
        <row r="966">
          <cell r="E966">
            <v>0</v>
          </cell>
        </row>
        <row r="967">
          <cell r="A967" t="str">
            <v>2140304</v>
          </cell>
          <cell r="B967" t="str">
            <v>机场建设</v>
          </cell>
        </row>
        <row r="967">
          <cell r="E967">
            <v>0</v>
          </cell>
        </row>
        <row r="968">
          <cell r="A968" t="str">
            <v>2140305</v>
          </cell>
          <cell r="B968" t="str">
            <v>空管系统建设</v>
          </cell>
        </row>
        <row r="968">
          <cell r="E968">
            <v>0</v>
          </cell>
        </row>
        <row r="969">
          <cell r="A969" t="str">
            <v>2140306</v>
          </cell>
          <cell r="B969" t="str">
            <v>民航还贷专项支出</v>
          </cell>
        </row>
        <row r="969">
          <cell r="E969">
            <v>0</v>
          </cell>
        </row>
        <row r="970">
          <cell r="A970" t="str">
            <v>2140307</v>
          </cell>
          <cell r="B970" t="str">
            <v>民用航空安全</v>
          </cell>
        </row>
        <row r="970">
          <cell r="E970">
            <v>0</v>
          </cell>
        </row>
        <row r="971">
          <cell r="A971" t="str">
            <v>2140308</v>
          </cell>
          <cell r="B971" t="str">
            <v>民航专项运输</v>
          </cell>
        </row>
        <row r="971">
          <cell r="E971">
            <v>0</v>
          </cell>
        </row>
        <row r="972">
          <cell r="A972" t="str">
            <v>2140399</v>
          </cell>
          <cell r="B972" t="str">
            <v>其他民用航空运输支出</v>
          </cell>
        </row>
        <row r="972">
          <cell r="E972">
            <v>0</v>
          </cell>
        </row>
        <row r="973">
          <cell r="A973" t="str">
            <v>21404</v>
          </cell>
          <cell r="B973" t="str">
            <v>成品油价格改革对交通运输的补贴◆</v>
          </cell>
          <cell r="C973">
            <v>0</v>
          </cell>
          <cell r="D973">
            <v>0</v>
          </cell>
          <cell r="E973">
            <v>0</v>
          </cell>
        </row>
        <row r="974">
          <cell r="A974" t="str">
            <v>2140401</v>
          </cell>
          <cell r="B974" t="str">
            <v>对城市公交的补贴◆</v>
          </cell>
        </row>
        <row r="974">
          <cell r="E974">
            <v>0</v>
          </cell>
        </row>
        <row r="975">
          <cell r="A975" t="str">
            <v>2140402</v>
          </cell>
          <cell r="B975" t="str">
            <v>对农村道路客运的补贴◆</v>
          </cell>
        </row>
        <row r="975">
          <cell r="E975">
            <v>0</v>
          </cell>
        </row>
        <row r="976">
          <cell r="A976" t="str">
            <v>2140403</v>
          </cell>
          <cell r="B976" t="str">
            <v>对出租车的补贴◆</v>
          </cell>
        </row>
        <row r="976">
          <cell r="E976">
            <v>0</v>
          </cell>
        </row>
        <row r="977">
          <cell r="A977" t="str">
            <v>2140499</v>
          </cell>
          <cell r="B977" t="str">
            <v>成品油价格改革补贴其他支出◆</v>
          </cell>
        </row>
        <row r="977">
          <cell r="E977">
            <v>0</v>
          </cell>
        </row>
        <row r="978">
          <cell r="A978" t="str">
            <v>21405</v>
          </cell>
          <cell r="B978" t="str">
            <v>邮政业支出</v>
          </cell>
          <cell r="C978">
            <v>0</v>
          </cell>
          <cell r="D978">
            <v>0</v>
          </cell>
          <cell r="E978">
            <v>0</v>
          </cell>
        </row>
        <row r="979">
          <cell r="A979" t="str">
            <v>2140501</v>
          </cell>
          <cell r="B979" t="str">
            <v>行政运行</v>
          </cell>
        </row>
        <row r="979">
          <cell r="E979">
            <v>0</v>
          </cell>
        </row>
        <row r="980">
          <cell r="A980" t="str">
            <v>2140502</v>
          </cell>
          <cell r="B980" t="str">
            <v>一般行政管理事务</v>
          </cell>
        </row>
        <row r="980">
          <cell r="E980">
            <v>0</v>
          </cell>
        </row>
        <row r="981">
          <cell r="A981" t="str">
            <v>2140503</v>
          </cell>
          <cell r="B981" t="str">
            <v>机关服务</v>
          </cell>
        </row>
        <row r="981">
          <cell r="E981">
            <v>0</v>
          </cell>
        </row>
        <row r="982">
          <cell r="A982" t="str">
            <v>2140504</v>
          </cell>
          <cell r="B982" t="str">
            <v>行业监管</v>
          </cell>
        </row>
        <row r="982">
          <cell r="E982">
            <v>0</v>
          </cell>
        </row>
        <row r="983">
          <cell r="A983" t="str">
            <v>2140505</v>
          </cell>
          <cell r="B983" t="str">
            <v>邮政普遍服务与特殊服务</v>
          </cell>
        </row>
        <row r="983">
          <cell r="E983">
            <v>0</v>
          </cell>
        </row>
        <row r="984">
          <cell r="A984" t="str">
            <v>2140599</v>
          </cell>
          <cell r="B984" t="str">
            <v>其他邮政业支出</v>
          </cell>
        </row>
        <row r="984">
          <cell r="E984">
            <v>0</v>
          </cell>
        </row>
        <row r="985">
          <cell r="A985" t="str">
            <v>21406</v>
          </cell>
          <cell r="B985" t="str">
            <v>车辆购置税支出</v>
          </cell>
          <cell r="C985">
            <v>185</v>
          </cell>
          <cell r="D985">
            <v>234</v>
          </cell>
          <cell r="E985">
            <v>0</v>
          </cell>
        </row>
        <row r="986">
          <cell r="A986" t="str">
            <v>2140601</v>
          </cell>
          <cell r="B986" t="str">
            <v>车辆购置税用于公路等基础设施建设支出</v>
          </cell>
          <cell r="C986">
            <v>5</v>
          </cell>
          <cell r="D986">
            <v>234</v>
          </cell>
          <cell r="E986">
            <v>0</v>
          </cell>
        </row>
        <row r="987">
          <cell r="A987" t="str">
            <v>2140602</v>
          </cell>
          <cell r="B987" t="str">
            <v>车辆购置税用于农村公路建设支出</v>
          </cell>
          <cell r="C987">
            <v>180</v>
          </cell>
        </row>
        <row r="987">
          <cell r="E987">
            <v>0</v>
          </cell>
        </row>
        <row r="988">
          <cell r="A988" t="str">
            <v>2140603</v>
          </cell>
          <cell r="B988" t="str">
            <v>车辆购置税用于老旧汽车报废更新补贴</v>
          </cell>
        </row>
        <row r="988">
          <cell r="E988">
            <v>0</v>
          </cell>
        </row>
        <row r="989">
          <cell r="A989" t="str">
            <v>2140699</v>
          </cell>
          <cell r="B989" t="str">
            <v>车辆购置税其他支出</v>
          </cell>
        </row>
        <row r="989">
          <cell r="E989">
            <v>0</v>
          </cell>
        </row>
        <row r="990">
          <cell r="A990" t="str">
            <v>21499</v>
          </cell>
          <cell r="B990" t="str">
            <v>其他交通运输支出</v>
          </cell>
          <cell r="C990">
            <v>33</v>
          </cell>
          <cell r="D990">
            <v>0</v>
          </cell>
          <cell r="E990">
            <v>546</v>
          </cell>
        </row>
        <row r="991">
          <cell r="A991" t="str">
            <v>2149901</v>
          </cell>
          <cell r="B991" t="str">
            <v>公共交通运营补助</v>
          </cell>
        </row>
        <row r="991">
          <cell r="E991">
            <v>546</v>
          </cell>
        </row>
        <row r="992">
          <cell r="A992" t="str">
            <v>2149999</v>
          </cell>
          <cell r="B992" t="str">
            <v>其他交通运输支出</v>
          </cell>
          <cell r="C992">
            <v>33</v>
          </cell>
        </row>
        <row r="992">
          <cell r="E992">
            <v>0</v>
          </cell>
        </row>
        <row r="993">
          <cell r="A993" t="str">
            <v>215</v>
          </cell>
          <cell r="B993" t="str">
            <v>十四、资源勘探工业信息等支出</v>
          </cell>
          <cell r="C993">
            <v>611</v>
          </cell>
          <cell r="D993">
            <v>571</v>
          </cell>
          <cell r="E993">
            <v>519</v>
          </cell>
        </row>
        <row r="994">
          <cell r="A994" t="str">
            <v>21501</v>
          </cell>
          <cell r="B994" t="str">
            <v>资源勘探开发</v>
          </cell>
          <cell r="C994">
            <v>0</v>
          </cell>
          <cell r="D994">
            <v>0</v>
          </cell>
          <cell r="E994">
            <v>0</v>
          </cell>
        </row>
        <row r="995">
          <cell r="A995" t="str">
            <v>2150101</v>
          </cell>
          <cell r="B995" t="str">
            <v>行政运行</v>
          </cell>
        </row>
        <row r="995">
          <cell r="E995">
            <v>0</v>
          </cell>
        </row>
        <row r="996">
          <cell r="A996" t="str">
            <v>2150102</v>
          </cell>
          <cell r="B996" t="str">
            <v>一般行政管理事务</v>
          </cell>
        </row>
        <row r="996">
          <cell r="E996">
            <v>0</v>
          </cell>
        </row>
        <row r="997">
          <cell r="A997" t="str">
            <v>2150103</v>
          </cell>
          <cell r="B997" t="str">
            <v>机关服务</v>
          </cell>
        </row>
        <row r="997">
          <cell r="E997">
            <v>0</v>
          </cell>
        </row>
        <row r="998">
          <cell r="A998" t="str">
            <v>2150104</v>
          </cell>
          <cell r="B998" t="str">
            <v>煤炭勘探开采和洗选</v>
          </cell>
        </row>
        <row r="998">
          <cell r="E998">
            <v>0</v>
          </cell>
        </row>
        <row r="999">
          <cell r="A999" t="str">
            <v>2150105</v>
          </cell>
          <cell r="B999" t="str">
            <v>石油和天然气勘探开采</v>
          </cell>
        </row>
        <row r="999">
          <cell r="E999">
            <v>0</v>
          </cell>
        </row>
        <row r="1000">
          <cell r="A1000" t="str">
            <v>2150106</v>
          </cell>
          <cell r="B1000" t="str">
            <v>黑色金属矿勘探和采选</v>
          </cell>
        </row>
        <row r="1000">
          <cell r="E1000">
            <v>0</v>
          </cell>
        </row>
        <row r="1001">
          <cell r="A1001" t="str">
            <v>2150107</v>
          </cell>
          <cell r="B1001" t="str">
            <v>有色金属矿勘探和采选</v>
          </cell>
        </row>
        <row r="1001">
          <cell r="E1001">
            <v>0</v>
          </cell>
        </row>
        <row r="1002">
          <cell r="A1002" t="str">
            <v>2150108</v>
          </cell>
          <cell r="B1002" t="str">
            <v>非金属矿勘探和采选</v>
          </cell>
        </row>
        <row r="1002">
          <cell r="E1002">
            <v>0</v>
          </cell>
        </row>
        <row r="1003">
          <cell r="A1003" t="str">
            <v>2150199</v>
          </cell>
          <cell r="B1003" t="str">
            <v>其他资源勘探业支出</v>
          </cell>
        </row>
        <row r="1003">
          <cell r="E1003">
            <v>0</v>
          </cell>
        </row>
        <row r="1004">
          <cell r="A1004" t="str">
            <v>21502</v>
          </cell>
          <cell r="B1004" t="str">
            <v>制造业</v>
          </cell>
          <cell r="C1004">
            <v>0</v>
          </cell>
          <cell r="D1004">
            <v>0</v>
          </cell>
          <cell r="E1004">
            <v>0</v>
          </cell>
        </row>
        <row r="1005">
          <cell r="A1005" t="str">
            <v>2150201</v>
          </cell>
          <cell r="B1005" t="str">
            <v>行政运行</v>
          </cell>
        </row>
        <row r="1005">
          <cell r="E1005">
            <v>0</v>
          </cell>
        </row>
        <row r="1006">
          <cell r="A1006" t="str">
            <v>2150202</v>
          </cell>
          <cell r="B1006" t="str">
            <v>一般行政管理事务</v>
          </cell>
        </row>
        <row r="1006">
          <cell r="E1006">
            <v>0</v>
          </cell>
        </row>
        <row r="1007">
          <cell r="A1007" t="str">
            <v>2150203</v>
          </cell>
          <cell r="B1007" t="str">
            <v>机关服务</v>
          </cell>
        </row>
        <row r="1007">
          <cell r="E1007">
            <v>0</v>
          </cell>
        </row>
        <row r="1008">
          <cell r="A1008" t="str">
            <v>2150204</v>
          </cell>
          <cell r="B1008" t="str">
            <v>纺织业</v>
          </cell>
        </row>
        <row r="1008">
          <cell r="E1008">
            <v>0</v>
          </cell>
        </row>
        <row r="1009">
          <cell r="A1009" t="str">
            <v>2150205</v>
          </cell>
          <cell r="B1009" t="str">
            <v>医药制造业</v>
          </cell>
        </row>
        <row r="1009">
          <cell r="E1009">
            <v>0</v>
          </cell>
        </row>
        <row r="1010">
          <cell r="A1010" t="str">
            <v>2150206</v>
          </cell>
          <cell r="B1010" t="str">
            <v>非金属矿物制品业</v>
          </cell>
        </row>
        <row r="1010">
          <cell r="E1010">
            <v>0</v>
          </cell>
        </row>
        <row r="1011">
          <cell r="A1011" t="str">
            <v>2150207</v>
          </cell>
          <cell r="B1011" t="str">
            <v>通信设备、计算机及其他电子设备制造业</v>
          </cell>
        </row>
        <row r="1011">
          <cell r="E1011">
            <v>0</v>
          </cell>
        </row>
        <row r="1012">
          <cell r="A1012" t="str">
            <v>2150208</v>
          </cell>
          <cell r="B1012" t="str">
            <v>交通运输设备制造业</v>
          </cell>
        </row>
        <row r="1012">
          <cell r="E1012">
            <v>0</v>
          </cell>
        </row>
        <row r="1013">
          <cell r="A1013" t="str">
            <v>2150209</v>
          </cell>
          <cell r="B1013" t="str">
            <v>电气机械及器材制造业</v>
          </cell>
        </row>
        <row r="1013">
          <cell r="E1013">
            <v>0</v>
          </cell>
        </row>
        <row r="1014">
          <cell r="A1014" t="str">
            <v>2150210</v>
          </cell>
          <cell r="B1014" t="str">
            <v>工艺品及其他制造业</v>
          </cell>
        </row>
        <row r="1014">
          <cell r="E1014">
            <v>0</v>
          </cell>
        </row>
        <row r="1015">
          <cell r="A1015" t="str">
            <v>2150212</v>
          </cell>
          <cell r="B1015" t="str">
            <v>石油加工、炼焦及核燃料加工业</v>
          </cell>
        </row>
        <row r="1015">
          <cell r="E1015">
            <v>0</v>
          </cell>
        </row>
        <row r="1016">
          <cell r="A1016" t="str">
            <v>2150213</v>
          </cell>
          <cell r="B1016" t="str">
            <v>化学原料及化学制品制造业</v>
          </cell>
        </row>
        <row r="1016">
          <cell r="E1016">
            <v>0</v>
          </cell>
        </row>
        <row r="1017">
          <cell r="A1017" t="str">
            <v>2150214</v>
          </cell>
          <cell r="B1017" t="str">
            <v>黑色金属冶炼及压延加工业</v>
          </cell>
        </row>
        <row r="1017">
          <cell r="E1017">
            <v>0</v>
          </cell>
        </row>
        <row r="1018">
          <cell r="A1018" t="str">
            <v>2150215</v>
          </cell>
          <cell r="B1018" t="str">
            <v>有色金属冶炼及压延加工业</v>
          </cell>
        </row>
        <row r="1018">
          <cell r="E1018">
            <v>0</v>
          </cell>
        </row>
        <row r="1019">
          <cell r="A1019" t="str">
            <v>2150299</v>
          </cell>
          <cell r="B1019" t="str">
            <v>其他制造业支出</v>
          </cell>
        </row>
        <row r="1019">
          <cell r="E1019">
            <v>0</v>
          </cell>
        </row>
        <row r="1020">
          <cell r="A1020" t="str">
            <v>21503</v>
          </cell>
          <cell r="B1020" t="str">
            <v>建筑业</v>
          </cell>
          <cell r="C1020">
            <v>0</v>
          </cell>
          <cell r="D1020">
            <v>0</v>
          </cell>
          <cell r="E1020">
            <v>0</v>
          </cell>
        </row>
        <row r="1021">
          <cell r="A1021" t="str">
            <v>2150301</v>
          </cell>
          <cell r="B1021" t="str">
            <v>行政运行</v>
          </cell>
        </row>
        <row r="1021">
          <cell r="E1021">
            <v>0</v>
          </cell>
        </row>
        <row r="1022">
          <cell r="A1022" t="str">
            <v>2150302</v>
          </cell>
          <cell r="B1022" t="str">
            <v>一般行政管理事务</v>
          </cell>
        </row>
        <row r="1022">
          <cell r="E1022">
            <v>0</v>
          </cell>
        </row>
        <row r="1023">
          <cell r="A1023" t="str">
            <v>2150303</v>
          </cell>
          <cell r="B1023" t="str">
            <v>机关服务</v>
          </cell>
        </row>
        <row r="1023">
          <cell r="E1023">
            <v>0</v>
          </cell>
        </row>
        <row r="1024">
          <cell r="A1024" t="str">
            <v>2150399</v>
          </cell>
          <cell r="B1024" t="str">
            <v>其他建筑业支出</v>
          </cell>
        </row>
        <row r="1024">
          <cell r="E1024">
            <v>0</v>
          </cell>
        </row>
        <row r="1025">
          <cell r="A1025" t="str">
            <v>21505</v>
          </cell>
          <cell r="B1025" t="str">
            <v>工业和信息产业监管</v>
          </cell>
          <cell r="C1025">
            <v>471</v>
          </cell>
          <cell r="D1025">
            <v>571</v>
          </cell>
          <cell r="E1025">
            <v>519</v>
          </cell>
        </row>
        <row r="1026">
          <cell r="A1026" t="str">
            <v>2150501</v>
          </cell>
          <cell r="B1026" t="str">
            <v>行政运行</v>
          </cell>
          <cell r="C1026">
            <v>461</v>
          </cell>
          <cell r="D1026">
            <v>571</v>
          </cell>
          <cell r="E1026">
            <v>504</v>
          </cell>
        </row>
        <row r="1027">
          <cell r="A1027" t="str">
            <v>2150502</v>
          </cell>
          <cell r="B1027" t="str">
            <v>一般行政管理事务</v>
          </cell>
        </row>
        <row r="1027">
          <cell r="E1027">
            <v>0</v>
          </cell>
        </row>
        <row r="1028">
          <cell r="A1028" t="str">
            <v>2150503</v>
          </cell>
          <cell r="B1028" t="str">
            <v>机关服务</v>
          </cell>
        </row>
        <row r="1028">
          <cell r="E1028">
            <v>0</v>
          </cell>
        </row>
        <row r="1029">
          <cell r="A1029" t="str">
            <v>2150505</v>
          </cell>
          <cell r="B1029" t="str">
            <v>战备应急</v>
          </cell>
        </row>
        <row r="1029">
          <cell r="E1029">
            <v>0</v>
          </cell>
        </row>
        <row r="1030">
          <cell r="A1030" t="str">
            <v>2150507</v>
          </cell>
          <cell r="B1030" t="str">
            <v>专用通信</v>
          </cell>
        </row>
        <row r="1030">
          <cell r="E1030">
            <v>0</v>
          </cell>
        </row>
        <row r="1031">
          <cell r="A1031" t="str">
            <v>2150508</v>
          </cell>
          <cell r="B1031" t="str">
            <v>无线电及信息通信监管</v>
          </cell>
        </row>
        <row r="1031">
          <cell r="E1031">
            <v>0</v>
          </cell>
        </row>
        <row r="1032">
          <cell r="A1032" t="str">
            <v>2150516</v>
          </cell>
          <cell r="B1032" t="str">
            <v>工程建设及运行维护</v>
          </cell>
        </row>
        <row r="1032">
          <cell r="E1032">
            <v>0</v>
          </cell>
        </row>
        <row r="1033">
          <cell r="A1033" t="str">
            <v>2150517</v>
          </cell>
          <cell r="B1033" t="str">
            <v>产业发展</v>
          </cell>
          <cell r="C1033">
            <v>10</v>
          </cell>
        </row>
        <row r="1033">
          <cell r="E1033">
            <v>15</v>
          </cell>
        </row>
        <row r="1034">
          <cell r="A1034" t="str">
            <v>2150550</v>
          </cell>
          <cell r="B1034" t="str">
            <v>事业运行</v>
          </cell>
        </row>
        <row r="1034">
          <cell r="E1034">
            <v>0</v>
          </cell>
        </row>
        <row r="1035">
          <cell r="A1035" t="str">
            <v>2150599</v>
          </cell>
          <cell r="B1035" t="str">
            <v>其他工业和信息产业监管支出</v>
          </cell>
        </row>
        <row r="1035">
          <cell r="E1035">
            <v>0</v>
          </cell>
        </row>
        <row r="1036">
          <cell r="A1036" t="str">
            <v>21507</v>
          </cell>
          <cell r="B1036" t="str">
            <v>国有资产监管</v>
          </cell>
          <cell r="C1036">
            <v>0</v>
          </cell>
          <cell r="D1036">
            <v>0</v>
          </cell>
          <cell r="E1036">
            <v>0</v>
          </cell>
        </row>
        <row r="1037">
          <cell r="A1037" t="str">
            <v>2150701</v>
          </cell>
          <cell r="B1037" t="str">
            <v>行政运行</v>
          </cell>
        </row>
        <row r="1037">
          <cell r="E1037">
            <v>0</v>
          </cell>
        </row>
        <row r="1038">
          <cell r="A1038" t="str">
            <v>2150702</v>
          </cell>
          <cell r="B1038" t="str">
            <v>一般行政管理事务</v>
          </cell>
        </row>
        <row r="1038">
          <cell r="E1038">
            <v>0</v>
          </cell>
        </row>
        <row r="1039">
          <cell r="A1039" t="str">
            <v>2150703</v>
          </cell>
          <cell r="B1039" t="str">
            <v>机关服务</v>
          </cell>
        </row>
        <row r="1039">
          <cell r="E1039">
            <v>0</v>
          </cell>
        </row>
        <row r="1040">
          <cell r="A1040" t="str">
            <v>2150704</v>
          </cell>
          <cell r="B1040" t="str">
            <v>国有企业监事会专项</v>
          </cell>
        </row>
        <row r="1040">
          <cell r="E1040">
            <v>0</v>
          </cell>
        </row>
        <row r="1041">
          <cell r="A1041" t="str">
            <v>2150705</v>
          </cell>
          <cell r="B1041" t="str">
            <v>中央企业专项管理</v>
          </cell>
        </row>
        <row r="1041">
          <cell r="E1041">
            <v>0</v>
          </cell>
        </row>
        <row r="1042">
          <cell r="A1042" t="str">
            <v>2150799</v>
          </cell>
          <cell r="B1042" t="str">
            <v>其他国有资产监管支出</v>
          </cell>
        </row>
        <row r="1042">
          <cell r="E1042">
            <v>0</v>
          </cell>
        </row>
        <row r="1043">
          <cell r="A1043" t="str">
            <v>21508</v>
          </cell>
          <cell r="B1043" t="str">
            <v>支持中小企业发展和管理支出</v>
          </cell>
          <cell r="C1043">
            <v>140</v>
          </cell>
          <cell r="D1043">
            <v>0</v>
          </cell>
          <cell r="E1043">
            <v>0</v>
          </cell>
        </row>
        <row r="1044">
          <cell r="A1044" t="str">
            <v>2150801</v>
          </cell>
          <cell r="B1044" t="str">
            <v>行政运行</v>
          </cell>
        </row>
        <row r="1044">
          <cell r="E1044">
            <v>0</v>
          </cell>
        </row>
        <row r="1045">
          <cell r="A1045" t="str">
            <v>2150802</v>
          </cell>
          <cell r="B1045" t="str">
            <v>一般行政管理事务</v>
          </cell>
        </row>
        <row r="1045">
          <cell r="E1045">
            <v>0</v>
          </cell>
        </row>
        <row r="1046">
          <cell r="A1046" t="str">
            <v>2150803</v>
          </cell>
          <cell r="B1046" t="str">
            <v>机关服务</v>
          </cell>
        </row>
        <row r="1046">
          <cell r="E1046">
            <v>0</v>
          </cell>
        </row>
        <row r="1047">
          <cell r="A1047" t="str">
            <v>2150804</v>
          </cell>
          <cell r="B1047" t="str">
            <v>科技型中小企业技术创新基金</v>
          </cell>
        </row>
        <row r="1047">
          <cell r="E1047">
            <v>0</v>
          </cell>
        </row>
        <row r="1048">
          <cell r="A1048" t="str">
            <v>2150805</v>
          </cell>
          <cell r="B1048" t="str">
            <v>中小企业发展专项</v>
          </cell>
          <cell r="C1048">
            <v>140</v>
          </cell>
        </row>
        <row r="1048">
          <cell r="E1048">
            <v>0</v>
          </cell>
        </row>
        <row r="1049">
          <cell r="A1049" t="str">
            <v>2150806</v>
          </cell>
          <cell r="B1049" t="str">
            <v>减免房租补贴</v>
          </cell>
        </row>
        <row r="1049">
          <cell r="E1049">
            <v>0</v>
          </cell>
        </row>
        <row r="1050">
          <cell r="A1050" t="str">
            <v>2150899</v>
          </cell>
          <cell r="B1050" t="str">
            <v>其他支持中小企业发展和管理支出</v>
          </cell>
        </row>
        <row r="1050">
          <cell r="E1050">
            <v>0</v>
          </cell>
        </row>
        <row r="1051">
          <cell r="A1051" t="str">
            <v>21599</v>
          </cell>
          <cell r="B1051" t="str">
            <v>其他资源勘探工业信息等支出</v>
          </cell>
          <cell r="C1051">
            <v>0</v>
          </cell>
          <cell r="D1051">
            <v>0</v>
          </cell>
          <cell r="E1051">
            <v>0</v>
          </cell>
        </row>
        <row r="1052">
          <cell r="A1052" t="str">
            <v>2159901</v>
          </cell>
          <cell r="B1052" t="str">
            <v>黄金事务</v>
          </cell>
        </row>
        <row r="1052">
          <cell r="E1052">
            <v>0</v>
          </cell>
        </row>
        <row r="1053">
          <cell r="A1053" t="str">
            <v>2159904</v>
          </cell>
          <cell r="B1053" t="str">
            <v>技术改造支出</v>
          </cell>
        </row>
        <row r="1053">
          <cell r="E1053">
            <v>0</v>
          </cell>
        </row>
        <row r="1054">
          <cell r="A1054" t="str">
            <v>2159905</v>
          </cell>
          <cell r="B1054" t="str">
            <v>中药材扶持资金支出</v>
          </cell>
        </row>
        <row r="1054">
          <cell r="E1054">
            <v>0</v>
          </cell>
        </row>
        <row r="1055">
          <cell r="A1055" t="str">
            <v>2159906</v>
          </cell>
          <cell r="B1055" t="str">
            <v>重点产业振兴和技术改造项目贷款贴息</v>
          </cell>
        </row>
        <row r="1055">
          <cell r="E1055">
            <v>0</v>
          </cell>
        </row>
        <row r="1056">
          <cell r="A1056" t="str">
            <v>2159999</v>
          </cell>
          <cell r="B1056" t="str">
            <v>其他资源勘探工业信息等支出</v>
          </cell>
        </row>
        <row r="1056">
          <cell r="E1056">
            <v>0</v>
          </cell>
        </row>
        <row r="1057">
          <cell r="A1057" t="str">
            <v>216</v>
          </cell>
          <cell r="B1057" t="str">
            <v>十五、商业服务业等支出</v>
          </cell>
          <cell r="C1057">
            <v>332</v>
          </cell>
          <cell r="D1057">
            <v>172</v>
          </cell>
          <cell r="E1057">
            <v>174</v>
          </cell>
        </row>
        <row r="1058">
          <cell r="A1058" t="str">
            <v>21602</v>
          </cell>
          <cell r="B1058" t="str">
            <v>商业流通事务</v>
          </cell>
          <cell r="C1058">
            <v>152</v>
          </cell>
          <cell r="D1058">
            <v>172</v>
          </cell>
          <cell r="E1058">
            <v>174</v>
          </cell>
        </row>
        <row r="1059">
          <cell r="A1059" t="str">
            <v>2160201</v>
          </cell>
          <cell r="B1059" t="str">
            <v>行政运行</v>
          </cell>
          <cell r="C1059">
            <v>146</v>
          </cell>
          <cell r="D1059">
            <v>168</v>
          </cell>
          <cell r="E1059">
            <v>168</v>
          </cell>
        </row>
        <row r="1060">
          <cell r="A1060" t="str">
            <v>2160202</v>
          </cell>
          <cell r="B1060" t="str">
            <v>一般行政管理事务</v>
          </cell>
        </row>
        <row r="1060">
          <cell r="E1060">
            <v>0</v>
          </cell>
        </row>
        <row r="1061">
          <cell r="A1061" t="str">
            <v>2160203</v>
          </cell>
          <cell r="B1061" t="str">
            <v>机关服务</v>
          </cell>
        </row>
        <row r="1061">
          <cell r="E1061">
            <v>0</v>
          </cell>
        </row>
        <row r="1062">
          <cell r="A1062" t="str">
            <v>2160216</v>
          </cell>
          <cell r="B1062" t="str">
            <v>食品流通安全补贴</v>
          </cell>
        </row>
        <row r="1062">
          <cell r="E1062">
            <v>0</v>
          </cell>
        </row>
        <row r="1063">
          <cell r="A1063" t="str">
            <v>2160217</v>
          </cell>
          <cell r="B1063" t="str">
            <v>市场监测及信息管理</v>
          </cell>
        </row>
        <row r="1063">
          <cell r="E1063">
            <v>0</v>
          </cell>
        </row>
        <row r="1064">
          <cell r="A1064" t="str">
            <v>2160218</v>
          </cell>
          <cell r="B1064" t="str">
            <v>民贸企业补贴</v>
          </cell>
        </row>
        <row r="1064">
          <cell r="E1064">
            <v>0</v>
          </cell>
        </row>
        <row r="1065">
          <cell r="A1065" t="str">
            <v>2160219</v>
          </cell>
          <cell r="B1065" t="str">
            <v>民贸民品贷款贴息</v>
          </cell>
        </row>
        <row r="1065">
          <cell r="E1065">
            <v>0</v>
          </cell>
        </row>
        <row r="1066">
          <cell r="A1066" t="str">
            <v>2160250</v>
          </cell>
          <cell r="B1066" t="str">
            <v>事业运行</v>
          </cell>
        </row>
        <row r="1066">
          <cell r="E1066">
            <v>0</v>
          </cell>
        </row>
        <row r="1067">
          <cell r="A1067" t="str">
            <v>2160299</v>
          </cell>
          <cell r="B1067" t="str">
            <v>其他商业流通事务支出</v>
          </cell>
          <cell r="C1067">
            <v>6</v>
          </cell>
          <cell r="D1067">
            <v>4</v>
          </cell>
          <cell r="E1067">
            <v>6</v>
          </cell>
        </row>
        <row r="1068">
          <cell r="A1068" t="str">
            <v>21606</v>
          </cell>
          <cell r="B1068" t="str">
            <v>涉外发展服务支出</v>
          </cell>
          <cell r="C1068">
            <v>0</v>
          </cell>
          <cell r="D1068">
            <v>0</v>
          </cell>
          <cell r="E1068">
            <v>0</v>
          </cell>
        </row>
        <row r="1069">
          <cell r="A1069" t="str">
            <v>2160601</v>
          </cell>
          <cell r="B1069" t="str">
            <v>行政运行</v>
          </cell>
        </row>
        <row r="1069">
          <cell r="E1069">
            <v>0</v>
          </cell>
        </row>
        <row r="1070">
          <cell r="A1070" t="str">
            <v>2160602</v>
          </cell>
          <cell r="B1070" t="str">
            <v>一般行政管理事务</v>
          </cell>
        </row>
        <row r="1070">
          <cell r="E1070">
            <v>0</v>
          </cell>
        </row>
        <row r="1071">
          <cell r="A1071" t="str">
            <v>2160603</v>
          </cell>
          <cell r="B1071" t="str">
            <v>机关服务</v>
          </cell>
        </row>
        <row r="1071">
          <cell r="E1071">
            <v>0</v>
          </cell>
        </row>
        <row r="1072">
          <cell r="A1072" t="str">
            <v>2160607</v>
          </cell>
          <cell r="B1072" t="str">
            <v>外商投资环境建设补助资金</v>
          </cell>
        </row>
        <row r="1072">
          <cell r="E1072">
            <v>0</v>
          </cell>
        </row>
        <row r="1073">
          <cell r="A1073" t="str">
            <v>2160699</v>
          </cell>
          <cell r="B1073" t="str">
            <v>其他涉外发展服务支出</v>
          </cell>
        </row>
        <row r="1073">
          <cell r="E1073">
            <v>0</v>
          </cell>
        </row>
        <row r="1074">
          <cell r="A1074" t="str">
            <v>21699</v>
          </cell>
          <cell r="B1074" t="str">
            <v>其他商业服务业等支出</v>
          </cell>
          <cell r="C1074">
            <v>180</v>
          </cell>
          <cell r="D1074">
            <v>0</v>
          </cell>
          <cell r="E1074">
            <v>0</v>
          </cell>
        </row>
        <row r="1075">
          <cell r="A1075" t="str">
            <v>2169901</v>
          </cell>
          <cell r="B1075" t="str">
            <v>服务业基础设施建设</v>
          </cell>
        </row>
        <row r="1075">
          <cell r="E1075">
            <v>0</v>
          </cell>
        </row>
        <row r="1076">
          <cell r="A1076" t="str">
            <v>2169999</v>
          </cell>
          <cell r="B1076" t="str">
            <v>其他商业服务业等支出</v>
          </cell>
          <cell r="C1076">
            <v>180</v>
          </cell>
        </row>
        <row r="1076">
          <cell r="E1076">
            <v>0</v>
          </cell>
        </row>
        <row r="1077">
          <cell r="A1077" t="str">
            <v>217</v>
          </cell>
          <cell r="B1077" t="str">
            <v>十六、金融支出</v>
          </cell>
          <cell r="C1077">
            <v>296</v>
          </cell>
          <cell r="D1077">
            <v>1</v>
          </cell>
          <cell r="E1077">
            <v>21</v>
          </cell>
        </row>
        <row r="1078">
          <cell r="A1078" t="str">
            <v>21701</v>
          </cell>
          <cell r="B1078" t="str">
            <v>金融部门行政支出</v>
          </cell>
          <cell r="C1078">
            <v>20</v>
          </cell>
          <cell r="D1078">
            <v>0</v>
          </cell>
          <cell r="E1078">
            <v>20</v>
          </cell>
        </row>
        <row r="1079">
          <cell r="A1079" t="str">
            <v>2170101</v>
          </cell>
          <cell r="B1079" t="str">
            <v>行政运行</v>
          </cell>
        </row>
        <row r="1079">
          <cell r="E1079">
            <v>0</v>
          </cell>
        </row>
        <row r="1080">
          <cell r="A1080" t="str">
            <v>2170102</v>
          </cell>
          <cell r="B1080" t="str">
            <v>一般行政管理事务</v>
          </cell>
          <cell r="C1080">
            <v>20</v>
          </cell>
        </row>
        <row r="1080">
          <cell r="E1080">
            <v>20</v>
          </cell>
        </row>
        <row r="1081">
          <cell r="A1081" t="str">
            <v>2170103</v>
          </cell>
          <cell r="B1081" t="str">
            <v>机关服务</v>
          </cell>
        </row>
        <row r="1081">
          <cell r="E1081">
            <v>0</v>
          </cell>
        </row>
        <row r="1082">
          <cell r="A1082" t="str">
            <v>2170104</v>
          </cell>
          <cell r="B1082" t="str">
            <v>安全防卫</v>
          </cell>
        </row>
        <row r="1082">
          <cell r="E1082">
            <v>0</v>
          </cell>
        </row>
        <row r="1083">
          <cell r="A1083" t="str">
            <v>2170150</v>
          </cell>
          <cell r="B1083" t="str">
            <v>事业运行</v>
          </cell>
        </row>
        <row r="1083">
          <cell r="E1083">
            <v>0</v>
          </cell>
        </row>
        <row r="1084">
          <cell r="A1084" t="str">
            <v>2170199</v>
          </cell>
          <cell r="B1084" t="str">
            <v>金融部门其他行政支出</v>
          </cell>
        </row>
        <row r="1084">
          <cell r="E1084">
            <v>0</v>
          </cell>
        </row>
        <row r="1085">
          <cell r="A1085" t="str">
            <v>21702</v>
          </cell>
          <cell r="B1085" t="str">
            <v>金融部门监管支出</v>
          </cell>
          <cell r="C1085">
            <v>0</v>
          </cell>
          <cell r="D1085">
            <v>1</v>
          </cell>
          <cell r="E1085">
            <v>1</v>
          </cell>
        </row>
        <row r="1086">
          <cell r="A1086" t="str">
            <v>2170201</v>
          </cell>
          <cell r="B1086" t="str">
            <v>货币发行</v>
          </cell>
        </row>
        <row r="1086">
          <cell r="E1086">
            <v>0</v>
          </cell>
        </row>
        <row r="1087">
          <cell r="A1087" t="str">
            <v>2170202</v>
          </cell>
          <cell r="B1087" t="str">
            <v>金融服务</v>
          </cell>
        </row>
        <row r="1087">
          <cell r="E1087">
            <v>0</v>
          </cell>
        </row>
        <row r="1088">
          <cell r="A1088" t="str">
            <v>2170203</v>
          </cell>
          <cell r="B1088" t="str">
            <v>反假币</v>
          </cell>
        </row>
        <row r="1088">
          <cell r="E1088">
            <v>0</v>
          </cell>
        </row>
        <row r="1089">
          <cell r="A1089" t="str">
            <v>2170204</v>
          </cell>
          <cell r="B1089" t="str">
            <v>重点金融机构监管</v>
          </cell>
        </row>
        <row r="1089">
          <cell r="E1089">
            <v>0</v>
          </cell>
        </row>
        <row r="1090">
          <cell r="A1090" t="str">
            <v>2170205</v>
          </cell>
          <cell r="B1090" t="str">
            <v>金融稽查与案件处理</v>
          </cell>
        </row>
        <row r="1090">
          <cell r="D1090">
            <v>1</v>
          </cell>
          <cell r="E1090">
            <v>1</v>
          </cell>
        </row>
        <row r="1091">
          <cell r="A1091" t="str">
            <v>2170206</v>
          </cell>
          <cell r="B1091" t="str">
            <v>金融行业电子化建设</v>
          </cell>
        </row>
        <row r="1091">
          <cell r="E1091">
            <v>0</v>
          </cell>
        </row>
        <row r="1092">
          <cell r="A1092" t="str">
            <v>2170207</v>
          </cell>
          <cell r="B1092" t="str">
            <v>从业人员资格考试</v>
          </cell>
        </row>
        <row r="1092">
          <cell r="E1092">
            <v>0</v>
          </cell>
        </row>
        <row r="1093">
          <cell r="A1093" t="str">
            <v>2170208</v>
          </cell>
          <cell r="B1093" t="str">
            <v>反洗钱</v>
          </cell>
        </row>
        <row r="1093">
          <cell r="E1093">
            <v>0</v>
          </cell>
        </row>
        <row r="1094">
          <cell r="A1094" t="str">
            <v>2170299</v>
          </cell>
          <cell r="B1094" t="str">
            <v>金融部门其他监管支出</v>
          </cell>
        </row>
        <row r="1094">
          <cell r="E1094">
            <v>0</v>
          </cell>
        </row>
        <row r="1095">
          <cell r="A1095" t="str">
            <v>21703</v>
          </cell>
          <cell r="B1095" t="str">
            <v>金融发展支出</v>
          </cell>
          <cell r="C1095">
            <v>0</v>
          </cell>
          <cell r="D1095">
            <v>0</v>
          </cell>
          <cell r="E1095">
            <v>0</v>
          </cell>
        </row>
        <row r="1096">
          <cell r="A1096" t="str">
            <v>2170301</v>
          </cell>
          <cell r="B1096" t="str">
            <v>政策性银行亏损补贴</v>
          </cell>
        </row>
        <row r="1096">
          <cell r="E1096">
            <v>0</v>
          </cell>
        </row>
        <row r="1097">
          <cell r="A1097" t="str">
            <v>2170302</v>
          </cell>
          <cell r="B1097" t="str">
            <v>利息费用补贴支出</v>
          </cell>
        </row>
        <row r="1097">
          <cell r="E1097">
            <v>0</v>
          </cell>
        </row>
        <row r="1098">
          <cell r="A1098" t="str">
            <v>2170303</v>
          </cell>
          <cell r="B1098" t="str">
            <v>补充资本金</v>
          </cell>
        </row>
        <row r="1098">
          <cell r="E1098">
            <v>0</v>
          </cell>
        </row>
        <row r="1099">
          <cell r="A1099" t="str">
            <v>2170304</v>
          </cell>
          <cell r="B1099" t="str">
            <v>风险基金补助</v>
          </cell>
        </row>
        <row r="1099">
          <cell r="E1099">
            <v>0</v>
          </cell>
        </row>
        <row r="1100">
          <cell r="A1100" t="str">
            <v>2170399</v>
          </cell>
          <cell r="B1100" t="str">
            <v>其他金融发展支出</v>
          </cell>
        </row>
        <row r="1100">
          <cell r="E1100">
            <v>0</v>
          </cell>
        </row>
        <row r="1101">
          <cell r="A1101" t="str">
            <v>21799</v>
          </cell>
          <cell r="B1101" t="str">
            <v>其他金融支出</v>
          </cell>
          <cell r="C1101">
            <v>276</v>
          </cell>
          <cell r="D1101">
            <v>0</v>
          </cell>
          <cell r="E1101">
            <v>0</v>
          </cell>
        </row>
        <row r="1102">
          <cell r="A1102" t="str">
            <v>2179902</v>
          </cell>
          <cell r="B1102" t="str">
            <v>重点企业贷款贴息</v>
          </cell>
          <cell r="C1102">
            <v>276</v>
          </cell>
        </row>
        <row r="1102">
          <cell r="E1102">
            <v>0</v>
          </cell>
        </row>
        <row r="1103">
          <cell r="A1103" t="str">
            <v>2179999</v>
          </cell>
          <cell r="B1103" t="str">
            <v>其他金融发展支出</v>
          </cell>
        </row>
        <row r="1103">
          <cell r="E1103">
            <v>0</v>
          </cell>
        </row>
        <row r="1104">
          <cell r="A1104" t="str">
            <v>219</v>
          </cell>
          <cell r="B1104" t="str">
            <v>十七、援助其他地区支出</v>
          </cell>
          <cell r="C1104">
            <v>0</v>
          </cell>
          <cell r="D1104">
            <v>0</v>
          </cell>
          <cell r="E1104">
            <v>0</v>
          </cell>
        </row>
        <row r="1105">
          <cell r="A1105" t="str">
            <v>21901</v>
          </cell>
          <cell r="B1105" t="str">
            <v>一般公共服务</v>
          </cell>
        </row>
        <row r="1106">
          <cell r="A1106" t="str">
            <v>21902</v>
          </cell>
          <cell r="B1106" t="str">
            <v>教育</v>
          </cell>
        </row>
        <row r="1107">
          <cell r="A1107" t="str">
            <v>21903</v>
          </cell>
          <cell r="B1107" t="str">
            <v>文化旅游体育与传媒★</v>
          </cell>
        </row>
        <row r="1108">
          <cell r="A1108" t="str">
            <v>21904</v>
          </cell>
          <cell r="B1108" t="str">
            <v>卫生健康★</v>
          </cell>
        </row>
        <row r="1109">
          <cell r="A1109" t="str">
            <v>21905</v>
          </cell>
          <cell r="B1109" t="str">
            <v>节能环保</v>
          </cell>
        </row>
        <row r="1110">
          <cell r="A1110" t="str">
            <v>21906</v>
          </cell>
          <cell r="B1110" t="str">
            <v>农业农村★</v>
          </cell>
        </row>
        <row r="1111">
          <cell r="A1111" t="str">
            <v>21907</v>
          </cell>
          <cell r="B1111" t="str">
            <v>交通运输</v>
          </cell>
        </row>
        <row r="1112">
          <cell r="A1112" t="str">
            <v>21908</v>
          </cell>
          <cell r="B1112" t="str">
            <v>住房保障</v>
          </cell>
        </row>
        <row r="1113">
          <cell r="A1113" t="str">
            <v>21999</v>
          </cell>
          <cell r="B1113" t="str">
            <v>其他支出</v>
          </cell>
        </row>
        <row r="1114">
          <cell r="A1114" t="str">
            <v>220</v>
          </cell>
          <cell r="B1114" t="str">
            <v>十八、自然资源海洋气象等支出</v>
          </cell>
          <cell r="C1114">
            <v>744</v>
          </cell>
          <cell r="D1114">
            <v>985</v>
          </cell>
          <cell r="E1114">
            <v>861</v>
          </cell>
        </row>
        <row r="1115">
          <cell r="A1115" t="str">
            <v>22001</v>
          </cell>
          <cell r="B1115" t="str">
            <v>自然资源事务</v>
          </cell>
          <cell r="C1115">
            <v>737</v>
          </cell>
          <cell r="D1115">
            <v>985</v>
          </cell>
          <cell r="E1115">
            <v>861</v>
          </cell>
        </row>
        <row r="1116">
          <cell r="A1116" t="str">
            <v>2200101</v>
          </cell>
          <cell r="B1116" t="str">
            <v>行政运行</v>
          </cell>
          <cell r="C1116">
            <v>658</v>
          </cell>
          <cell r="D1116">
            <v>846</v>
          </cell>
          <cell r="E1116">
            <v>791</v>
          </cell>
        </row>
        <row r="1117">
          <cell r="A1117" t="str">
            <v>2200102</v>
          </cell>
          <cell r="B1117" t="str">
            <v>一般行政管理事务</v>
          </cell>
        </row>
        <row r="1117">
          <cell r="D1117">
            <v>8</v>
          </cell>
          <cell r="E1117">
            <v>0</v>
          </cell>
        </row>
        <row r="1118">
          <cell r="A1118" t="str">
            <v>2200103</v>
          </cell>
          <cell r="B1118" t="str">
            <v>机关服务</v>
          </cell>
        </row>
        <row r="1118">
          <cell r="E1118">
            <v>0</v>
          </cell>
        </row>
        <row r="1119">
          <cell r="A1119" t="str">
            <v>2200104</v>
          </cell>
          <cell r="B1119" t="str">
            <v>自然资源规划及管理</v>
          </cell>
        </row>
        <row r="1119">
          <cell r="E1119">
            <v>0</v>
          </cell>
        </row>
        <row r="1120">
          <cell r="A1120" t="str">
            <v>2200106</v>
          </cell>
          <cell r="B1120" t="str">
            <v>自然资源利用与保护</v>
          </cell>
          <cell r="C1120">
            <v>10</v>
          </cell>
        </row>
        <row r="1120">
          <cell r="E1120">
            <v>0</v>
          </cell>
        </row>
        <row r="1121">
          <cell r="A1121" t="str">
            <v>2200107</v>
          </cell>
          <cell r="B1121" t="str">
            <v>自然资源社会公益服务</v>
          </cell>
        </row>
        <row r="1121">
          <cell r="E1121">
            <v>0</v>
          </cell>
        </row>
        <row r="1122">
          <cell r="A1122" t="str">
            <v>2200108</v>
          </cell>
          <cell r="B1122" t="str">
            <v>自然资源行业业务管理</v>
          </cell>
          <cell r="C1122">
            <v>64</v>
          </cell>
          <cell r="D1122">
            <v>97</v>
          </cell>
          <cell r="E1122">
            <v>67</v>
          </cell>
        </row>
        <row r="1123">
          <cell r="A1123" t="str">
            <v>2200109</v>
          </cell>
          <cell r="B1123" t="str">
            <v>自然资源调查与确权登记</v>
          </cell>
        </row>
        <row r="1123">
          <cell r="E1123">
            <v>0</v>
          </cell>
        </row>
        <row r="1124">
          <cell r="A1124" t="str">
            <v>2200112</v>
          </cell>
          <cell r="B1124" t="str">
            <v>土地资源储备支出</v>
          </cell>
        </row>
        <row r="1124">
          <cell r="E1124">
            <v>0</v>
          </cell>
        </row>
        <row r="1125">
          <cell r="A1125" t="str">
            <v>2200113</v>
          </cell>
          <cell r="B1125" t="str">
            <v>地质矿产资源与环境调查</v>
          </cell>
        </row>
        <row r="1125">
          <cell r="E1125">
            <v>0</v>
          </cell>
        </row>
        <row r="1126">
          <cell r="A1126" t="str">
            <v>2200114</v>
          </cell>
          <cell r="B1126" t="str">
            <v>地质勘查与矿产资源管理</v>
          </cell>
          <cell r="C1126">
            <v>5</v>
          </cell>
          <cell r="D1126">
            <v>34</v>
          </cell>
          <cell r="E1126">
            <v>0</v>
          </cell>
        </row>
        <row r="1127">
          <cell r="A1127" t="str">
            <v>2200115</v>
          </cell>
          <cell r="B1127" t="str">
            <v>地质转产项目财政贴息</v>
          </cell>
        </row>
        <row r="1127">
          <cell r="E1127">
            <v>0</v>
          </cell>
        </row>
        <row r="1128">
          <cell r="A1128" t="str">
            <v>2200116</v>
          </cell>
          <cell r="B1128" t="str">
            <v>国外风险勘查</v>
          </cell>
        </row>
        <row r="1128">
          <cell r="E1128">
            <v>0</v>
          </cell>
        </row>
        <row r="1129">
          <cell r="A1129" t="str">
            <v>2200119</v>
          </cell>
          <cell r="B1129" t="str">
            <v>地质勘查基金（周转金）支出</v>
          </cell>
        </row>
        <row r="1129">
          <cell r="E1129">
            <v>0</v>
          </cell>
        </row>
        <row r="1130">
          <cell r="A1130" t="str">
            <v>2200120</v>
          </cell>
          <cell r="B1130" t="str">
            <v>海域与海岛管理</v>
          </cell>
        </row>
        <row r="1130">
          <cell r="E1130">
            <v>0</v>
          </cell>
        </row>
        <row r="1131">
          <cell r="A1131" t="str">
            <v>2200121</v>
          </cell>
          <cell r="B1131" t="str">
            <v>自然资源国际合作与海洋权益维护</v>
          </cell>
        </row>
        <row r="1131">
          <cell r="E1131">
            <v>0</v>
          </cell>
        </row>
        <row r="1132">
          <cell r="A1132" t="str">
            <v>2200122</v>
          </cell>
          <cell r="B1132" t="str">
            <v>自然资源卫星</v>
          </cell>
        </row>
        <row r="1132">
          <cell r="E1132">
            <v>0</v>
          </cell>
        </row>
        <row r="1133">
          <cell r="A1133" t="str">
            <v>2200123</v>
          </cell>
          <cell r="B1133" t="str">
            <v>极地考察</v>
          </cell>
        </row>
        <row r="1133">
          <cell r="E1133">
            <v>0</v>
          </cell>
        </row>
        <row r="1134">
          <cell r="A1134" t="str">
            <v>2200124</v>
          </cell>
          <cell r="B1134" t="str">
            <v>深海调查与资源开发</v>
          </cell>
        </row>
        <row r="1134">
          <cell r="E1134">
            <v>0</v>
          </cell>
        </row>
        <row r="1135">
          <cell r="A1135" t="str">
            <v>2200125</v>
          </cell>
          <cell r="B1135" t="str">
            <v>海港航标维护</v>
          </cell>
        </row>
        <row r="1135">
          <cell r="E1135">
            <v>0</v>
          </cell>
        </row>
        <row r="1136">
          <cell r="A1136" t="str">
            <v>2200126</v>
          </cell>
          <cell r="B1136" t="str">
            <v>海水淡化</v>
          </cell>
        </row>
        <row r="1136">
          <cell r="E1136">
            <v>0</v>
          </cell>
        </row>
        <row r="1137">
          <cell r="A1137" t="str">
            <v>2200127</v>
          </cell>
          <cell r="B1137" t="str">
            <v>无居民海岛使用金支出</v>
          </cell>
        </row>
        <row r="1137">
          <cell r="E1137">
            <v>0</v>
          </cell>
        </row>
        <row r="1138">
          <cell r="A1138" t="str">
            <v>2200128</v>
          </cell>
          <cell r="B1138" t="str">
            <v>海洋战略规划与预警监测</v>
          </cell>
        </row>
        <row r="1138">
          <cell r="E1138">
            <v>0</v>
          </cell>
        </row>
        <row r="1139">
          <cell r="A1139" t="str">
            <v>2200129</v>
          </cell>
          <cell r="B1139" t="str">
            <v>基础测绘与地理信息监管</v>
          </cell>
        </row>
        <row r="1139">
          <cell r="E1139">
            <v>0</v>
          </cell>
        </row>
        <row r="1140">
          <cell r="A1140" t="str">
            <v>2200150</v>
          </cell>
          <cell r="B1140" t="str">
            <v>事业运行</v>
          </cell>
        </row>
        <row r="1140">
          <cell r="E1140">
            <v>0</v>
          </cell>
        </row>
        <row r="1141">
          <cell r="A1141" t="str">
            <v>2200199</v>
          </cell>
          <cell r="B1141" t="str">
            <v>其他自然资源事务支出</v>
          </cell>
        </row>
        <row r="1141">
          <cell r="E1141">
            <v>3</v>
          </cell>
        </row>
        <row r="1142">
          <cell r="A1142" t="str">
            <v>22005</v>
          </cell>
          <cell r="B1142" t="str">
            <v>气象事务</v>
          </cell>
          <cell r="C1142">
            <v>7</v>
          </cell>
          <cell r="D1142">
            <v>0</v>
          </cell>
          <cell r="E1142">
            <v>0</v>
          </cell>
        </row>
        <row r="1143">
          <cell r="A1143" t="str">
            <v>2200501</v>
          </cell>
          <cell r="B1143" t="str">
            <v>行政运行</v>
          </cell>
          <cell r="C1143">
            <v>3</v>
          </cell>
        </row>
        <row r="1143">
          <cell r="E1143">
            <v>0</v>
          </cell>
        </row>
        <row r="1144">
          <cell r="A1144" t="str">
            <v>2200502</v>
          </cell>
          <cell r="B1144" t="str">
            <v>一般行政管理事务</v>
          </cell>
        </row>
        <row r="1144">
          <cell r="E1144">
            <v>0</v>
          </cell>
        </row>
        <row r="1145">
          <cell r="A1145" t="str">
            <v>2200503</v>
          </cell>
          <cell r="B1145" t="str">
            <v>机关服务</v>
          </cell>
        </row>
        <row r="1145">
          <cell r="E1145">
            <v>0</v>
          </cell>
        </row>
        <row r="1146">
          <cell r="A1146" t="str">
            <v>2200504</v>
          </cell>
          <cell r="B1146" t="str">
            <v>气象事业机构</v>
          </cell>
          <cell r="C1146">
            <v>4</v>
          </cell>
        </row>
        <row r="1146">
          <cell r="E1146">
            <v>0</v>
          </cell>
        </row>
        <row r="1147">
          <cell r="A1147" t="str">
            <v>2200506</v>
          </cell>
          <cell r="B1147" t="str">
            <v>气象探测</v>
          </cell>
        </row>
        <row r="1147">
          <cell r="E1147">
            <v>0</v>
          </cell>
        </row>
        <row r="1148">
          <cell r="A1148" t="str">
            <v>2200507</v>
          </cell>
          <cell r="B1148" t="str">
            <v>气象信息传输及管理</v>
          </cell>
        </row>
        <row r="1148">
          <cell r="E1148">
            <v>0</v>
          </cell>
        </row>
        <row r="1149">
          <cell r="A1149" t="str">
            <v>2200508</v>
          </cell>
          <cell r="B1149" t="str">
            <v>气象预报预测</v>
          </cell>
        </row>
        <row r="1149">
          <cell r="E1149">
            <v>0</v>
          </cell>
        </row>
        <row r="1150">
          <cell r="A1150" t="str">
            <v>2200509</v>
          </cell>
          <cell r="B1150" t="str">
            <v>气象服务</v>
          </cell>
        </row>
        <row r="1150">
          <cell r="E1150">
            <v>0</v>
          </cell>
        </row>
        <row r="1151">
          <cell r="A1151" t="str">
            <v>2200510</v>
          </cell>
          <cell r="B1151" t="str">
            <v>气象装备保障维护</v>
          </cell>
        </row>
        <row r="1151">
          <cell r="E1151">
            <v>0</v>
          </cell>
        </row>
        <row r="1152">
          <cell r="A1152" t="str">
            <v>2200511</v>
          </cell>
          <cell r="B1152" t="str">
            <v>气象基础设施建设与维修</v>
          </cell>
        </row>
        <row r="1152">
          <cell r="E1152">
            <v>0</v>
          </cell>
        </row>
        <row r="1153">
          <cell r="A1153" t="str">
            <v>2200512</v>
          </cell>
          <cell r="B1153" t="str">
            <v>气象卫星</v>
          </cell>
        </row>
        <row r="1153">
          <cell r="E1153">
            <v>0</v>
          </cell>
        </row>
        <row r="1154">
          <cell r="A1154" t="str">
            <v>2200513</v>
          </cell>
          <cell r="B1154" t="str">
            <v>气象法规与标准</v>
          </cell>
        </row>
        <row r="1154">
          <cell r="E1154">
            <v>0</v>
          </cell>
        </row>
        <row r="1155">
          <cell r="A1155" t="str">
            <v>2200514</v>
          </cell>
          <cell r="B1155" t="str">
            <v>气象资金审计稽查</v>
          </cell>
        </row>
        <row r="1155">
          <cell r="E1155">
            <v>0</v>
          </cell>
        </row>
        <row r="1156">
          <cell r="A1156" t="str">
            <v>2200599</v>
          </cell>
          <cell r="B1156" t="str">
            <v>其他气象事务支出</v>
          </cell>
        </row>
        <row r="1156">
          <cell r="E1156">
            <v>0</v>
          </cell>
        </row>
        <row r="1157">
          <cell r="A1157" t="str">
            <v>22099</v>
          </cell>
          <cell r="B1157" t="str">
            <v>其他自然资源海洋气象等支出</v>
          </cell>
          <cell r="C1157">
            <v>0</v>
          </cell>
          <cell r="D1157">
            <v>0</v>
          </cell>
          <cell r="E1157">
            <v>0</v>
          </cell>
        </row>
        <row r="1158">
          <cell r="A1158" t="str">
            <v>2209999</v>
          </cell>
          <cell r="B1158" t="str">
            <v>其他自然资源海洋气象等支出</v>
          </cell>
        </row>
        <row r="1158">
          <cell r="E1158">
            <v>0</v>
          </cell>
        </row>
        <row r="1159">
          <cell r="A1159" t="str">
            <v>221</v>
          </cell>
          <cell r="B1159" t="str">
            <v>十九、住房保障支出</v>
          </cell>
          <cell r="C1159">
            <v>10219</v>
          </cell>
          <cell r="D1159">
            <v>10033</v>
          </cell>
          <cell r="E1159">
            <v>7060</v>
          </cell>
        </row>
        <row r="1160">
          <cell r="A1160" t="str">
            <v>22101</v>
          </cell>
          <cell r="B1160" t="str">
            <v>保障性安居工程支出</v>
          </cell>
          <cell r="C1160">
            <v>884</v>
          </cell>
          <cell r="D1160">
            <v>475</v>
          </cell>
          <cell r="E1160">
            <v>302</v>
          </cell>
        </row>
        <row r="1161">
          <cell r="A1161" t="str">
            <v>2210101</v>
          </cell>
          <cell r="B1161" t="str">
            <v>廉租住房</v>
          </cell>
        </row>
        <row r="1161">
          <cell r="E1161">
            <v>0</v>
          </cell>
        </row>
        <row r="1162">
          <cell r="A1162" t="str">
            <v>2210102</v>
          </cell>
          <cell r="B1162" t="str">
            <v>沉陷区治理</v>
          </cell>
        </row>
        <row r="1162">
          <cell r="E1162">
            <v>0</v>
          </cell>
        </row>
        <row r="1163">
          <cell r="A1163" t="str">
            <v>2210103</v>
          </cell>
          <cell r="B1163" t="str">
            <v>棚户区改造</v>
          </cell>
        </row>
        <row r="1163">
          <cell r="E1163">
            <v>0</v>
          </cell>
        </row>
        <row r="1164">
          <cell r="A1164" t="str">
            <v>2210104</v>
          </cell>
          <cell r="B1164" t="str">
            <v>少数民族地区游牧民定居工程</v>
          </cell>
        </row>
        <row r="1164">
          <cell r="E1164">
            <v>0</v>
          </cell>
        </row>
        <row r="1165">
          <cell r="A1165" t="str">
            <v>2210105</v>
          </cell>
          <cell r="B1165" t="str">
            <v>农村危房改造</v>
          </cell>
          <cell r="C1165">
            <v>478</v>
          </cell>
          <cell r="D1165">
            <v>4</v>
          </cell>
          <cell r="E1165">
            <v>58</v>
          </cell>
        </row>
        <row r="1166">
          <cell r="A1166" t="str">
            <v>2210106</v>
          </cell>
          <cell r="B1166" t="str">
            <v>公共租赁住房</v>
          </cell>
        </row>
        <row r="1166">
          <cell r="D1166">
            <v>469</v>
          </cell>
          <cell r="E1166">
            <v>0</v>
          </cell>
        </row>
        <row r="1167">
          <cell r="A1167" t="str">
            <v>2210107</v>
          </cell>
          <cell r="B1167" t="str">
            <v>保障性住房租金补贴</v>
          </cell>
        </row>
        <row r="1167">
          <cell r="D1167">
            <v>2</v>
          </cell>
          <cell r="E1167">
            <v>0</v>
          </cell>
        </row>
        <row r="1168">
          <cell r="A1168" t="str">
            <v>2210108</v>
          </cell>
          <cell r="B1168" t="str">
            <v>老旧小区改造</v>
          </cell>
          <cell r="C1168">
            <v>406</v>
          </cell>
        </row>
        <row r="1168">
          <cell r="E1168">
            <v>244</v>
          </cell>
        </row>
        <row r="1169">
          <cell r="A1169" t="str">
            <v>2210109</v>
          </cell>
          <cell r="B1169" t="str">
            <v>住房租赁市场发展</v>
          </cell>
        </row>
        <row r="1169">
          <cell r="E1169">
            <v>0</v>
          </cell>
        </row>
        <row r="1170">
          <cell r="A1170" t="str">
            <v>2210199</v>
          </cell>
          <cell r="B1170" t="str">
            <v>其他保障性安居工程支出</v>
          </cell>
        </row>
        <row r="1170">
          <cell r="E1170">
            <v>0</v>
          </cell>
        </row>
        <row r="1171">
          <cell r="A1171" t="str">
            <v>22102</v>
          </cell>
          <cell r="B1171" t="str">
            <v>住房改革支出</v>
          </cell>
          <cell r="C1171">
            <v>9335</v>
          </cell>
          <cell r="D1171">
            <v>9558</v>
          </cell>
          <cell r="E1171">
            <v>6758</v>
          </cell>
        </row>
        <row r="1172">
          <cell r="A1172" t="str">
            <v>2210201</v>
          </cell>
          <cell r="B1172" t="str">
            <v>住房公积金</v>
          </cell>
          <cell r="C1172">
            <v>9151</v>
          </cell>
          <cell r="D1172">
            <v>9375</v>
          </cell>
          <cell r="E1172">
            <v>6575</v>
          </cell>
        </row>
        <row r="1173">
          <cell r="A1173" t="str">
            <v>2210202</v>
          </cell>
          <cell r="B1173" t="str">
            <v>提租补贴</v>
          </cell>
        </row>
        <row r="1173">
          <cell r="E1173">
            <v>0</v>
          </cell>
        </row>
        <row r="1174">
          <cell r="A1174" t="str">
            <v>2210203</v>
          </cell>
          <cell r="B1174" t="str">
            <v>购房补贴</v>
          </cell>
          <cell r="C1174">
            <v>184</v>
          </cell>
          <cell r="D1174">
            <v>183</v>
          </cell>
          <cell r="E1174">
            <v>183</v>
          </cell>
        </row>
        <row r="1175">
          <cell r="A1175" t="str">
            <v>22103</v>
          </cell>
          <cell r="B1175" t="str">
            <v>城乡社区住宅</v>
          </cell>
          <cell r="C1175">
            <v>0</v>
          </cell>
          <cell r="D1175">
            <v>0</v>
          </cell>
          <cell r="E1175">
            <v>0</v>
          </cell>
        </row>
        <row r="1176">
          <cell r="A1176" t="str">
            <v>2210301</v>
          </cell>
          <cell r="B1176" t="str">
            <v>公有住房建设和维修改造支出</v>
          </cell>
        </row>
        <row r="1176">
          <cell r="E1176">
            <v>0</v>
          </cell>
        </row>
        <row r="1177">
          <cell r="A1177" t="str">
            <v>2210302</v>
          </cell>
          <cell r="B1177" t="str">
            <v>住房公积金管理</v>
          </cell>
        </row>
        <row r="1177">
          <cell r="E1177">
            <v>0</v>
          </cell>
        </row>
        <row r="1178">
          <cell r="A1178" t="str">
            <v>2210399</v>
          </cell>
          <cell r="B1178" t="str">
            <v>其他城乡社区住宅支出</v>
          </cell>
        </row>
        <row r="1178">
          <cell r="E1178">
            <v>0</v>
          </cell>
        </row>
        <row r="1179">
          <cell r="A1179" t="str">
            <v>222</v>
          </cell>
          <cell r="B1179" t="str">
            <v>二十、粮油物资储备支出</v>
          </cell>
          <cell r="C1179">
            <v>144</v>
          </cell>
          <cell r="D1179">
            <v>427</v>
          </cell>
          <cell r="E1179">
            <v>275</v>
          </cell>
        </row>
        <row r="1180">
          <cell r="A1180" t="str">
            <v>22201</v>
          </cell>
          <cell r="B1180" t="str">
            <v>粮油事务</v>
          </cell>
          <cell r="C1180">
            <v>144</v>
          </cell>
          <cell r="D1180">
            <v>3</v>
          </cell>
          <cell r="E1180">
            <v>0</v>
          </cell>
        </row>
        <row r="1181">
          <cell r="A1181" t="str">
            <v>2220101</v>
          </cell>
          <cell r="B1181" t="str">
            <v>行政运行</v>
          </cell>
        </row>
        <row r="1181">
          <cell r="E1181">
            <v>0</v>
          </cell>
        </row>
        <row r="1182">
          <cell r="A1182" t="str">
            <v>2220102</v>
          </cell>
          <cell r="B1182" t="str">
            <v>一般行政管理事务</v>
          </cell>
        </row>
        <row r="1182">
          <cell r="E1182">
            <v>0</v>
          </cell>
        </row>
        <row r="1183">
          <cell r="A1183" t="str">
            <v>2220103</v>
          </cell>
          <cell r="B1183" t="str">
            <v>机关服务</v>
          </cell>
        </row>
        <row r="1183">
          <cell r="E1183">
            <v>0</v>
          </cell>
        </row>
        <row r="1184">
          <cell r="A1184" t="str">
            <v>2220104</v>
          </cell>
          <cell r="B1184" t="str">
            <v>财务与审计支出</v>
          </cell>
        </row>
        <row r="1184">
          <cell r="E1184">
            <v>0</v>
          </cell>
        </row>
        <row r="1185">
          <cell r="A1185" t="str">
            <v>2220105</v>
          </cell>
          <cell r="B1185" t="str">
            <v>信息统计</v>
          </cell>
        </row>
        <row r="1185">
          <cell r="E1185">
            <v>0</v>
          </cell>
        </row>
        <row r="1186">
          <cell r="A1186" t="str">
            <v>2220106</v>
          </cell>
          <cell r="B1186" t="str">
            <v>专项业务活动</v>
          </cell>
        </row>
        <row r="1186">
          <cell r="E1186">
            <v>0</v>
          </cell>
        </row>
        <row r="1187">
          <cell r="A1187" t="str">
            <v>2220107</v>
          </cell>
          <cell r="B1187" t="str">
            <v>国家粮油差价补贴</v>
          </cell>
        </row>
        <row r="1187">
          <cell r="E1187">
            <v>0</v>
          </cell>
        </row>
        <row r="1188">
          <cell r="A1188" t="str">
            <v>2220112</v>
          </cell>
          <cell r="B1188" t="str">
            <v>粮食财务挂账利息补贴</v>
          </cell>
        </row>
        <row r="1188">
          <cell r="E1188">
            <v>0</v>
          </cell>
        </row>
        <row r="1189">
          <cell r="A1189" t="str">
            <v>2220113</v>
          </cell>
          <cell r="B1189" t="str">
            <v>粮食财务挂账消化款</v>
          </cell>
        </row>
        <row r="1189">
          <cell r="E1189">
            <v>0</v>
          </cell>
        </row>
        <row r="1190">
          <cell r="A1190" t="str">
            <v>2220114</v>
          </cell>
          <cell r="B1190" t="str">
            <v>处理陈化粮补贴</v>
          </cell>
        </row>
        <row r="1190">
          <cell r="E1190">
            <v>0</v>
          </cell>
        </row>
        <row r="1191">
          <cell r="A1191" t="str">
            <v>2220115</v>
          </cell>
          <cell r="B1191" t="str">
            <v>粮食风险基金</v>
          </cell>
          <cell r="C1191">
            <v>130</v>
          </cell>
        </row>
        <row r="1191">
          <cell r="E1191">
            <v>0</v>
          </cell>
        </row>
        <row r="1192">
          <cell r="A1192" t="str">
            <v>2220118</v>
          </cell>
          <cell r="B1192" t="str">
            <v>粮油市场调控专项资金</v>
          </cell>
        </row>
        <row r="1192">
          <cell r="E1192">
            <v>0</v>
          </cell>
        </row>
        <row r="1193">
          <cell r="A1193" t="str">
            <v>2220119</v>
          </cell>
          <cell r="B1193" t="str">
            <v>设施建设</v>
          </cell>
        </row>
        <row r="1193">
          <cell r="E1193">
            <v>0</v>
          </cell>
        </row>
        <row r="1194">
          <cell r="A1194" t="str">
            <v>2220120</v>
          </cell>
          <cell r="B1194" t="str">
            <v>设施安全</v>
          </cell>
        </row>
        <row r="1194">
          <cell r="E1194">
            <v>0</v>
          </cell>
        </row>
        <row r="1195">
          <cell r="A1195" t="str">
            <v>2220121</v>
          </cell>
          <cell r="B1195" t="str">
            <v>物资保管体系</v>
          </cell>
        </row>
        <row r="1195">
          <cell r="E1195">
            <v>0</v>
          </cell>
        </row>
        <row r="1196">
          <cell r="A1196" t="str">
            <v>2220150</v>
          </cell>
          <cell r="B1196" t="str">
            <v>事业运行</v>
          </cell>
        </row>
        <row r="1196">
          <cell r="E1196">
            <v>0</v>
          </cell>
        </row>
        <row r="1197">
          <cell r="A1197" t="str">
            <v>2220199</v>
          </cell>
          <cell r="B1197" t="str">
            <v>其他粮油事务支出</v>
          </cell>
          <cell r="C1197">
            <v>14</v>
          </cell>
          <cell r="D1197">
            <v>3</v>
          </cell>
          <cell r="E1197">
            <v>0</v>
          </cell>
        </row>
        <row r="1198">
          <cell r="A1198" t="str">
            <v>22203</v>
          </cell>
          <cell r="B1198" t="str">
            <v>能源储备</v>
          </cell>
          <cell r="C1198">
            <v>0</v>
          </cell>
          <cell r="D1198">
            <v>0</v>
          </cell>
          <cell r="E1198">
            <v>0</v>
          </cell>
        </row>
        <row r="1199">
          <cell r="A1199" t="str">
            <v>2220301</v>
          </cell>
          <cell r="B1199" t="str">
            <v>石油储备</v>
          </cell>
        </row>
        <row r="1199">
          <cell r="E1199">
            <v>0</v>
          </cell>
        </row>
        <row r="1200">
          <cell r="A1200" t="str">
            <v>2220303</v>
          </cell>
          <cell r="B1200" t="str">
            <v>天然铀能源储备</v>
          </cell>
        </row>
        <row r="1200">
          <cell r="E1200">
            <v>0</v>
          </cell>
        </row>
        <row r="1201">
          <cell r="A1201" t="str">
            <v>2220304</v>
          </cell>
          <cell r="B1201" t="str">
            <v>煤炭储备</v>
          </cell>
        </row>
        <row r="1201">
          <cell r="E1201">
            <v>0</v>
          </cell>
        </row>
        <row r="1202">
          <cell r="A1202" t="str">
            <v>2220305</v>
          </cell>
          <cell r="B1202" t="str">
            <v>成品油储备</v>
          </cell>
        </row>
        <row r="1202">
          <cell r="E1202">
            <v>0</v>
          </cell>
        </row>
        <row r="1203">
          <cell r="A1203" t="str">
            <v>2220399</v>
          </cell>
          <cell r="B1203" t="str">
            <v>其他能源储备支出</v>
          </cell>
        </row>
        <row r="1203">
          <cell r="E1203">
            <v>0</v>
          </cell>
        </row>
        <row r="1204">
          <cell r="A1204" t="str">
            <v>22204</v>
          </cell>
          <cell r="B1204" t="str">
            <v>粮油储备</v>
          </cell>
          <cell r="C1204">
            <v>0</v>
          </cell>
          <cell r="D1204">
            <v>424</v>
          </cell>
          <cell r="E1204">
            <v>275</v>
          </cell>
        </row>
        <row r="1205">
          <cell r="A1205" t="str">
            <v>2220401</v>
          </cell>
          <cell r="B1205" t="str">
            <v>储备粮油补贴</v>
          </cell>
        </row>
        <row r="1205">
          <cell r="D1205">
            <v>275</v>
          </cell>
          <cell r="E1205">
            <v>275</v>
          </cell>
        </row>
        <row r="1206">
          <cell r="A1206" t="str">
            <v>2220402</v>
          </cell>
          <cell r="B1206" t="str">
            <v>储备粮油差价补贴</v>
          </cell>
        </row>
        <row r="1206">
          <cell r="D1206">
            <v>129</v>
          </cell>
          <cell r="E1206">
            <v>0</v>
          </cell>
        </row>
        <row r="1207">
          <cell r="A1207" t="str">
            <v>2220403</v>
          </cell>
          <cell r="B1207" t="str">
            <v>储备粮（油）库建设</v>
          </cell>
        </row>
        <row r="1207">
          <cell r="E1207">
            <v>0</v>
          </cell>
        </row>
        <row r="1208">
          <cell r="A1208" t="str">
            <v>2220404</v>
          </cell>
          <cell r="B1208" t="str">
            <v>最低收购价政策支出</v>
          </cell>
        </row>
        <row r="1208">
          <cell r="E1208">
            <v>0</v>
          </cell>
        </row>
        <row r="1209">
          <cell r="A1209" t="str">
            <v>2220499</v>
          </cell>
          <cell r="B1209" t="str">
            <v>其他粮油储备支出</v>
          </cell>
        </row>
        <row r="1209">
          <cell r="D1209">
            <v>20</v>
          </cell>
          <cell r="E1209">
            <v>0</v>
          </cell>
        </row>
        <row r="1210">
          <cell r="A1210" t="str">
            <v>22205</v>
          </cell>
          <cell r="B1210" t="str">
            <v>重要商品储备</v>
          </cell>
          <cell r="C1210">
            <v>0</v>
          </cell>
          <cell r="D1210">
            <v>0</v>
          </cell>
          <cell r="E1210">
            <v>0</v>
          </cell>
        </row>
        <row r="1211">
          <cell r="A1211" t="str">
            <v>2220501</v>
          </cell>
          <cell r="B1211" t="str">
            <v>棉花储备</v>
          </cell>
        </row>
        <row r="1211">
          <cell r="E1211">
            <v>0</v>
          </cell>
        </row>
        <row r="1212">
          <cell r="A1212" t="str">
            <v>2220502</v>
          </cell>
          <cell r="B1212" t="str">
            <v>食糖储备</v>
          </cell>
        </row>
        <row r="1212">
          <cell r="E1212">
            <v>0</v>
          </cell>
        </row>
        <row r="1213">
          <cell r="A1213" t="str">
            <v>2220503</v>
          </cell>
          <cell r="B1213" t="str">
            <v>肉类储备</v>
          </cell>
        </row>
        <row r="1213">
          <cell r="E1213">
            <v>0</v>
          </cell>
        </row>
        <row r="1214">
          <cell r="A1214" t="str">
            <v>2220504</v>
          </cell>
          <cell r="B1214" t="str">
            <v>化肥储备</v>
          </cell>
        </row>
        <row r="1214">
          <cell r="E1214">
            <v>0</v>
          </cell>
        </row>
        <row r="1215">
          <cell r="A1215" t="str">
            <v>2220505</v>
          </cell>
          <cell r="B1215" t="str">
            <v>农药储备</v>
          </cell>
        </row>
        <row r="1215">
          <cell r="E1215">
            <v>0</v>
          </cell>
        </row>
        <row r="1216">
          <cell r="A1216" t="str">
            <v>2220506</v>
          </cell>
          <cell r="B1216" t="str">
            <v>边销茶储备</v>
          </cell>
        </row>
        <row r="1216">
          <cell r="E1216">
            <v>0</v>
          </cell>
        </row>
        <row r="1217">
          <cell r="A1217" t="str">
            <v>2220507</v>
          </cell>
          <cell r="B1217" t="str">
            <v>羊毛储备</v>
          </cell>
        </row>
        <row r="1217">
          <cell r="E1217">
            <v>0</v>
          </cell>
        </row>
        <row r="1218">
          <cell r="A1218" t="str">
            <v>2220508</v>
          </cell>
          <cell r="B1218" t="str">
            <v>医药储备</v>
          </cell>
        </row>
        <row r="1218">
          <cell r="E1218">
            <v>0</v>
          </cell>
        </row>
        <row r="1219">
          <cell r="A1219" t="str">
            <v>2220509</v>
          </cell>
          <cell r="B1219" t="str">
            <v>食盐储备</v>
          </cell>
        </row>
        <row r="1219">
          <cell r="E1219">
            <v>0</v>
          </cell>
        </row>
        <row r="1220">
          <cell r="A1220" t="str">
            <v>2220510</v>
          </cell>
          <cell r="B1220" t="str">
            <v>战略物资储备</v>
          </cell>
        </row>
        <row r="1220">
          <cell r="E1220">
            <v>0</v>
          </cell>
        </row>
        <row r="1221">
          <cell r="A1221" t="str">
            <v>2220511</v>
          </cell>
          <cell r="B1221" t="str">
            <v>应急物资储备</v>
          </cell>
        </row>
        <row r="1221">
          <cell r="E1221">
            <v>0</v>
          </cell>
        </row>
        <row r="1222">
          <cell r="A1222" t="str">
            <v>2220599</v>
          </cell>
          <cell r="B1222" t="str">
            <v>其他重要商品储备支出</v>
          </cell>
        </row>
        <row r="1222">
          <cell r="E1222">
            <v>0</v>
          </cell>
        </row>
        <row r="1223">
          <cell r="A1223" t="str">
            <v>224</v>
          </cell>
          <cell r="B1223" t="str">
            <v>二十一、灾害防治及应急管理支出</v>
          </cell>
          <cell r="C1223">
            <v>2879</v>
          </cell>
          <cell r="D1223">
            <v>1467</v>
          </cell>
          <cell r="E1223">
            <v>1460</v>
          </cell>
        </row>
        <row r="1224">
          <cell r="A1224" t="str">
            <v>22401</v>
          </cell>
          <cell r="B1224" t="str">
            <v>应急管理事务</v>
          </cell>
          <cell r="C1224">
            <v>758</v>
          </cell>
          <cell r="D1224">
            <v>594</v>
          </cell>
          <cell r="E1224">
            <v>463</v>
          </cell>
        </row>
        <row r="1225">
          <cell r="A1225" t="str">
            <v>2240101</v>
          </cell>
          <cell r="B1225" t="str">
            <v>行政运行</v>
          </cell>
          <cell r="C1225">
            <v>282</v>
          </cell>
          <cell r="D1225">
            <v>380</v>
          </cell>
          <cell r="E1225">
            <v>362</v>
          </cell>
        </row>
        <row r="1226">
          <cell r="A1226" t="str">
            <v>2240102</v>
          </cell>
          <cell r="B1226" t="str">
            <v>一般行政管理事务</v>
          </cell>
          <cell r="C1226">
            <v>13</v>
          </cell>
          <cell r="D1226">
            <v>10</v>
          </cell>
          <cell r="E1226">
            <v>10</v>
          </cell>
        </row>
        <row r="1227">
          <cell r="A1227" t="str">
            <v>2240103</v>
          </cell>
          <cell r="B1227" t="str">
            <v>机关服务</v>
          </cell>
        </row>
        <row r="1227">
          <cell r="E1227">
            <v>0</v>
          </cell>
        </row>
        <row r="1228">
          <cell r="A1228" t="str">
            <v>2240104</v>
          </cell>
          <cell r="B1228" t="str">
            <v>灾害风险防治</v>
          </cell>
        </row>
        <row r="1228">
          <cell r="E1228">
            <v>0</v>
          </cell>
        </row>
        <row r="1229">
          <cell r="A1229" t="str">
            <v>2240105</v>
          </cell>
          <cell r="B1229" t="str">
            <v>国务院安委会专项</v>
          </cell>
        </row>
        <row r="1229">
          <cell r="E1229">
            <v>0</v>
          </cell>
        </row>
        <row r="1230">
          <cell r="A1230" t="str">
            <v>2240106</v>
          </cell>
          <cell r="B1230" t="str">
            <v>安全监管</v>
          </cell>
          <cell r="C1230">
            <v>43</v>
          </cell>
          <cell r="D1230">
            <v>179</v>
          </cell>
          <cell r="E1230">
            <v>81</v>
          </cell>
        </row>
        <row r="1231">
          <cell r="A1231" t="str">
            <v>2240107</v>
          </cell>
          <cell r="B1231" t="str">
            <v>安全生产基础◆</v>
          </cell>
        </row>
        <row r="1231">
          <cell r="E1231">
            <v>0</v>
          </cell>
        </row>
        <row r="1232">
          <cell r="A1232" t="str">
            <v>2240108</v>
          </cell>
          <cell r="B1232" t="str">
            <v>应急救援</v>
          </cell>
          <cell r="C1232">
            <v>210</v>
          </cell>
          <cell r="D1232">
            <v>15</v>
          </cell>
          <cell r="E1232">
            <v>1</v>
          </cell>
        </row>
        <row r="1233">
          <cell r="A1233" t="str">
            <v>2240109</v>
          </cell>
          <cell r="B1233" t="str">
            <v>应急管理</v>
          </cell>
        </row>
        <row r="1233">
          <cell r="D1233">
            <v>10</v>
          </cell>
          <cell r="E1233">
            <v>9</v>
          </cell>
        </row>
        <row r="1234">
          <cell r="A1234" t="str">
            <v>2240150</v>
          </cell>
          <cell r="B1234" t="str">
            <v>事业运行</v>
          </cell>
        </row>
        <row r="1234">
          <cell r="E1234">
            <v>0</v>
          </cell>
        </row>
        <row r="1235">
          <cell r="A1235" t="str">
            <v>2240199</v>
          </cell>
          <cell r="B1235" t="str">
            <v>其他应急管理支出</v>
          </cell>
          <cell r="C1235">
            <v>210</v>
          </cell>
        </row>
        <row r="1235">
          <cell r="E1235">
            <v>0</v>
          </cell>
        </row>
        <row r="1236">
          <cell r="A1236" t="str">
            <v>22402</v>
          </cell>
          <cell r="B1236" t="str">
            <v>消防救援事务★</v>
          </cell>
          <cell r="C1236">
            <v>327</v>
          </cell>
          <cell r="D1236">
            <v>776</v>
          </cell>
          <cell r="E1236">
            <v>337</v>
          </cell>
        </row>
        <row r="1237">
          <cell r="A1237" t="str">
            <v>2240201</v>
          </cell>
          <cell r="B1237" t="str">
            <v>行政运行</v>
          </cell>
          <cell r="C1237">
            <v>236</v>
          </cell>
          <cell r="D1237">
            <v>435</v>
          </cell>
          <cell r="E1237">
            <v>185</v>
          </cell>
        </row>
        <row r="1238">
          <cell r="A1238" t="str">
            <v>2240202</v>
          </cell>
          <cell r="B1238" t="str">
            <v>一般行政管理事务</v>
          </cell>
        </row>
        <row r="1238">
          <cell r="E1238">
            <v>0</v>
          </cell>
        </row>
        <row r="1239">
          <cell r="A1239" t="str">
            <v>2240203</v>
          </cell>
          <cell r="B1239" t="str">
            <v>机关服务</v>
          </cell>
        </row>
        <row r="1239">
          <cell r="E1239">
            <v>0</v>
          </cell>
        </row>
        <row r="1240">
          <cell r="A1240" t="str">
            <v>2240204</v>
          </cell>
          <cell r="B1240" t="str">
            <v>消防应急救援</v>
          </cell>
          <cell r="C1240">
            <v>91</v>
          </cell>
          <cell r="D1240">
            <v>341</v>
          </cell>
          <cell r="E1240">
            <v>152</v>
          </cell>
        </row>
        <row r="1241">
          <cell r="A1241" t="str">
            <v>2240299</v>
          </cell>
          <cell r="B1241" t="str">
            <v>其他消防救援事务支出★</v>
          </cell>
        </row>
        <row r="1241">
          <cell r="E1241">
            <v>0</v>
          </cell>
        </row>
        <row r="1242">
          <cell r="A1242" t="str">
            <v>22403</v>
          </cell>
          <cell r="B1242" t="str">
            <v>森林消防事务◆</v>
          </cell>
          <cell r="C1242">
            <v>194</v>
          </cell>
          <cell r="D1242">
            <v>0</v>
          </cell>
          <cell r="E1242">
            <v>0</v>
          </cell>
        </row>
        <row r="1243">
          <cell r="A1243" t="str">
            <v>2240301</v>
          </cell>
          <cell r="B1243" t="str">
            <v>行政运行◆</v>
          </cell>
        </row>
        <row r="1243">
          <cell r="E1243">
            <v>0</v>
          </cell>
        </row>
        <row r="1244">
          <cell r="A1244" t="str">
            <v>2240302</v>
          </cell>
          <cell r="B1244" t="str">
            <v>一般行政管理事务◆</v>
          </cell>
        </row>
        <row r="1244">
          <cell r="E1244">
            <v>0</v>
          </cell>
        </row>
        <row r="1245">
          <cell r="A1245" t="str">
            <v>2240303</v>
          </cell>
          <cell r="B1245" t="str">
            <v>机关服务◆</v>
          </cell>
        </row>
        <row r="1245">
          <cell r="E1245">
            <v>0</v>
          </cell>
        </row>
        <row r="1246">
          <cell r="A1246" t="str">
            <v>2240304</v>
          </cell>
          <cell r="B1246" t="str">
            <v>森林消防应急救援◆</v>
          </cell>
          <cell r="C1246">
            <v>194</v>
          </cell>
        </row>
        <row r="1246">
          <cell r="E1246">
            <v>0</v>
          </cell>
        </row>
        <row r="1247">
          <cell r="A1247" t="str">
            <v>2240399</v>
          </cell>
          <cell r="B1247" t="str">
            <v>其他森林消防事务支出◆</v>
          </cell>
        </row>
        <row r="1247">
          <cell r="E1247">
            <v>0</v>
          </cell>
        </row>
        <row r="1248">
          <cell r="A1248" t="str">
            <v>22404</v>
          </cell>
          <cell r="B1248" t="str">
            <v>煤矿安全</v>
          </cell>
          <cell r="C1248">
            <v>0</v>
          </cell>
          <cell r="D1248">
            <v>0</v>
          </cell>
          <cell r="E1248">
            <v>0</v>
          </cell>
        </row>
        <row r="1249">
          <cell r="A1249" t="str">
            <v>2240401</v>
          </cell>
          <cell r="B1249" t="str">
            <v>行政运行</v>
          </cell>
        </row>
        <row r="1249">
          <cell r="E1249">
            <v>0</v>
          </cell>
        </row>
        <row r="1250">
          <cell r="A1250" t="str">
            <v>2240402</v>
          </cell>
          <cell r="B1250" t="str">
            <v>一般行政管理事务</v>
          </cell>
        </row>
        <row r="1250">
          <cell r="E1250">
            <v>0</v>
          </cell>
        </row>
        <row r="1251">
          <cell r="A1251" t="str">
            <v>2240403</v>
          </cell>
          <cell r="B1251" t="str">
            <v>机关服务</v>
          </cell>
        </row>
        <row r="1251">
          <cell r="E1251">
            <v>0</v>
          </cell>
        </row>
        <row r="1252">
          <cell r="A1252" t="str">
            <v>2240404</v>
          </cell>
          <cell r="B1252" t="str">
            <v>矿山安全监察事务★</v>
          </cell>
        </row>
        <row r="1252">
          <cell r="E1252">
            <v>0</v>
          </cell>
        </row>
        <row r="1253">
          <cell r="A1253" t="str">
            <v>2240405</v>
          </cell>
          <cell r="B1253" t="str">
            <v>矿山应急救援事务★</v>
          </cell>
        </row>
        <row r="1253">
          <cell r="E1253">
            <v>0</v>
          </cell>
        </row>
        <row r="1254">
          <cell r="A1254" t="str">
            <v>2240450</v>
          </cell>
          <cell r="B1254" t="str">
            <v>事业运行</v>
          </cell>
        </row>
        <row r="1254">
          <cell r="E1254">
            <v>0</v>
          </cell>
        </row>
        <row r="1255">
          <cell r="A1255" t="str">
            <v>2240499</v>
          </cell>
          <cell r="B1255" t="str">
            <v>其他矿山安全支出★</v>
          </cell>
        </row>
        <row r="1255">
          <cell r="E1255">
            <v>0</v>
          </cell>
        </row>
        <row r="1256">
          <cell r="A1256" t="str">
            <v>22405</v>
          </cell>
          <cell r="B1256" t="str">
            <v>地震事务</v>
          </cell>
          <cell r="C1256">
            <v>82</v>
          </cell>
          <cell r="D1256">
            <v>97</v>
          </cell>
          <cell r="E1256">
            <v>79</v>
          </cell>
        </row>
        <row r="1257">
          <cell r="A1257" t="str">
            <v>2240501</v>
          </cell>
          <cell r="B1257" t="str">
            <v>行政运行</v>
          </cell>
          <cell r="C1257">
            <v>61</v>
          </cell>
          <cell r="D1257">
            <v>87</v>
          </cell>
          <cell r="E1257">
            <v>76</v>
          </cell>
        </row>
        <row r="1258">
          <cell r="A1258" t="str">
            <v>2240502</v>
          </cell>
          <cell r="B1258" t="str">
            <v>一般行政管理事务</v>
          </cell>
          <cell r="C1258">
            <v>3</v>
          </cell>
          <cell r="D1258">
            <v>10</v>
          </cell>
          <cell r="E1258">
            <v>1</v>
          </cell>
        </row>
        <row r="1259">
          <cell r="A1259" t="str">
            <v>2240503</v>
          </cell>
          <cell r="B1259" t="str">
            <v>机关服务</v>
          </cell>
        </row>
        <row r="1259">
          <cell r="E1259">
            <v>0</v>
          </cell>
        </row>
        <row r="1260">
          <cell r="A1260" t="str">
            <v>2240504</v>
          </cell>
          <cell r="B1260" t="str">
            <v>地震监测</v>
          </cell>
        </row>
        <row r="1260">
          <cell r="E1260">
            <v>0</v>
          </cell>
        </row>
        <row r="1261">
          <cell r="A1261" t="str">
            <v>2240505</v>
          </cell>
          <cell r="B1261" t="str">
            <v>地震预测预报</v>
          </cell>
        </row>
        <row r="1261">
          <cell r="E1261">
            <v>2</v>
          </cell>
        </row>
        <row r="1262">
          <cell r="A1262" t="str">
            <v>2240506</v>
          </cell>
          <cell r="B1262" t="str">
            <v>地震灾害预防</v>
          </cell>
        </row>
        <row r="1262">
          <cell r="E1262">
            <v>0</v>
          </cell>
        </row>
        <row r="1263">
          <cell r="A1263" t="str">
            <v>2240507</v>
          </cell>
          <cell r="B1263" t="str">
            <v>地震应急救援</v>
          </cell>
          <cell r="C1263">
            <v>18</v>
          </cell>
        </row>
        <row r="1263">
          <cell r="E1263">
            <v>0</v>
          </cell>
        </row>
        <row r="1264">
          <cell r="A1264" t="str">
            <v>2240508</v>
          </cell>
          <cell r="B1264" t="str">
            <v>地震环境探察</v>
          </cell>
        </row>
        <row r="1264">
          <cell r="E1264">
            <v>0</v>
          </cell>
        </row>
        <row r="1265">
          <cell r="A1265" t="str">
            <v>2240509</v>
          </cell>
          <cell r="B1265" t="str">
            <v>防震减灾信息管理</v>
          </cell>
        </row>
        <row r="1265">
          <cell r="E1265">
            <v>0</v>
          </cell>
        </row>
        <row r="1266">
          <cell r="A1266" t="str">
            <v>2240510</v>
          </cell>
          <cell r="B1266" t="str">
            <v>防震减灾基础管理</v>
          </cell>
        </row>
        <row r="1266">
          <cell r="E1266">
            <v>0</v>
          </cell>
        </row>
        <row r="1267">
          <cell r="A1267" t="str">
            <v>2240550</v>
          </cell>
          <cell r="B1267" t="str">
            <v>地震事业机构</v>
          </cell>
        </row>
        <row r="1267">
          <cell r="E1267">
            <v>0</v>
          </cell>
        </row>
        <row r="1268">
          <cell r="A1268" t="str">
            <v>2240599</v>
          </cell>
          <cell r="B1268" t="str">
            <v>其他地震事务支出</v>
          </cell>
        </row>
        <row r="1268">
          <cell r="E1268">
            <v>0</v>
          </cell>
        </row>
        <row r="1269">
          <cell r="A1269" t="str">
            <v>22406</v>
          </cell>
          <cell r="B1269" t="str">
            <v>自然灾害防治</v>
          </cell>
          <cell r="C1269">
            <v>50</v>
          </cell>
          <cell r="D1269">
            <v>0</v>
          </cell>
          <cell r="E1269">
            <v>360</v>
          </cell>
        </row>
        <row r="1270">
          <cell r="A1270" t="str">
            <v>2240601</v>
          </cell>
          <cell r="B1270" t="str">
            <v>地质灾害防治</v>
          </cell>
          <cell r="C1270">
            <v>50</v>
          </cell>
        </row>
        <row r="1270">
          <cell r="E1270">
            <v>360</v>
          </cell>
        </row>
        <row r="1271">
          <cell r="A1271" t="str">
            <v>2240602</v>
          </cell>
          <cell r="B1271" t="str">
            <v>森林草原防灾减灾</v>
          </cell>
        </row>
        <row r="1271">
          <cell r="E1271">
            <v>0</v>
          </cell>
        </row>
        <row r="1272">
          <cell r="A1272" t="str">
            <v>2240699</v>
          </cell>
          <cell r="B1272" t="str">
            <v>其他自然灾害防治支出</v>
          </cell>
        </row>
        <row r="1272">
          <cell r="E1272">
            <v>0</v>
          </cell>
        </row>
        <row r="1273">
          <cell r="A1273" t="str">
            <v>22407</v>
          </cell>
          <cell r="B1273" t="str">
            <v>自然灾害救灾及恢复重建支出</v>
          </cell>
          <cell r="C1273">
            <v>1445</v>
          </cell>
          <cell r="D1273">
            <v>0</v>
          </cell>
          <cell r="E1273">
            <v>221</v>
          </cell>
        </row>
        <row r="1274">
          <cell r="A1274" t="str">
            <v>2240703</v>
          </cell>
          <cell r="B1274" t="str">
            <v>自然灾害救灾补助</v>
          </cell>
          <cell r="C1274">
            <v>27</v>
          </cell>
        </row>
        <row r="1274">
          <cell r="E1274">
            <v>221</v>
          </cell>
        </row>
        <row r="1275">
          <cell r="A1275" t="str">
            <v>2240704</v>
          </cell>
          <cell r="B1275" t="str">
            <v>自然灾害灾后重建补助</v>
          </cell>
          <cell r="C1275">
            <v>1418</v>
          </cell>
        </row>
        <row r="1275">
          <cell r="E1275">
            <v>0</v>
          </cell>
        </row>
        <row r="1276">
          <cell r="A1276" t="str">
            <v>2240799</v>
          </cell>
          <cell r="B1276" t="str">
            <v>其他自然灾害救灾及恢复重建支出</v>
          </cell>
        </row>
        <row r="1276">
          <cell r="E1276">
            <v>0</v>
          </cell>
        </row>
        <row r="1277">
          <cell r="A1277" t="str">
            <v>22499</v>
          </cell>
          <cell r="B1277" t="str">
            <v>其他灾害防治及应急管理支出</v>
          </cell>
          <cell r="C1277">
            <v>23</v>
          </cell>
          <cell r="D1277">
            <v>0</v>
          </cell>
          <cell r="E1277">
            <v>0</v>
          </cell>
        </row>
        <row r="1278">
          <cell r="A1278" t="str">
            <v>2249999</v>
          </cell>
          <cell r="B1278" t="str">
            <v>其他灾害防治及应急管理支出</v>
          </cell>
          <cell r="C1278">
            <v>23</v>
          </cell>
        </row>
        <row r="1278">
          <cell r="E1278">
            <v>0</v>
          </cell>
        </row>
        <row r="1279">
          <cell r="A1279" t="str">
            <v>227</v>
          </cell>
          <cell r="B1279" t="str">
            <v>二十二、预备费</v>
          </cell>
        </row>
        <row r="1279">
          <cell r="D1279">
            <v>3000</v>
          </cell>
        </row>
        <row r="1280">
          <cell r="A1280" t="str">
            <v>232</v>
          </cell>
          <cell r="B1280" t="str">
            <v>二十三、债务付息支出</v>
          </cell>
          <cell r="C1280">
            <v>2992</v>
          </cell>
          <cell r="D1280">
            <v>2974</v>
          </cell>
          <cell r="E1280">
            <v>2974</v>
          </cell>
        </row>
        <row r="1281">
          <cell r="A1281" t="str">
            <v>23203</v>
          </cell>
          <cell r="B1281" t="str">
            <v>地方政府一般债务付息支出</v>
          </cell>
          <cell r="C1281">
            <v>2992</v>
          </cell>
          <cell r="D1281">
            <v>2974</v>
          </cell>
          <cell r="E1281">
            <v>2974</v>
          </cell>
        </row>
        <row r="1282">
          <cell r="A1282" t="str">
            <v>2320301</v>
          </cell>
          <cell r="B1282" t="str">
            <v>地方政府一般债券付息支出</v>
          </cell>
          <cell r="C1282">
            <v>2992</v>
          </cell>
          <cell r="D1282">
            <v>2974</v>
          </cell>
          <cell r="E1282">
            <v>2974</v>
          </cell>
        </row>
        <row r="1283">
          <cell r="A1283" t="str">
            <v>2320302</v>
          </cell>
          <cell r="B1283" t="str">
            <v>地方政府向外国政府借款付息支出</v>
          </cell>
        </row>
        <row r="1283">
          <cell r="E1283">
            <v>0</v>
          </cell>
        </row>
        <row r="1284">
          <cell r="A1284" t="str">
            <v>2320303</v>
          </cell>
          <cell r="B1284" t="str">
            <v>地方政府向国际组织借款付息支出</v>
          </cell>
        </row>
        <row r="1284">
          <cell r="E1284">
            <v>0</v>
          </cell>
        </row>
        <row r="1285">
          <cell r="A1285" t="str">
            <v>2320399</v>
          </cell>
          <cell r="B1285" t="str">
            <v>地方政府其他一般债务付息支出★</v>
          </cell>
        </row>
        <row r="1285">
          <cell r="E1285">
            <v>0</v>
          </cell>
        </row>
        <row r="1286">
          <cell r="A1286" t="str">
            <v>233</v>
          </cell>
          <cell r="B1286" t="str">
            <v>二十四、债务发行费用支出</v>
          </cell>
          <cell r="C1286">
            <v>6</v>
          </cell>
          <cell r="D1286">
            <v>16</v>
          </cell>
          <cell r="E1286">
            <v>12</v>
          </cell>
        </row>
        <row r="1287">
          <cell r="A1287" t="str">
            <v>23303</v>
          </cell>
          <cell r="B1287" t="str">
            <v>地方政府一般债务发行费用支出</v>
          </cell>
          <cell r="C1287">
            <v>6</v>
          </cell>
          <cell r="D1287">
            <v>16</v>
          </cell>
          <cell r="E1287">
            <v>12</v>
          </cell>
        </row>
        <row r="1288">
          <cell r="A1288" t="str">
            <v>229</v>
          </cell>
          <cell r="B1288" t="str">
            <v>二十五、其他支出</v>
          </cell>
          <cell r="C1288">
            <v>0</v>
          </cell>
          <cell r="D1288">
            <v>4161</v>
          </cell>
          <cell r="E1288">
            <v>0</v>
          </cell>
        </row>
        <row r="1289">
          <cell r="A1289" t="str">
            <v>22902</v>
          </cell>
          <cell r="B1289" t="str">
            <v>年初预留</v>
          </cell>
        </row>
        <row r="1289">
          <cell r="D1289">
            <v>4000</v>
          </cell>
        </row>
        <row r="1290">
          <cell r="A1290" t="str">
            <v>22999</v>
          </cell>
          <cell r="B1290" t="str">
            <v>其他支出</v>
          </cell>
        </row>
        <row r="1290">
          <cell r="D1290">
            <v>161</v>
          </cell>
        </row>
        <row r="1292">
          <cell r="B1292" t="str">
            <v>全县一般公共预算支出</v>
          </cell>
          <cell r="C1292">
            <v>180005</v>
          </cell>
          <cell r="D1292">
            <v>180012</v>
          </cell>
          <cell r="E1292">
            <v>154700</v>
          </cell>
        </row>
      </sheetData>
      <sheetData sheetId="5" refreshError="1"/>
      <sheetData sheetId="6" refreshError="1">
        <row r="1">
          <cell r="B1" t="str">
            <v>2022年通海县政府性基金预算收入执行情况表</v>
          </cell>
        </row>
        <row r="2">
          <cell r="B2" t="str">
            <v>表四</v>
          </cell>
        </row>
        <row r="3">
          <cell r="A3" t="str">
            <v>科目编码</v>
          </cell>
          <cell r="B3" t="str">
            <v>项目</v>
          </cell>
          <cell r="C3" t="str">
            <v>2021年决算数</v>
          </cell>
          <cell r="D3" t="str">
            <v>2022年</v>
          </cell>
        </row>
        <row r="4">
          <cell r="D4" t="str">
            <v>预算数</v>
          </cell>
          <cell r="E4" t="str">
            <v>执行数</v>
          </cell>
        </row>
        <row r="5">
          <cell r="A5" t="str">
            <v>1030102</v>
          </cell>
          <cell r="B5" t="str">
            <v>一、农网还贷资金收入</v>
          </cell>
        </row>
        <row r="6">
          <cell r="A6" t="str">
            <v>1030112</v>
          </cell>
          <cell r="B6" t="str">
            <v>二、海南省高等级公路车辆通行附加费收入</v>
          </cell>
        </row>
        <row r="7">
          <cell r="A7" t="str">
            <v>1030115</v>
          </cell>
          <cell r="B7" t="str">
            <v>三、港口建设费收入◆</v>
          </cell>
        </row>
        <row r="8">
          <cell r="A8" t="str">
            <v>1030129</v>
          </cell>
          <cell r="B8" t="str">
            <v>四、国家电影事业发展专项资金收入</v>
          </cell>
        </row>
        <row r="9">
          <cell r="A9" t="str">
            <v>1030146</v>
          </cell>
          <cell r="B9" t="str">
            <v>五、国有土地收益基金收入</v>
          </cell>
        </row>
        <row r="9">
          <cell r="E9">
            <v>53</v>
          </cell>
        </row>
        <row r="10">
          <cell r="A10" t="str">
            <v>1030147</v>
          </cell>
          <cell r="B10" t="str">
            <v>六、农业土地开发资金收入</v>
          </cell>
        </row>
        <row r="11">
          <cell r="A11" t="str">
            <v>1030148</v>
          </cell>
          <cell r="B11" t="str">
            <v>七、国有土地使用权出让收入</v>
          </cell>
          <cell r="C11">
            <v>70438</v>
          </cell>
          <cell r="D11">
            <v>92714</v>
          </cell>
          <cell r="E11">
            <v>5662</v>
          </cell>
        </row>
        <row r="12">
          <cell r="A12" t="str">
            <v>103014801</v>
          </cell>
          <cell r="B12" t="str">
            <v>土地出让价款收入</v>
          </cell>
          <cell r="C12">
            <v>4588</v>
          </cell>
          <cell r="D12">
            <v>54752</v>
          </cell>
          <cell r="E12">
            <v>5450</v>
          </cell>
        </row>
        <row r="13">
          <cell r="A13" t="str">
            <v>103014802</v>
          </cell>
          <cell r="B13" t="str">
            <v>补缴的土地价款</v>
          </cell>
          <cell r="C13">
            <v>2607</v>
          </cell>
        </row>
        <row r="13">
          <cell r="E13">
            <v>484</v>
          </cell>
        </row>
        <row r="14">
          <cell r="A14" t="str">
            <v>103014803</v>
          </cell>
          <cell r="B14" t="str">
            <v>划拨土地收入</v>
          </cell>
          <cell r="C14">
            <v>63200</v>
          </cell>
          <cell r="D14">
            <v>37962</v>
          </cell>
          <cell r="E14">
            <v>0</v>
          </cell>
        </row>
        <row r="15">
          <cell r="A15" t="str">
            <v>103014898</v>
          </cell>
          <cell r="B15" t="str">
            <v>缴纳新增建设用地土地有偿使用费</v>
          </cell>
        </row>
        <row r="15">
          <cell r="E15">
            <v>-272</v>
          </cell>
        </row>
        <row r="16">
          <cell r="A16" t="str">
            <v>103014899</v>
          </cell>
          <cell r="B16" t="str">
            <v>其他土地出让收入</v>
          </cell>
          <cell r="C16">
            <v>43</v>
          </cell>
        </row>
        <row r="16">
          <cell r="E16">
            <v>0</v>
          </cell>
        </row>
        <row r="17">
          <cell r="A17" t="str">
            <v>1030150</v>
          </cell>
          <cell r="B17" t="str">
            <v>八、大中型水库库区基金收入</v>
          </cell>
        </row>
        <row r="18">
          <cell r="A18" t="str">
            <v>1030155</v>
          </cell>
          <cell r="B18" t="str">
            <v>九、彩票公益金收入</v>
          </cell>
          <cell r="C18">
            <v>0</v>
          </cell>
          <cell r="D18">
            <v>0</v>
          </cell>
          <cell r="E18">
            <v>0</v>
          </cell>
        </row>
        <row r="19">
          <cell r="A19" t="str">
            <v>103015501</v>
          </cell>
          <cell r="B19" t="str">
            <v>福利彩票公益金收入</v>
          </cell>
        </row>
        <row r="19">
          <cell r="E19">
            <v>0</v>
          </cell>
        </row>
        <row r="20">
          <cell r="A20" t="str">
            <v>103015502</v>
          </cell>
          <cell r="B20" t="str">
            <v>体育彩票公益金收入</v>
          </cell>
        </row>
        <row r="21">
          <cell r="A21" t="str">
            <v>1030156</v>
          </cell>
          <cell r="B21" t="str">
            <v>十、城市基础设施配套费收入</v>
          </cell>
        </row>
        <row r="22">
          <cell r="A22" t="str">
            <v>1030157</v>
          </cell>
          <cell r="B22" t="str">
            <v>十一、小型水库移民扶助基金收入</v>
          </cell>
        </row>
        <row r="23">
          <cell r="A23" t="str">
            <v>1030158</v>
          </cell>
          <cell r="B23" t="str">
            <v>十二、国家重大水利工程建设基金收入</v>
          </cell>
        </row>
        <row r="24">
          <cell r="A24" t="str">
            <v>1030159</v>
          </cell>
          <cell r="B24" t="str">
            <v>十三、车辆通行费</v>
          </cell>
        </row>
        <row r="25">
          <cell r="A25" t="str">
            <v>1030178</v>
          </cell>
          <cell r="B25" t="str">
            <v>十四、污水处理费收入</v>
          </cell>
          <cell r="C25">
            <v>382</v>
          </cell>
          <cell r="D25">
            <v>300</v>
          </cell>
          <cell r="E25">
            <v>342</v>
          </cell>
        </row>
        <row r="26">
          <cell r="A26" t="str">
            <v>1030180</v>
          </cell>
          <cell r="B26" t="str">
            <v>十五、彩票发行机构和彩票销售机构的业务费用</v>
          </cell>
        </row>
        <row r="27">
          <cell r="A27" t="str">
            <v>1030199</v>
          </cell>
          <cell r="B27" t="str">
            <v>十六、其他政府性基金收入</v>
          </cell>
        </row>
        <row r="28">
          <cell r="A28" t="str">
            <v>10310</v>
          </cell>
          <cell r="B28" t="str">
            <v>十七、专项债务对应项目专项收入★</v>
          </cell>
          <cell r="C28">
            <v>384</v>
          </cell>
          <cell r="D28">
            <v>4666</v>
          </cell>
          <cell r="E28">
            <v>1763</v>
          </cell>
        </row>
        <row r="30">
          <cell r="B30" t="str">
            <v>全县政府性基金预算收入</v>
          </cell>
          <cell r="C30">
            <v>71204</v>
          </cell>
          <cell r="D30">
            <v>97680</v>
          </cell>
          <cell r="E30">
            <v>7820</v>
          </cell>
        </row>
        <row r="31">
          <cell r="A31">
            <v>105</v>
          </cell>
          <cell r="B31" t="str">
            <v>地方政府专项债务收入</v>
          </cell>
          <cell r="C31">
            <v>31860</v>
          </cell>
          <cell r="D31">
            <v>92100</v>
          </cell>
          <cell r="E31">
            <v>42100</v>
          </cell>
        </row>
        <row r="32">
          <cell r="B32" t="str">
            <v>地方政府专项债券收入</v>
          </cell>
          <cell r="C32">
            <v>31860</v>
          </cell>
          <cell r="D32">
            <v>92100</v>
          </cell>
          <cell r="E32">
            <v>42100</v>
          </cell>
        </row>
        <row r="33">
          <cell r="B33" t="str">
            <v>新增专项债券收入</v>
          </cell>
        </row>
        <row r="34">
          <cell r="B34" t="str">
            <v>再融资专项债券收入</v>
          </cell>
          <cell r="C34">
            <v>31860</v>
          </cell>
          <cell r="D34">
            <v>92100</v>
          </cell>
          <cell r="E34">
            <v>42100</v>
          </cell>
        </row>
        <row r="35">
          <cell r="B35" t="str">
            <v>置换专项债券收入</v>
          </cell>
        </row>
        <row r="36">
          <cell r="B36" t="str">
            <v>地方政府其他专项债务收入</v>
          </cell>
        </row>
        <row r="37">
          <cell r="A37">
            <v>110</v>
          </cell>
          <cell r="B37" t="str">
            <v>转移性收入</v>
          </cell>
          <cell r="C37">
            <v>10294</v>
          </cell>
          <cell r="D37">
            <v>1832</v>
          </cell>
          <cell r="E37">
            <v>22450</v>
          </cell>
        </row>
        <row r="38">
          <cell r="A38">
            <v>11004</v>
          </cell>
          <cell r="B38" t="str">
            <v>政府性基金转移支付收入</v>
          </cell>
          <cell r="C38">
            <v>5204</v>
          </cell>
          <cell r="D38">
            <v>152</v>
          </cell>
          <cell r="E38">
            <v>6202</v>
          </cell>
        </row>
        <row r="39">
          <cell r="A39">
            <v>11008</v>
          </cell>
          <cell r="B39" t="str">
            <v>上年结余收入</v>
          </cell>
          <cell r="C39">
            <v>1308</v>
          </cell>
          <cell r="D39">
            <v>1680</v>
          </cell>
          <cell r="E39">
            <v>1679</v>
          </cell>
        </row>
        <row r="40">
          <cell r="A40">
            <v>11009</v>
          </cell>
          <cell r="B40" t="str">
            <v>调入资金</v>
          </cell>
          <cell r="C40">
            <v>3782</v>
          </cell>
        </row>
        <row r="40">
          <cell r="E40">
            <v>14569</v>
          </cell>
        </row>
        <row r="41">
          <cell r="B41" t="str">
            <v>各项收入合计</v>
          </cell>
          <cell r="C41">
            <v>113358</v>
          </cell>
          <cell r="D41">
            <v>191612</v>
          </cell>
          <cell r="E41">
            <v>72370</v>
          </cell>
        </row>
      </sheetData>
      <sheetData sheetId="7" refreshError="1">
        <row r="1">
          <cell r="B1" t="str">
            <v>2022年通海县政府性基金预算支出执行情况表</v>
          </cell>
        </row>
        <row r="2">
          <cell r="B2" t="str">
            <v>表五</v>
          </cell>
        </row>
        <row r="3">
          <cell r="A3" t="str">
            <v>科目编码</v>
          </cell>
          <cell r="B3" t="str">
            <v>项目</v>
          </cell>
          <cell r="C3" t="str">
            <v>2021年决算数</v>
          </cell>
          <cell r="D3" t="str">
            <v>2022年</v>
          </cell>
        </row>
        <row r="4">
          <cell r="D4" t="str">
            <v>预算数</v>
          </cell>
          <cell r="E4" t="str">
            <v>执行数</v>
          </cell>
        </row>
        <row r="5">
          <cell r="A5" t="str">
            <v>207</v>
          </cell>
          <cell r="B5" t="str">
            <v>一、文化旅游体育与传媒支出</v>
          </cell>
          <cell r="C5">
            <v>0</v>
          </cell>
          <cell r="D5">
            <v>0</v>
          </cell>
          <cell r="E5">
            <v>0</v>
          </cell>
        </row>
        <row r="6">
          <cell r="A6" t="str">
            <v>20707</v>
          </cell>
          <cell r="B6" t="str">
            <v>国家电影事业发展专项资金安排的支出</v>
          </cell>
          <cell r="C6">
            <v>0</v>
          </cell>
          <cell r="D6">
            <v>0</v>
          </cell>
          <cell r="E6">
            <v>0</v>
          </cell>
        </row>
        <row r="7">
          <cell r="A7" t="str">
            <v>2070701</v>
          </cell>
          <cell r="B7" t="str">
            <v>资助国产影片放映</v>
          </cell>
        </row>
        <row r="7">
          <cell r="E7">
            <v>0</v>
          </cell>
        </row>
        <row r="8">
          <cell r="A8" t="str">
            <v>2070702</v>
          </cell>
          <cell r="B8" t="str">
            <v>资助影院建设</v>
          </cell>
        </row>
        <row r="8">
          <cell r="E8">
            <v>0</v>
          </cell>
        </row>
        <row r="9">
          <cell r="A9" t="str">
            <v>2070703</v>
          </cell>
          <cell r="B9" t="str">
            <v>资助少数民族语电影译制</v>
          </cell>
        </row>
        <row r="9">
          <cell r="E9">
            <v>0</v>
          </cell>
        </row>
        <row r="10">
          <cell r="A10" t="str">
            <v>2070704</v>
          </cell>
          <cell r="B10" t="str">
            <v>购买农村电影公益性放映版权服务</v>
          </cell>
        </row>
        <row r="10">
          <cell r="E10">
            <v>0</v>
          </cell>
        </row>
        <row r="11">
          <cell r="A11" t="str">
            <v>2070799</v>
          </cell>
          <cell r="B11" t="str">
            <v>其他国家电影事业发展专项资金支出</v>
          </cell>
        </row>
        <row r="11">
          <cell r="E11">
            <v>0</v>
          </cell>
        </row>
        <row r="12">
          <cell r="A12" t="str">
            <v>20709</v>
          </cell>
          <cell r="B12" t="str">
            <v>旅游发展基金支出</v>
          </cell>
          <cell r="C12">
            <v>0</v>
          </cell>
          <cell r="D12">
            <v>0</v>
          </cell>
          <cell r="E12">
            <v>0</v>
          </cell>
        </row>
        <row r="13">
          <cell r="A13" t="str">
            <v>2070901</v>
          </cell>
          <cell r="B13" t="str">
            <v>宣传促销</v>
          </cell>
        </row>
        <row r="13">
          <cell r="E13">
            <v>0</v>
          </cell>
        </row>
        <row r="14">
          <cell r="A14" t="str">
            <v>2070902</v>
          </cell>
          <cell r="B14" t="str">
            <v>行业规划</v>
          </cell>
        </row>
        <row r="14">
          <cell r="E14">
            <v>0</v>
          </cell>
        </row>
        <row r="15">
          <cell r="A15" t="str">
            <v>2070903</v>
          </cell>
          <cell r="B15" t="str">
            <v>旅游事业补助</v>
          </cell>
        </row>
        <row r="15">
          <cell r="E15">
            <v>0</v>
          </cell>
        </row>
        <row r="16">
          <cell r="A16" t="str">
            <v>2070904</v>
          </cell>
          <cell r="B16" t="str">
            <v>地方旅游开发项目补助</v>
          </cell>
        </row>
        <row r="16">
          <cell r="E16">
            <v>0</v>
          </cell>
        </row>
        <row r="17">
          <cell r="A17" t="str">
            <v>2070999</v>
          </cell>
          <cell r="B17" t="str">
            <v>其他旅游发展基金支出</v>
          </cell>
        </row>
        <row r="17">
          <cell r="E17">
            <v>0</v>
          </cell>
        </row>
        <row r="18">
          <cell r="A18" t="str">
            <v>20710</v>
          </cell>
          <cell r="B18" t="str">
            <v>国家电影事业发展专项资金对应专项债务收入安排的支出</v>
          </cell>
          <cell r="C18">
            <v>0</v>
          </cell>
          <cell r="D18">
            <v>0</v>
          </cell>
          <cell r="E18">
            <v>0</v>
          </cell>
        </row>
        <row r="19">
          <cell r="A19" t="str">
            <v>2071001</v>
          </cell>
          <cell r="B19" t="str">
            <v>资助城市影院</v>
          </cell>
        </row>
        <row r="19">
          <cell r="E19">
            <v>0</v>
          </cell>
        </row>
        <row r="20">
          <cell r="A20" t="str">
            <v>2071099</v>
          </cell>
          <cell r="B20" t="str">
            <v>其他国家电影事业发展专项资金对应专项债务收入支出</v>
          </cell>
        </row>
        <row r="20">
          <cell r="E20">
            <v>0</v>
          </cell>
        </row>
        <row r="21">
          <cell r="A21" t="str">
            <v>208</v>
          </cell>
          <cell r="B21" t="str">
            <v>二、社会保障和就业支出</v>
          </cell>
          <cell r="C21">
            <v>4</v>
          </cell>
          <cell r="D21">
            <v>0</v>
          </cell>
          <cell r="E21">
            <v>3</v>
          </cell>
        </row>
        <row r="22">
          <cell r="A22" t="str">
            <v>20822</v>
          </cell>
          <cell r="B22" t="str">
            <v>大中型水库移民后期扶持基金支出</v>
          </cell>
          <cell r="C22">
            <v>4</v>
          </cell>
          <cell r="D22">
            <v>0</v>
          </cell>
          <cell r="E22">
            <v>3</v>
          </cell>
        </row>
        <row r="23">
          <cell r="A23" t="str">
            <v>2082201</v>
          </cell>
          <cell r="B23" t="str">
            <v>移民补助</v>
          </cell>
          <cell r="C23">
            <v>4</v>
          </cell>
        </row>
        <row r="23">
          <cell r="E23">
            <v>3</v>
          </cell>
        </row>
        <row r="24">
          <cell r="A24" t="str">
            <v>2082202</v>
          </cell>
          <cell r="B24" t="str">
            <v>基础设施建设和经济发展</v>
          </cell>
        </row>
        <row r="24">
          <cell r="E24">
            <v>0</v>
          </cell>
        </row>
        <row r="25">
          <cell r="A25" t="str">
            <v>2082299</v>
          </cell>
          <cell r="B25" t="str">
            <v>其他大中型水库移民后期扶持基金支出</v>
          </cell>
        </row>
        <row r="25">
          <cell r="E25">
            <v>0</v>
          </cell>
        </row>
        <row r="26">
          <cell r="A26" t="str">
            <v>20823</v>
          </cell>
          <cell r="B26" t="str">
            <v>小型水库移民扶助基金安排的支出</v>
          </cell>
          <cell r="C26">
            <v>0</v>
          </cell>
          <cell r="D26">
            <v>0</v>
          </cell>
          <cell r="E26">
            <v>0</v>
          </cell>
        </row>
        <row r="27">
          <cell r="A27" t="str">
            <v>2082301</v>
          </cell>
          <cell r="B27" t="str">
            <v>移民补助</v>
          </cell>
        </row>
        <row r="27">
          <cell r="E27">
            <v>0</v>
          </cell>
        </row>
        <row r="28">
          <cell r="A28" t="str">
            <v>2082302</v>
          </cell>
          <cell r="B28" t="str">
            <v>基础设施建设和经济发展</v>
          </cell>
        </row>
        <row r="28">
          <cell r="E28">
            <v>0</v>
          </cell>
        </row>
        <row r="29">
          <cell r="A29" t="str">
            <v>2082399</v>
          </cell>
          <cell r="B29" t="str">
            <v>其他小型水库移民扶助基金支出</v>
          </cell>
        </row>
        <row r="29">
          <cell r="E29">
            <v>0</v>
          </cell>
        </row>
        <row r="30">
          <cell r="A30" t="str">
            <v>20829</v>
          </cell>
          <cell r="B30" t="str">
            <v>小型水库移民扶助基金对应专项债务收入安排的支出</v>
          </cell>
          <cell r="C30">
            <v>0</v>
          </cell>
          <cell r="D30">
            <v>0</v>
          </cell>
          <cell r="E30">
            <v>0</v>
          </cell>
        </row>
        <row r="31">
          <cell r="A31" t="str">
            <v>2082901</v>
          </cell>
          <cell r="B31" t="str">
            <v>基础设施建设和经济发展</v>
          </cell>
        </row>
        <row r="31">
          <cell r="E31">
            <v>0</v>
          </cell>
        </row>
        <row r="32">
          <cell r="A32" t="str">
            <v>2082999</v>
          </cell>
          <cell r="B32" t="str">
            <v>其他小型水库移民扶助基金对应专项债务收入安排的支出</v>
          </cell>
        </row>
        <row r="32">
          <cell r="E32">
            <v>0</v>
          </cell>
        </row>
        <row r="33">
          <cell r="A33" t="str">
            <v>211</v>
          </cell>
          <cell r="B33" t="str">
            <v>三、节能环保支出</v>
          </cell>
          <cell r="C33">
            <v>0</v>
          </cell>
          <cell r="D33">
            <v>0</v>
          </cell>
          <cell r="E33">
            <v>0</v>
          </cell>
        </row>
        <row r="34">
          <cell r="A34" t="str">
            <v>21160</v>
          </cell>
          <cell r="B34" t="str">
            <v>可再生能源电价附加收入安排的支出</v>
          </cell>
          <cell r="C34">
            <v>0</v>
          </cell>
          <cell r="D34">
            <v>0</v>
          </cell>
          <cell r="E34">
            <v>0</v>
          </cell>
        </row>
        <row r="35">
          <cell r="A35" t="str">
            <v>2116001</v>
          </cell>
          <cell r="B35" t="str">
            <v>风力发电补助</v>
          </cell>
        </row>
        <row r="35">
          <cell r="E35">
            <v>0</v>
          </cell>
        </row>
        <row r="36">
          <cell r="A36" t="str">
            <v>2116002</v>
          </cell>
          <cell r="B36" t="str">
            <v>太阳能发电补助</v>
          </cell>
        </row>
        <row r="36">
          <cell r="E36">
            <v>0</v>
          </cell>
        </row>
        <row r="37">
          <cell r="A37" t="str">
            <v>2116003</v>
          </cell>
          <cell r="B37" t="str">
            <v>生物质能发电补助</v>
          </cell>
        </row>
        <row r="37">
          <cell r="E37">
            <v>0</v>
          </cell>
        </row>
        <row r="38">
          <cell r="A38" t="str">
            <v>2116099</v>
          </cell>
          <cell r="B38" t="str">
            <v>其他可再生能源电价附加收入安排的支出</v>
          </cell>
        </row>
        <row r="38">
          <cell r="E38">
            <v>0</v>
          </cell>
        </row>
        <row r="39">
          <cell r="A39" t="str">
            <v>21161</v>
          </cell>
          <cell r="B39" t="str">
            <v>废弃电器电子产品处理基金支出</v>
          </cell>
          <cell r="C39">
            <v>0</v>
          </cell>
          <cell r="D39">
            <v>0</v>
          </cell>
          <cell r="E39">
            <v>0</v>
          </cell>
        </row>
        <row r="40">
          <cell r="A40" t="str">
            <v>2116101</v>
          </cell>
          <cell r="B40" t="str">
            <v>回收处理费用补贴</v>
          </cell>
        </row>
        <row r="40">
          <cell r="E40">
            <v>0</v>
          </cell>
        </row>
        <row r="41">
          <cell r="A41" t="str">
            <v>2116102</v>
          </cell>
          <cell r="B41" t="str">
            <v>信息系统建设</v>
          </cell>
        </row>
        <row r="41">
          <cell r="E41">
            <v>0</v>
          </cell>
        </row>
        <row r="42">
          <cell r="A42" t="str">
            <v>2116103</v>
          </cell>
          <cell r="B42" t="str">
            <v>基金征管经费</v>
          </cell>
        </row>
        <row r="42">
          <cell r="E42">
            <v>0</v>
          </cell>
        </row>
        <row r="43">
          <cell r="A43" t="str">
            <v>2116104</v>
          </cell>
          <cell r="B43" t="str">
            <v>其他废弃电器电子产品处理基金支出</v>
          </cell>
        </row>
        <row r="43">
          <cell r="E43">
            <v>0</v>
          </cell>
        </row>
        <row r="44">
          <cell r="A44" t="str">
            <v>212</v>
          </cell>
          <cell r="B44" t="str">
            <v>四、城乡社区支出</v>
          </cell>
          <cell r="C44">
            <v>33339</v>
          </cell>
          <cell r="D44">
            <v>56960</v>
          </cell>
          <cell r="E44">
            <v>16666</v>
          </cell>
        </row>
        <row r="45">
          <cell r="A45" t="str">
            <v>21208</v>
          </cell>
          <cell r="B45" t="str">
            <v>国有土地使用权出让收入安排的支出</v>
          </cell>
          <cell r="C45">
            <v>33339</v>
          </cell>
          <cell r="D45">
            <v>56960</v>
          </cell>
          <cell r="E45">
            <v>16666</v>
          </cell>
        </row>
        <row r="46">
          <cell r="A46" t="str">
            <v>2120801</v>
          </cell>
          <cell r="B46" t="str">
            <v>征地和拆迁补偿支出</v>
          </cell>
          <cell r="C46">
            <v>28838</v>
          </cell>
          <cell r="D46">
            <v>20000</v>
          </cell>
          <cell r="E46">
            <v>7569</v>
          </cell>
        </row>
        <row r="47">
          <cell r="A47" t="str">
            <v>2120802</v>
          </cell>
          <cell r="B47" t="str">
            <v>土地开发支出</v>
          </cell>
        </row>
        <row r="47">
          <cell r="E47">
            <v>0</v>
          </cell>
        </row>
        <row r="48">
          <cell r="A48" t="str">
            <v>2120803</v>
          </cell>
          <cell r="B48" t="str">
            <v>城市建设支出</v>
          </cell>
        </row>
        <row r="48">
          <cell r="E48">
            <v>0</v>
          </cell>
        </row>
        <row r="49">
          <cell r="A49" t="str">
            <v>2120804</v>
          </cell>
          <cell r="B49" t="str">
            <v>农村基础设施建设支出</v>
          </cell>
        </row>
        <row r="49">
          <cell r="E49">
            <v>431</v>
          </cell>
        </row>
        <row r="50">
          <cell r="A50" t="str">
            <v>2120805</v>
          </cell>
          <cell r="B50" t="str">
            <v>补助被征地农民支出</v>
          </cell>
        </row>
        <row r="50">
          <cell r="E50">
            <v>0</v>
          </cell>
        </row>
        <row r="51">
          <cell r="A51" t="str">
            <v>2120806</v>
          </cell>
          <cell r="B51" t="str">
            <v>土地出让业务支出</v>
          </cell>
        </row>
        <row r="51">
          <cell r="E51">
            <v>0</v>
          </cell>
        </row>
        <row r="52">
          <cell r="A52" t="str">
            <v>2120807</v>
          </cell>
          <cell r="B52" t="str">
            <v>廉租住房支出</v>
          </cell>
        </row>
        <row r="52">
          <cell r="E52">
            <v>0</v>
          </cell>
        </row>
        <row r="53">
          <cell r="A53" t="str">
            <v>2120809</v>
          </cell>
          <cell r="B53" t="str">
            <v>支付破产或改制企业职工安置费</v>
          </cell>
        </row>
        <row r="53">
          <cell r="E53">
            <v>0</v>
          </cell>
        </row>
        <row r="54">
          <cell r="A54" t="str">
            <v>2120810</v>
          </cell>
          <cell r="B54" t="str">
            <v>棚户区改造支出</v>
          </cell>
        </row>
        <row r="54">
          <cell r="E54">
            <v>0</v>
          </cell>
        </row>
        <row r="55">
          <cell r="A55" t="str">
            <v>2120811</v>
          </cell>
          <cell r="B55" t="str">
            <v>公共租赁住房支出</v>
          </cell>
        </row>
        <row r="55">
          <cell r="E55">
            <v>0</v>
          </cell>
        </row>
        <row r="56">
          <cell r="A56" t="str">
            <v>2120813</v>
          </cell>
          <cell r="B56" t="str">
            <v>保障性住房租金补贴</v>
          </cell>
        </row>
        <row r="56">
          <cell r="E56">
            <v>0</v>
          </cell>
        </row>
        <row r="57">
          <cell r="A57" t="str">
            <v>2120814</v>
          </cell>
          <cell r="B57" t="str">
            <v>农业生产发展支出●</v>
          </cell>
        </row>
        <row r="57">
          <cell r="E57">
            <v>0</v>
          </cell>
        </row>
        <row r="58">
          <cell r="A58" t="str">
            <v>2120815</v>
          </cell>
          <cell r="B58" t="str">
            <v>农村社会事业支出●</v>
          </cell>
        </row>
        <row r="58">
          <cell r="E58">
            <v>0</v>
          </cell>
        </row>
        <row r="59">
          <cell r="A59" t="str">
            <v>2120816</v>
          </cell>
          <cell r="B59" t="str">
            <v>农业农村生态环境支出●</v>
          </cell>
        </row>
        <row r="59">
          <cell r="E59">
            <v>0</v>
          </cell>
        </row>
        <row r="60">
          <cell r="A60" t="str">
            <v>2120899</v>
          </cell>
          <cell r="B60" t="str">
            <v>其他国有土地使用权出让收入安排的支出</v>
          </cell>
          <cell r="C60">
            <v>4501</v>
          </cell>
          <cell r="D60">
            <v>36960</v>
          </cell>
          <cell r="E60">
            <v>8666</v>
          </cell>
        </row>
        <row r="61">
          <cell r="A61" t="str">
            <v>21210</v>
          </cell>
          <cell r="B61" t="str">
            <v>国有土地收益基金安排的支出</v>
          </cell>
          <cell r="C61">
            <v>0</v>
          </cell>
          <cell r="D61">
            <v>0</v>
          </cell>
          <cell r="E61">
            <v>0</v>
          </cell>
        </row>
        <row r="62">
          <cell r="A62" t="str">
            <v>2121001</v>
          </cell>
          <cell r="B62" t="str">
            <v>征地和拆迁补偿支出</v>
          </cell>
        </row>
        <row r="62">
          <cell r="E62">
            <v>0</v>
          </cell>
        </row>
        <row r="63">
          <cell r="A63" t="str">
            <v>2121002</v>
          </cell>
          <cell r="B63" t="str">
            <v>土地开发支出</v>
          </cell>
        </row>
        <row r="63">
          <cell r="E63">
            <v>0</v>
          </cell>
        </row>
        <row r="64">
          <cell r="A64" t="str">
            <v>2121099</v>
          </cell>
          <cell r="B64" t="str">
            <v>其他国有土地收益基金支出</v>
          </cell>
        </row>
        <row r="64">
          <cell r="E64">
            <v>0</v>
          </cell>
        </row>
        <row r="65">
          <cell r="A65" t="str">
            <v>21211</v>
          </cell>
          <cell r="B65" t="str">
            <v>农业土地开发资金安排的支出</v>
          </cell>
        </row>
        <row r="66">
          <cell r="A66" t="str">
            <v>21213</v>
          </cell>
          <cell r="B66" t="str">
            <v>城市基础设施配套费安排的支出</v>
          </cell>
          <cell r="C66">
            <v>0</v>
          </cell>
          <cell r="D66">
            <v>0</v>
          </cell>
          <cell r="E66">
            <v>0</v>
          </cell>
        </row>
        <row r="67">
          <cell r="A67" t="str">
            <v>2121301</v>
          </cell>
          <cell r="B67" t="str">
            <v>城市公共设施</v>
          </cell>
        </row>
        <row r="67">
          <cell r="E67">
            <v>0</v>
          </cell>
        </row>
        <row r="68">
          <cell r="A68" t="str">
            <v>2121302</v>
          </cell>
          <cell r="B68" t="str">
            <v>城市环境卫生</v>
          </cell>
        </row>
        <row r="68">
          <cell r="E68">
            <v>0</v>
          </cell>
        </row>
        <row r="69">
          <cell r="A69" t="str">
            <v>2121303</v>
          </cell>
          <cell r="B69" t="str">
            <v>公有房屋</v>
          </cell>
        </row>
        <row r="69">
          <cell r="E69">
            <v>0</v>
          </cell>
        </row>
        <row r="70">
          <cell r="A70" t="str">
            <v>2121304</v>
          </cell>
          <cell r="B70" t="str">
            <v>城市防洪</v>
          </cell>
        </row>
        <row r="70">
          <cell r="E70">
            <v>0</v>
          </cell>
        </row>
        <row r="71">
          <cell r="A71" t="str">
            <v>2121399</v>
          </cell>
          <cell r="B71" t="str">
            <v>其他城市基础设施配套费安排的支出</v>
          </cell>
        </row>
        <row r="71">
          <cell r="E71">
            <v>0</v>
          </cell>
        </row>
        <row r="72">
          <cell r="A72" t="str">
            <v>21214</v>
          </cell>
          <cell r="B72" t="str">
            <v>污水处理费收入安排的支出</v>
          </cell>
          <cell r="C72">
            <v>0</v>
          </cell>
          <cell r="D72">
            <v>0</v>
          </cell>
          <cell r="E72">
            <v>0</v>
          </cell>
        </row>
        <row r="73">
          <cell r="A73" t="str">
            <v>2121401</v>
          </cell>
          <cell r="B73" t="str">
            <v>污水处理设施建设和运营</v>
          </cell>
        </row>
        <row r="73">
          <cell r="E73">
            <v>0</v>
          </cell>
        </row>
        <row r="74">
          <cell r="A74" t="str">
            <v>2121402</v>
          </cell>
          <cell r="B74" t="str">
            <v>代征手续费</v>
          </cell>
        </row>
        <row r="74">
          <cell r="E74">
            <v>0</v>
          </cell>
        </row>
        <row r="75">
          <cell r="A75" t="str">
            <v>2121499</v>
          </cell>
          <cell r="B75" t="str">
            <v>其他污水处理费安排的支出</v>
          </cell>
        </row>
        <row r="75">
          <cell r="E75">
            <v>0</v>
          </cell>
        </row>
        <row r="76">
          <cell r="A76" t="str">
            <v>21215</v>
          </cell>
          <cell r="B76" t="str">
            <v>土地储备专项债券收入安排的支出</v>
          </cell>
          <cell r="C76">
            <v>0</v>
          </cell>
          <cell r="D76">
            <v>0</v>
          </cell>
          <cell r="E76">
            <v>0</v>
          </cell>
        </row>
        <row r="77">
          <cell r="A77" t="str">
            <v>2121501</v>
          </cell>
          <cell r="B77" t="str">
            <v>征地和拆迁补偿支出</v>
          </cell>
        </row>
        <row r="77">
          <cell r="E77">
            <v>0</v>
          </cell>
        </row>
        <row r="78">
          <cell r="A78" t="str">
            <v>2121502</v>
          </cell>
          <cell r="B78" t="str">
            <v>土地开发支出</v>
          </cell>
        </row>
        <row r="78">
          <cell r="E78">
            <v>0</v>
          </cell>
        </row>
        <row r="79">
          <cell r="A79" t="str">
            <v>2121599</v>
          </cell>
          <cell r="B79" t="str">
            <v>其他土地储备专项债券收入安排的支出</v>
          </cell>
        </row>
        <row r="79">
          <cell r="E79">
            <v>0</v>
          </cell>
        </row>
        <row r="80">
          <cell r="A80" t="str">
            <v>21216</v>
          </cell>
          <cell r="B80" t="str">
            <v>棚户区改造专项债券收入安排的支出</v>
          </cell>
          <cell r="C80">
            <v>0</v>
          </cell>
          <cell r="D80">
            <v>0</v>
          </cell>
          <cell r="E80">
            <v>0</v>
          </cell>
        </row>
        <row r="81">
          <cell r="A81" t="str">
            <v>2121601</v>
          </cell>
          <cell r="B81" t="str">
            <v>征地和拆迁补偿支出</v>
          </cell>
        </row>
        <row r="81">
          <cell r="E81">
            <v>0</v>
          </cell>
        </row>
        <row r="82">
          <cell r="A82" t="str">
            <v>2121602</v>
          </cell>
          <cell r="B82" t="str">
            <v>土地开发支出</v>
          </cell>
        </row>
        <row r="82">
          <cell r="E82">
            <v>0</v>
          </cell>
        </row>
        <row r="83">
          <cell r="A83" t="str">
            <v>2121699</v>
          </cell>
          <cell r="B83" t="str">
            <v>其他棚户区改造专项债券收入安排的支出</v>
          </cell>
        </row>
        <row r="83">
          <cell r="E83">
            <v>0</v>
          </cell>
        </row>
        <row r="84">
          <cell r="A84" t="str">
            <v>21217</v>
          </cell>
          <cell r="B84" t="str">
            <v>城市基础设施配套费对应专项债务收入安排的支出</v>
          </cell>
          <cell r="C84">
            <v>0</v>
          </cell>
          <cell r="D84">
            <v>0</v>
          </cell>
          <cell r="E84">
            <v>0</v>
          </cell>
        </row>
        <row r="85">
          <cell r="A85" t="str">
            <v>2121701</v>
          </cell>
          <cell r="B85" t="str">
            <v>城市公共设施</v>
          </cell>
        </row>
        <row r="85">
          <cell r="E85">
            <v>0</v>
          </cell>
        </row>
        <row r="86">
          <cell r="A86" t="str">
            <v>2121702</v>
          </cell>
          <cell r="B86" t="str">
            <v>城市环境卫生</v>
          </cell>
        </row>
        <row r="86">
          <cell r="E86">
            <v>0</v>
          </cell>
        </row>
        <row r="87">
          <cell r="A87" t="str">
            <v>2121703</v>
          </cell>
          <cell r="B87" t="str">
            <v>公有房屋</v>
          </cell>
        </row>
        <row r="87">
          <cell r="E87">
            <v>0</v>
          </cell>
        </row>
        <row r="88">
          <cell r="A88" t="str">
            <v>2121704</v>
          </cell>
          <cell r="B88" t="str">
            <v>城市防洪</v>
          </cell>
        </row>
        <row r="88">
          <cell r="E88">
            <v>0</v>
          </cell>
        </row>
        <row r="89">
          <cell r="A89" t="str">
            <v>2121799</v>
          </cell>
          <cell r="B89" t="str">
            <v>其他城市基础设施配套费对应专项债务收入安排的支出</v>
          </cell>
        </row>
        <row r="89">
          <cell r="E89">
            <v>0</v>
          </cell>
        </row>
        <row r="90">
          <cell r="A90" t="str">
            <v>21218</v>
          </cell>
          <cell r="B90" t="str">
            <v>污水处理费对应专项债务收入安排的支出</v>
          </cell>
          <cell r="C90">
            <v>0</v>
          </cell>
          <cell r="D90">
            <v>0</v>
          </cell>
          <cell r="E90">
            <v>0</v>
          </cell>
        </row>
        <row r="91">
          <cell r="A91" t="str">
            <v>2121801</v>
          </cell>
          <cell r="B91" t="str">
            <v>污水处理设施建设和运营</v>
          </cell>
        </row>
        <row r="91">
          <cell r="E91">
            <v>0</v>
          </cell>
        </row>
        <row r="92">
          <cell r="A92" t="str">
            <v>2121899</v>
          </cell>
          <cell r="B92" t="str">
            <v>其他污水处理费对应专项债务收入安排的支出</v>
          </cell>
        </row>
        <row r="92">
          <cell r="E92">
            <v>0</v>
          </cell>
        </row>
        <row r="93">
          <cell r="A93" t="str">
            <v>21219</v>
          </cell>
          <cell r="B93" t="str">
            <v>国有土地使用权出让收入对应专项债务收入安排的支出</v>
          </cell>
          <cell r="C93">
            <v>0</v>
          </cell>
          <cell r="D93">
            <v>0</v>
          </cell>
          <cell r="E93">
            <v>0</v>
          </cell>
        </row>
        <row r="94">
          <cell r="A94" t="str">
            <v>2121901</v>
          </cell>
          <cell r="B94" t="str">
            <v>征地和拆迁补偿支出</v>
          </cell>
        </row>
        <row r="94">
          <cell r="E94">
            <v>0</v>
          </cell>
        </row>
        <row r="95">
          <cell r="A95" t="str">
            <v>2121902</v>
          </cell>
          <cell r="B95" t="str">
            <v>土地开发支出</v>
          </cell>
        </row>
        <row r="95">
          <cell r="E95">
            <v>0</v>
          </cell>
        </row>
        <row r="96">
          <cell r="A96" t="str">
            <v>2121903</v>
          </cell>
          <cell r="B96" t="str">
            <v>城市建设支出</v>
          </cell>
        </row>
        <row r="96">
          <cell r="E96">
            <v>0</v>
          </cell>
        </row>
        <row r="97">
          <cell r="A97" t="str">
            <v>2121904</v>
          </cell>
          <cell r="B97" t="str">
            <v>农村基础设施建设支出</v>
          </cell>
        </row>
        <row r="97">
          <cell r="E97">
            <v>0</v>
          </cell>
        </row>
        <row r="98">
          <cell r="A98" t="str">
            <v>2121905</v>
          </cell>
          <cell r="B98" t="str">
            <v>廉租住房支出</v>
          </cell>
        </row>
        <row r="98">
          <cell r="E98">
            <v>0</v>
          </cell>
        </row>
        <row r="99">
          <cell r="A99" t="str">
            <v>2121906</v>
          </cell>
          <cell r="B99" t="str">
            <v>棚户区改造支出</v>
          </cell>
        </row>
        <row r="99">
          <cell r="E99">
            <v>0</v>
          </cell>
        </row>
        <row r="100">
          <cell r="A100" t="str">
            <v>2121907</v>
          </cell>
          <cell r="B100" t="str">
            <v>公共租赁住房支出</v>
          </cell>
        </row>
        <row r="100">
          <cell r="E100">
            <v>0</v>
          </cell>
        </row>
        <row r="101">
          <cell r="A101" t="str">
            <v>2121999</v>
          </cell>
          <cell r="B101" t="str">
            <v>其他国有土地使用权出让收入对应专项债务收入安排的支出</v>
          </cell>
        </row>
        <row r="101">
          <cell r="E101">
            <v>0</v>
          </cell>
        </row>
        <row r="102">
          <cell r="A102" t="str">
            <v>213</v>
          </cell>
          <cell r="B102" t="str">
            <v>五、农林水支出</v>
          </cell>
          <cell r="C102">
            <v>0</v>
          </cell>
          <cell r="D102">
            <v>0</v>
          </cell>
          <cell r="E102">
            <v>0</v>
          </cell>
        </row>
        <row r="103">
          <cell r="A103" t="str">
            <v>21366</v>
          </cell>
          <cell r="B103" t="str">
            <v>大中型水库库区基金安排的支出</v>
          </cell>
          <cell r="C103">
            <v>0</v>
          </cell>
          <cell r="D103">
            <v>0</v>
          </cell>
          <cell r="E103">
            <v>0</v>
          </cell>
        </row>
        <row r="104">
          <cell r="A104" t="str">
            <v>2136601</v>
          </cell>
          <cell r="B104" t="str">
            <v>基础设施建设和经济发展</v>
          </cell>
        </row>
        <row r="104">
          <cell r="E104">
            <v>0</v>
          </cell>
        </row>
        <row r="105">
          <cell r="A105" t="str">
            <v>2136602</v>
          </cell>
          <cell r="B105" t="str">
            <v>解决移民遗留问题</v>
          </cell>
        </row>
        <row r="105">
          <cell r="E105">
            <v>0</v>
          </cell>
        </row>
        <row r="106">
          <cell r="A106" t="str">
            <v>2136603</v>
          </cell>
          <cell r="B106" t="str">
            <v>库区防护工程维护</v>
          </cell>
        </row>
        <row r="106">
          <cell r="E106">
            <v>0</v>
          </cell>
        </row>
        <row r="107">
          <cell r="A107" t="str">
            <v>2136699</v>
          </cell>
          <cell r="B107" t="str">
            <v>其他大中型水库库区基金支出</v>
          </cell>
        </row>
        <row r="107">
          <cell r="E107">
            <v>0</v>
          </cell>
        </row>
        <row r="108">
          <cell r="A108" t="str">
            <v>21367</v>
          </cell>
          <cell r="B108" t="str">
            <v>三峡水库库区基金支出</v>
          </cell>
          <cell r="C108">
            <v>0</v>
          </cell>
          <cell r="D108">
            <v>0</v>
          </cell>
          <cell r="E108">
            <v>0</v>
          </cell>
        </row>
        <row r="109">
          <cell r="A109" t="str">
            <v>2136701</v>
          </cell>
          <cell r="B109" t="str">
            <v>基础设施建设和经济发展</v>
          </cell>
        </row>
        <row r="109">
          <cell r="E109">
            <v>0</v>
          </cell>
        </row>
        <row r="110">
          <cell r="A110" t="str">
            <v>2136702</v>
          </cell>
          <cell r="B110" t="str">
            <v>解决移民遗留问题</v>
          </cell>
        </row>
        <row r="110">
          <cell r="E110">
            <v>0</v>
          </cell>
        </row>
        <row r="111">
          <cell r="A111" t="str">
            <v>2136703</v>
          </cell>
          <cell r="B111" t="str">
            <v>库区维护和管理</v>
          </cell>
        </row>
        <row r="111">
          <cell r="E111">
            <v>0</v>
          </cell>
        </row>
        <row r="112">
          <cell r="A112" t="str">
            <v>2136799</v>
          </cell>
          <cell r="B112" t="str">
            <v>其他三峡水库库区基金支出</v>
          </cell>
        </row>
        <row r="112">
          <cell r="E112">
            <v>0</v>
          </cell>
        </row>
        <row r="113">
          <cell r="A113" t="str">
            <v>21369</v>
          </cell>
          <cell r="B113" t="str">
            <v>国家重大水利工程建设基金安排的支出</v>
          </cell>
          <cell r="C113">
            <v>0</v>
          </cell>
          <cell r="D113">
            <v>0</v>
          </cell>
          <cell r="E113">
            <v>0</v>
          </cell>
        </row>
        <row r="114">
          <cell r="A114" t="str">
            <v>2136901</v>
          </cell>
          <cell r="B114" t="str">
            <v>南水北调工程建设</v>
          </cell>
        </row>
        <row r="114">
          <cell r="E114">
            <v>0</v>
          </cell>
        </row>
        <row r="115">
          <cell r="A115" t="str">
            <v>2136902</v>
          </cell>
          <cell r="B115" t="str">
            <v>三峡后续工作</v>
          </cell>
        </row>
        <row r="115">
          <cell r="E115">
            <v>0</v>
          </cell>
        </row>
        <row r="116">
          <cell r="A116" t="str">
            <v>2136903</v>
          </cell>
          <cell r="B116" t="str">
            <v>地方重大水利工程建设</v>
          </cell>
        </row>
        <row r="116">
          <cell r="E116">
            <v>0</v>
          </cell>
        </row>
        <row r="117">
          <cell r="A117" t="str">
            <v>2136999</v>
          </cell>
          <cell r="B117" t="str">
            <v>其他重大水利工程建设基金支出</v>
          </cell>
        </row>
        <row r="117">
          <cell r="E117">
            <v>0</v>
          </cell>
        </row>
        <row r="118">
          <cell r="A118" t="str">
            <v>21370</v>
          </cell>
          <cell r="B118" t="str">
            <v>大中型水库库区基金对应专项债务收入安排的支出</v>
          </cell>
          <cell r="C118">
            <v>0</v>
          </cell>
          <cell r="D118">
            <v>0</v>
          </cell>
          <cell r="E118">
            <v>0</v>
          </cell>
        </row>
        <row r="119">
          <cell r="A119" t="str">
            <v>2137001</v>
          </cell>
          <cell r="B119" t="str">
            <v>基础设施建设和经济发展</v>
          </cell>
        </row>
        <row r="119">
          <cell r="E119">
            <v>0</v>
          </cell>
        </row>
        <row r="120">
          <cell r="A120" t="str">
            <v>2137099</v>
          </cell>
          <cell r="B120" t="str">
            <v>其他大中型水库库区基金对应专项债务收入支出</v>
          </cell>
        </row>
        <row r="120">
          <cell r="E120">
            <v>0</v>
          </cell>
        </row>
        <row r="121">
          <cell r="A121" t="str">
            <v>21371</v>
          </cell>
          <cell r="B121" t="str">
            <v>国家重大水利工程建设基金对应专项债务收入安排的支出</v>
          </cell>
          <cell r="C121">
            <v>0</v>
          </cell>
          <cell r="D121">
            <v>0</v>
          </cell>
          <cell r="E121">
            <v>0</v>
          </cell>
        </row>
        <row r="122">
          <cell r="A122" t="str">
            <v>2137101</v>
          </cell>
          <cell r="B122" t="str">
            <v>南水北调工程建设</v>
          </cell>
        </row>
        <row r="122">
          <cell r="E122">
            <v>0</v>
          </cell>
        </row>
        <row r="123">
          <cell r="A123" t="str">
            <v>2137102</v>
          </cell>
          <cell r="B123" t="str">
            <v>三峡工程后续工作</v>
          </cell>
        </row>
        <row r="123">
          <cell r="E123">
            <v>0</v>
          </cell>
        </row>
        <row r="124">
          <cell r="A124" t="str">
            <v>2137103</v>
          </cell>
          <cell r="B124" t="str">
            <v>地方重大水利工程建设</v>
          </cell>
        </row>
        <row r="124">
          <cell r="E124">
            <v>0</v>
          </cell>
        </row>
        <row r="125">
          <cell r="A125" t="str">
            <v>2137199</v>
          </cell>
          <cell r="B125" t="str">
            <v>其他重大水利工程建设基金对应专项债务收入支出</v>
          </cell>
        </row>
        <row r="125">
          <cell r="E125">
            <v>0</v>
          </cell>
        </row>
        <row r="126">
          <cell r="A126" t="str">
            <v>214</v>
          </cell>
          <cell r="B126" t="str">
            <v>六、交通运输支出</v>
          </cell>
          <cell r="C126">
            <v>0</v>
          </cell>
          <cell r="D126">
            <v>0</v>
          </cell>
          <cell r="E126">
            <v>0</v>
          </cell>
        </row>
        <row r="127">
          <cell r="A127" t="str">
            <v>21460</v>
          </cell>
          <cell r="B127" t="str">
            <v>海南省高等级公路车辆通行附加费安排的支出</v>
          </cell>
          <cell r="C127">
            <v>0</v>
          </cell>
          <cell r="D127">
            <v>0</v>
          </cell>
          <cell r="E127">
            <v>0</v>
          </cell>
        </row>
        <row r="128">
          <cell r="A128" t="str">
            <v>2146001</v>
          </cell>
          <cell r="B128" t="str">
            <v>公路建设</v>
          </cell>
        </row>
        <row r="128">
          <cell r="E128">
            <v>0</v>
          </cell>
        </row>
        <row r="129">
          <cell r="A129" t="str">
            <v>2146002</v>
          </cell>
          <cell r="B129" t="str">
            <v>公路养护</v>
          </cell>
        </row>
        <row r="129">
          <cell r="E129">
            <v>0</v>
          </cell>
        </row>
        <row r="130">
          <cell r="A130" t="str">
            <v>2146003</v>
          </cell>
          <cell r="B130" t="str">
            <v>公路还贷</v>
          </cell>
        </row>
        <row r="130">
          <cell r="E130">
            <v>0</v>
          </cell>
        </row>
        <row r="131">
          <cell r="A131" t="str">
            <v>2146099</v>
          </cell>
          <cell r="B131" t="str">
            <v>其他海南省高等级公路车辆通行附加费安排的支出</v>
          </cell>
        </row>
        <row r="131">
          <cell r="E131">
            <v>0</v>
          </cell>
        </row>
        <row r="132">
          <cell r="A132" t="str">
            <v>21462</v>
          </cell>
          <cell r="B132" t="str">
            <v>车辆通行费安排的支出</v>
          </cell>
          <cell r="C132">
            <v>0</v>
          </cell>
          <cell r="D132">
            <v>0</v>
          </cell>
          <cell r="E132">
            <v>0</v>
          </cell>
        </row>
        <row r="133">
          <cell r="A133" t="str">
            <v>2146201</v>
          </cell>
          <cell r="B133" t="str">
            <v>公路还贷</v>
          </cell>
        </row>
        <row r="133">
          <cell r="E133">
            <v>0</v>
          </cell>
        </row>
        <row r="134">
          <cell r="A134" t="str">
            <v>2146202</v>
          </cell>
          <cell r="B134" t="str">
            <v>政府还贷公路养护</v>
          </cell>
        </row>
        <row r="134">
          <cell r="E134">
            <v>0</v>
          </cell>
        </row>
        <row r="135">
          <cell r="A135" t="str">
            <v>2146203</v>
          </cell>
          <cell r="B135" t="str">
            <v>政府还贷公路管理</v>
          </cell>
        </row>
        <row r="135">
          <cell r="E135">
            <v>0</v>
          </cell>
        </row>
        <row r="136">
          <cell r="A136" t="str">
            <v>2146299</v>
          </cell>
          <cell r="B136" t="str">
            <v>其他车辆通行费安排的支出</v>
          </cell>
        </row>
        <row r="136">
          <cell r="E136">
            <v>0</v>
          </cell>
        </row>
        <row r="137">
          <cell r="A137" t="str">
            <v>21463</v>
          </cell>
          <cell r="B137" t="str">
            <v>港口建设费安排的支出◆</v>
          </cell>
          <cell r="C137">
            <v>0</v>
          </cell>
          <cell r="D137">
            <v>0</v>
          </cell>
          <cell r="E137">
            <v>0</v>
          </cell>
        </row>
        <row r="138">
          <cell r="A138" t="str">
            <v>2146301</v>
          </cell>
          <cell r="B138" t="str">
            <v>港口设施◆</v>
          </cell>
        </row>
        <row r="138">
          <cell r="E138">
            <v>0</v>
          </cell>
        </row>
        <row r="139">
          <cell r="A139" t="str">
            <v>2146302</v>
          </cell>
          <cell r="B139" t="str">
            <v>航道建设和维护◆</v>
          </cell>
        </row>
        <row r="139">
          <cell r="E139">
            <v>0</v>
          </cell>
        </row>
        <row r="140">
          <cell r="A140" t="str">
            <v>2146303</v>
          </cell>
          <cell r="B140" t="str">
            <v>航运保障系统建设◆</v>
          </cell>
        </row>
        <row r="140">
          <cell r="E140">
            <v>0</v>
          </cell>
        </row>
        <row r="141">
          <cell r="A141" t="str">
            <v>2146399</v>
          </cell>
          <cell r="B141" t="str">
            <v>其他港口建设费安排的支出◆</v>
          </cell>
        </row>
        <row r="141">
          <cell r="E141">
            <v>0</v>
          </cell>
        </row>
        <row r="142">
          <cell r="A142" t="str">
            <v>21464</v>
          </cell>
          <cell r="B142" t="str">
            <v>铁路建设基金支出</v>
          </cell>
          <cell r="C142">
            <v>0</v>
          </cell>
          <cell r="D142">
            <v>0</v>
          </cell>
          <cell r="E142">
            <v>0</v>
          </cell>
        </row>
        <row r="143">
          <cell r="A143" t="str">
            <v>2146401</v>
          </cell>
          <cell r="B143" t="str">
            <v>铁路建设投资</v>
          </cell>
        </row>
        <row r="143">
          <cell r="E143">
            <v>0</v>
          </cell>
        </row>
        <row r="144">
          <cell r="A144" t="str">
            <v>2146402</v>
          </cell>
          <cell r="B144" t="str">
            <v>购置铁路机车车辆</v>
          </cell>
        </row>
        <row r="144">
          <cell r="E144">
            <v>0</v>
          </cell>
        </row>
        <row r="145">
          <cell r="A145" t="str">
            <v>2146403</v>
          </cell>
          <cell r="B145" t="str">
            <v>铁路还贷</v>
          </cell>
        </row>
        <row r="145">
          <cell r="E145">
            <v>0</v>
          </cell>
        </row>
        <row r="146">
          <cell r="A146" t="str">
            <v>2146404</v>
          </cell>
          <cell r="B146" t="str">
            <v>建设项目铺底资金</v>
          </cell>
        </row>
        <row r="146">
          <cell r="E146">
            <v>0</v>
          </cell>
        </row>
        <row r="147">
          <cell r="A147" t="str">
            <v>2146405</v>
          </cell>
          <cell r="B147" t="str">
            <v>勘测设计</v>
          </cell>
        </row>
        <row r="147">
          <cell r="E147">
            <v>0</v>
          </cell>
        </row>
        <row r="148">
          <cell r="A148" t="str">
            <v>2146406</v>
          </cell>
          <cell r="B148" t="str">
            <v>注册资本金</v>
          </cell>
        </row>
        <row r="148">
          <cell r="E148">
            <v>0</v>
          </cell>
        </row>
        <row r="149">
          <cell r="A149" t="str">
            <v>2146407</v>
          </cell>
          <cell r="B149" t="str">
            <v>周转资金</v>
          </cell>
        </row>
        <row r="149">
          <cell r="E149">
            <v>0</v>
          </cell>
        </row>
        <row r="150">
          <cell r="A150" t="str">
            <v>2146499</v>
          </cell>
          <cell r="B150" t="str">
            <v>其他铁路建设基金支出</v>
          </cell>
        </row>
        <row r="150">
          <cell r="E150">
            <v>0</v>
          </cell>
        </row>
        <row r="151">
          <cell r="A151" t="str">
            <v>21468</v>
          </cell>
          <cell r="B151" t="str">
            <v>船舶油污损害赔偿基金支出</v>
          </cell>
          <cell r="C151">
            <v>0</v>
          </cell>
          <cell r="D151">
            <v>0</v>
          </cell>
          <cell r="E151">
            <v>0</v>
          </cell>
        </row>
        <row r="152">
          <cell r="A152" t="str">
            <v>2146801</v>
          </cell>
          <cell r="B152" t="str">
            <v>应急处置费用</v>
          </cell>
        </row>
        <row r="152">
          <cell r="E152">
            <v>0</v>
          </cell>
        </row>
        <row r="153">
          <cell r="A153" t="str">
            <v>2146802</v>
          </cell>
          <cell r="B153" t="str">
            <v>控制清除污染</v>
          </cell>
        </row>
        <row r="153">
          <cell r="E153">
            <v>0</v>
          </cell>
        </row>
        <row r="154">
          <cell r="A154" t="str">
            <v>2146803</v>
          </cell>
          <cell r="B154" t="str">
            <v>损失补偿</v>
          </cell>
        </row>
        <row r="154">
          <cell r="E154">
            <v>0</v>
          </cell>
        </row>
        <row r="155">
          <cell r="A155" t="str">
            <v>2146804</v>
          </cell>
          <cell r="B155" t="str">
            <v>生态恢复</v>
          </cell>
        </row>
        <row r="155">
          <cell r="E155">
            <v>0</v>
          </cell>
        </row>
        <row r="156">
          <cell r="A156" t="str">
            <v>2146805</v>
          </cell>
          <cell r="B156" t="str">
            <v>监视监测</v>
          </cell>
        </row>
        <row r="156">
          <cell r="E156">
            <v>0</v>
          </cell>
        </row>
        <row r="157">
          <cell r="A157" t="str">
            <v>2146899</v>
          </cell>
          <cell r="B157" t="str">
            <v>其他船舶油污损害赔偿基金支出</v>
          </cell>
        </row>
        <row r="157">
          <cell r="E157">
            <v>0</v>
          </cell>
        </row>
        <row r="158">
          <cell r="A158" t="str">
            <v>21469</v>
          </cell>
          <cell r="B158" t="str">
            <v>民航发展基金支出</v>
          </cell>
          <cell r="C158">
            <v>0</v>
          </cell>
          <cell r="D158">
            <v>0</v>
          </cell>
          <cell r="E158">
            <v>0</v>
          </cell>
        </row>
        <row r="159">
          <cell r="A159" t="str">
            <v>2146901</v>
          </cell>
          <cell r="B159" t="str">
            <v>民航机场建设</v>
          </cell>
        </row>
        <row r="159">
          <cell r="E159">
            <v>0</v>
          </cell>
        </row>
        <row r="160">
          <cell r="A160" t="str">
            <v>2146902</v>
          </cell>
          <cell r="B160" t="str">
            <v>空管系统建设</v>
          </cell>
        </row>
        <row r="160">
          <cell r="E160">
            <v>0</v>
          </cell>
        </row>
        <row r="161">
          <cell r="A161" t="str">
            <v>2146903</v>
          </cell>
          <cell r="B161" t="str">
            <v>民航安全</v>
          </cell>
        </row>
        <row r="161">
          <cell r="E161">
            <v>0</v>
          </cell>
        </row>
        <row r="162">
          <cell r="A162" t="str">
            <v>2146904</v>
          </cell>
          <cell r="B162" t="str">
            <v>航线和机场补贴</v>
          </cell>
        </row>
        <row r="162">
          <cell r="E162">
            <v>0</v>
          </cell>
        </row>
        <row r="163">
          <cell r="A163" t="str">
            <v>2146906</v>
          </cell>
          <cell r="B163" t="str">
            <v>民航节能减排</v>
          </cell>
        </row>
        <row r="163">
          <cell r="E163">
            <v>0</v>
          </cell>
        </row>
        <row r="164">
          <cell r="A164" t="str">
            <v>2146907</v>
          </cell>
          <cell r="B164" t="str">
            <v>通用航空发展</v>
          </cell>
        </row>
        <row r="164">
          <cell r="E164">
            <v>0</v>
          </cell>
        </row>
        <row r="165">
          <cell r="A165" t="str">
            <v>2146908</v>
          </cell>
          <cell r="B165" t="str">
            <v>征管经费</v>
          </cell>
        </row>
        <row r="165">
          <cell r="E165">
            <v>0</v>
          </cell>
        </row>
        <row r="166">
          <cell r="A166" t="str">
            <v>2146999</v>
          </cell>
          <cell r="B166" t="str">
            <v>其他民航发展基金支出</v>
          </cell>
        </row>
        <row r="166">
          <cell r="E166">
            <v>0</v>
          </cell>
        </row>
        <row r="167">
          <cell r="A167" t="str">
            <v>21470</v>
          </cell>
          <cell r="B167" t="str">
            <v>海南省高等级公路车辆通行附加费对应专项债务收入安排的支出</v>
          </cell>
          <cell r="C167">
            <v>0</v>
          </cell>
          <cell r="D167">
            <v>0</v>
          </cell>
          <cell r="E167">
            <v>0</v>
          </cell>
        </row>
        <row r="168">
          <cell r="A168" t="str">
            <v>2147001</v>
          </cell>
          <cell r="B168" t="str">
            <v>公路建设</v>
          </cell>
        </row>
        <row r="168">
          <cell r="E168">
            <v>0</v>
          </cell>
        </row>
        <row r="169">
          <cell r="A169" t="str">
            <v>2147099</v>
          </cell>
          <cell r="B169" t="str">
            <v>其他海南省高等级公路车辆通行附加费对应专项债务收入安排的支出</v>
          </cell>
        </row>
        <row r="169">
          <cell r="E169">
            <v>0</v>
          </cell>
        </row>
        <row r="170">
          <cell r="A170" t="str">
            <v>21471</v>
          </cell>
          <cell r="B170" t="str">
            <v>政府收费公路专项债券收入安排的支出</v>
          </cell>
          <cell r="C170">
            <v>0</v>
          </cell>
          <cell r="D170">
            <v>0</v>
          </cell>
          <cell r="E170">
            <v>0</v>
          </cell>
        </row>
        <row r="171">
          <cell r="A171" t="str">
            <v>2147101</v>
          </cell>
          <cell r="B171" t="str">
            <v>公路建设</v>
          </cell>
        </row>
        <row r="171">
          <cell r="E171">
            <v>0</v>
          </cell>
        </row>
        <row r="172">
          <cell r="A172" t="str">
            <v>2147199</v>
          </cell>
          <cell r="B172" t="str">
            <v>其他政府收费公路专项债券收入安排的支出</v>
          </cell>
        </row>
        <row r="172">
          <cell r="E172">
            <v>0</v>
          </cell>
        </row>
        <row r="173">
          <cell r="A173" t="str">
            <v>21472</v>
          </cell>
          <cell r="B173" t="str">
            <v>车辆通行费对应专项债务收入安排的支出</v>
          </cell>
        </row>
        <row r="174">
          <cell r="A174" t="str">
            <v>21473</v>
          </cell>
          <cell r="B174" t="str">
            <v>港口建设费对应专项债务收入安排的支出◆</v>
          </cell>
          <cell r="C174">
            <v>0</v>
          </cell>
          <cell r="D174">
            <v>0</v>
          </cell>
          <cell r="E174">
            <v>0</v>
          </cell>
        </row>
        <row r="175">
          <cell r="A175" t="str">
            <v>2147301</v>
          </cell>
          <cell r="B175" t="str">
            <v>港口设施◆</v>
          </cell>
        </row>
        <row r="175">
          <cell r="E175">
            <v>0</v>
          </cell>
        </row>
        <row r="176">
          <cell r="A176" t="str">
            <v>2147303</v>
          </cell>
          <cell r="B176" t="str">
            <v>航运保障系统建设◆</v>
          </cell>
        </row>
        <row r="176">
          <cell r="E176">
            <v>0</v>
          </cell>
        </row>
        <row r="177">
          <cell r="A177" t="str">
            <v>2147399</v>
          </cell>
          <cell r="B177" t="str">
            <v>其他港口建设费对应专项债务收入安排的支出◆</v>
          </cell>
        </row>
        <row r="177">
          <cell r="E177">
            <v>0</v>
          </cell>
        </row>
        <row r="178">
          <cell r="A178" t="str">
            <v>215</v>
          </cell>
          <cell r="B178" t="str">
            <v>七、资源勘探工业信息等支出</v>
          </cell>
          <cell r="C178">
            <v>0</v>
          </cell>
          <cell r="D178">
            <v>0</v>
          </cell>
          <cell r="E178">
            <v>0</v>
          </cell>
        </row>
        <row r="179">
          <cell r="A179" t="str">
            <v>21562</v>
          </cell>
          <cell r="B179" t="str">
            <v>农网还贷资金支出</v>
          </cell>
          <cell r="C179">
            <v>0</v>
          </cell>
          <cell r="D179">
            <v>0</v>
          </cell>
          <cell r="E179">
            <v>0</v>
          </cell>
        </row>
        <row r="180">
          <cell r="A180" t="str">
            <v>2156202</v>
          </cell>
          <cell r="B180" t="str">
            <v>地方农网还贷资金支出</v>
          </cell>
        </row>
        <row r="180">
          <cell r="E180">
            <v>0</v>
          </cell>
        </row>
        <row r="181">
          <cell r="A181" t="str">
            <v>2156299</v>
          </cell>
          <cell r="B181" t="str">
            <v>其他农网还贷资金支出</v>
          </cell>
        </row>
        <row r="181">
          <cell r="E181">
            <v>0</v>
          </cell>
        </row>
        <row r="182">
          <cell r="A182" t="str">
            <v>229</v>
          </cell>
          <cell r="B182" t="str">
            <v>八、其他支出</v>
          </cell>
          <cell r="C182">
            <v>19528</v>
          </cell>
          <cell r="D182">
            <v>90200</v>
          </cell>
          <cell r="E182">
            <v>40087</v>
          </cell>
        </row>
        <row r="183">
          <cell r="A183" t="str">
            <v>22904</v>
          </cell>
          <cell r="B183" t="str">
            <v>其他政府性基金及对应专项债务收入安排的支出</v>
          </cell>
          <cell r="C183">
            <v>19500</v>
          </cell>
          <cell r="D183">
            <v>90000</v>
          </cell>
          <cell r="E183">
            <v>40000</v>
          </cell>
        </row>
        <row r="184">
          <cell r="A184" t="str">
            <v>2290401</v>
          </cell>
          <cell r="B184" t="str">
            <v>其他政府性基金安排的支出</v>
          </cell>
        </row>
        <row r="184">
          <cell r="E184">
            <v>0</v>
          </cell>
        </row>
        <row r="185">
          <cell r="A185" t="str">
            <v>2290402</v>
          </cell>
          <cell r="B185" t="str">
            <v>其他地方自行试点项目收益专项债券收入安排的支出</v>
          </cell>
          <cell r="C185">
            <v>19500</v>
          </cell>
          <cell r="D185">
            <v>90000</v>
          </cell>
          <cell r="E185">
            <v>40000</v>
          </cell>
        </row>
        <row r="186">
          <cell r="A186" t="str">
            <v>2290403</v>
          </cell>
          <cell r="B186" t="str">
            <v>其他政府性基金债务收入安排的支出</v>
          </cell>
        </row>
        <row r="186">
          <cell r="E186">
            <v>0</v>
          </cell>
        </row>
        <row r="187">
          <cell r="A187" t="str">
            <v>22908</v>
          </cell>
          <cell r="B187" t="str">
            <v>彩票发行销售机构业务费安排的支出</v>
          </cell>
          <cell r="C187">
            <v>0</v>
          </cell>
          <cell r="D187">
            <v>0</v>
          </cell>
          <cell r="E187">
            <v>0</v>
          </cell>
        </row>
        <row r="188">
          <cell r="A188" t="str">
            <v>2290802</v>
          </cell>
          <cell r="B188" t="str">
            <v>福利彩票发行机构的业务费支出</v>
          </cell>
        </row>
        <row r="188">
          <cell r="E188">
            <v>0</v>
          </cell>
        </row>
        <row r="189">
          <cell r="A189" t="str">
            <v>2290803</v>
          </cell>
          <cell r="B189" t="str">
            <v>体育彩票发行机构的业务费支出</v>
          </cell>
        </row>
        <row r="189">
          <cell r="E189">
            <v>0</v>
          </cell>
        </row>
        <row r="190">
          <cell r="A190" t="str">
            <v>2290804</v>
          </cell>
          <cell r="B190" t="str">
            <v>福利彩票销售机构的业务费支出</v>
          </cell>
        </row>
        <row r="190">
          <cell r="E190">
            <v>0</v>
          </cell>
        </row>
        <row r="191">
          <cell r="A191" t="str">
            <v>2290805</v>
          </cell>
          <cell r="B191" t="str">
            <v>体育彩票销售机构的业务费支出</v>
          </cell>
        </row>
        <row r="191">
          <cell r="E191">
            <v>0</v>
          </cell>
        </row>
        <row r="192">
          <cell r="A192" t="str">
            <v>2290806</v>
          </cell>
          <cell r="B192" t="str">
            <v>彩票兑奖周转金支出</v>
          </cell>
        </row>
        <row r="192">
          <cell r="E192">
            <v>0</v>
          </cell>
        </row>
        <row r="193">
          <cell r="A193" t="str">
            <v>2290807</v>
          </cell>
          <cell r="B193" t="str">
            <v>彩票发行销售风险基金支出</v>
          </cell>
        </row>
        <row r="193">
          <cell r="E193">
            <v>0</v>
          </cell>
        </row>
        <row r="194">
          <cell r="A194" t="str">
            <v>2290808</v>
          </cell>
          <cell r="B194" t="str">
            <v>彩票市场调控资金支出</v>
          </cell>
        </row>
        <row r="194">
          <cell r="E194">
            <v>0</v>
          </cell>
        </row>
        <row r="195">
          <cell r="A195" t="str">
            <v>2290899</v>
          </cell>
          <cell r="B195" t="str">
            <v>其他彩票发行销售机构业务费安排的支出</v>
          </cell>
        </row>
        <row r="195">
          <cell r="E195">
            <v>0</v>
          </cell>
        </row>
        <row r="196">
          <cell r="A196" t="str">
            <v>22909</v>
          </cell>
          <cell r="B196" t="str">
            <v>抗疫特别国债财务基金支出●</v>
          </cell>
        </row>
        <row r="197">
          <cell r="A197" t="str">
            <v>22960</v>
          </cell>
          <cell r="B197" t="str">
            <v>彩票公益金安排的支出</v>
          </cell>
          <cell r="C197">
            <v>28</v>
          </cell>
          <cell r="D197">
            <v>200</v>
          </cell>
          <cell r="E197">
            <v>87</v>
          </cell>
        </row>
        <row r="198">
          <cell r="A198" t="str">
            <v>2296001</v>
          </cell>
          <cell r="B198" t="str">
            <v>用于补充全国社会保障基金的彩票公益金支出</v>
          </cell>
        </row>
        <row r="198">
          <cell r="E198">
            <v>0</v>
          </cell>
        </row>
        <row r="199">
          <cell r="A199" t="str">
            <v>2296002</v>
          </cell>
          <cell r="B199" t="str">
            <v>用于社会福利的彩票公益金支出</v>
          </cell>
          <cell r="C199">
            <v>17</v>
          </cell>
          <cell r="D199">
            <v>21</v>
          </cell>
          <cell r="E199">
            <v>31</v>
          </cell>
        </row>
        <row r="200">
          <cell r="A200" t="str">
            <v>2296003</v>
          </cell>
          <cell r="B200" t="str">
            <v>用于体育事业的彩票公益金支出</v>
          </cell>
          <cell r="C200">
            <v>4</v>
          </cell>
          <cell r="D200">
            <v>20</v>
          </cell>
          <cell r="E200">
            <v>17</v>
          </cell>
        </row>
        <row r="201">
          <cell r="A201" t="str">
            <v>2296004</v>
          </cell>
          <cell r="B201" t="str">
            <v>用于教育事业的彩票公益金支出</v>
          </cell>
          <cell r="C201">
            <v>7</v>
          </cell>
        </row>
        <row r="201">
          <cell r="E201">
            <v>0</v>
          </cell>
        </row>
        <row r="202">
          <cell r="A202" t="str">
            <v>2296005</v>
          </cell>
          <cell r="B202" t="str">
            <v>用于红十字事业的彩票公益金支出</v>
          </cell>
        </row>
        <row r="202">
          <cell r="E202">
            <v>0</v>
          </cell>
        </row>
        <row r="203">
          <cell r="A203" t="str">
            <v>2296006</v>
          </cell>
          <cell r="B203" t="str">
            <v>用于残疾人事业的彩票公益金支出</v>
          </cell>
        </row>
        <row r="203">
          <cell r="D203">
            <v>9</v>
          </cell>
          <cell r="E203">
            <v>0</v>
          </cell>
        </row>
        <row r="204">
          <cell r="A204" t="str">
            <v>2296010</v>
          </cell>
          <cell r="B204" t="str">
            <v>用于文化事业的彩票公益金支出</v>
          </cell>
        </row>
        <row r="204">
          <cell r="E204">
            <v>0</v>
          </cell>
        </row>
        <row r="205">
          <cell r="A205" t="str">
            <v>2296011</v>
          </cell>
          <cell r="B205" t="str">
            <v>用于扶贫的彩票公益金支出</v>
          </cell>
        </row>
        <row r="205">
          <cell r="E205">
            <v>0</v>
          </cell>
        </row>
        <row r="206">
          <cell r="A206" t="str">
            <v>2296012</v>
          </cell>
          <cell r="B206" t="str">
            <v>用于法律援助的彩票公益金支出</v>
          </cell>
        </row>
        <row r="206">
          <cell r="E206">
            <v>0</v>
          </cell>
        </row>
        <row r="207">
          <cell r="A207" t="str">
            <v>2296013</v>
          </cell>
          <cell r="B207" t="str">
            <v>用于城乡医疗救助的的彩票公益金支出</v>
          </cell>
        </row>
        <row r="207">
          <cell r="E207">
            <v>0</v>
          </cell>
        </row>
        <row r="208">
          <cell r="A208" t="str">
            <v>2296099</v>
          </cell>
          <cell r="B208" t="str">
            <v>用于其他社会公益事业的彩票公益金支出</v>
          </cell>
        </row>
        <row r="208">
          <cell r="D208">
            <v>150</v>
          </cell>
          <cell r="E208">
            <v>39</v>
          </cell>
        </row>
        <row r="209">
          <cell r="A209" t="str">
            <v>232</v>
          </cell>
          <cell r="B209" t="str">
            <v>九、债务付息支出</v>
          </cell>
          <cell r="C209">
            <v>5309</v>
          </cell>
          <cell r="D209">
            <v>5777</v>
          </cell>
          <cell r="E209">
            <v>6363</v>
          </cell>
        </row>
        <row r="210">
          <cell r="A210" t="str">
            <v>23204</v>
          </cell>
          <cell r="B210" t="str">
            <v>地方政府专项债务付息支出</v>
          </cell>
          <cell r="C210">
            <v>5309</v>
          </cell>
          <cell r="D210">
            <v>5777</v>
          </cell>
          <cell r="E210">
            <v>6363</v>
          </cell>
        </row>
        <row r="211">
          <cell r="A211" t="str">
            <v>2320401</v>
          </cell>
          <cell r="B211" t="str">
            <v>海南省高等级公路车辆通行附加费债务付息支出</v>
          </cell>
        </row>
        <row r="211">
          <cell r="E211">
            <v>0</v>
          </cell>
        </row>
        <row r="212">
          <cell r="A212" t="str">
            <v>2320402</v>
          </cell>
          <cell r="B212" t="str">
            <v>港口建设费债务付息支出</v>
          </cell>
        </row>
        <row r="212">
          <cell r="E212">
            <v>0</v>
          </cell>
        </row>
        <row r="213">
          <cell r="A213" t="str">
            <v>2320405</v>
          </cell>
          <cell r="B213" t="str">
            <v>国家电影事业发展专项资金债务付息支出</v>
          </cell>
        </row>
        <row r="213">
          <cell r="E213">
            <v>0</v>
          </cell>
        </row>
        <row r="214">
          <cell r="A214" t="str">
            <v>2320411</v>
          </cell>
          <cell r="B214" t="str">
            <v>国有土地使用权出让金债务付息支出</v>
          </cell>
          <cell r="C214">
            <v>1164</v>
          </cell>
          <cell r="D214">
            <v>1111</v>
          </cell>
          <cell r="E214">
            <v>1110</v>
          </cell>
        </row>
        <row r="215">
          <cell r="A215" t="str">
            <v>2320413</v>
          </cell>
          <cell r="B215" t="str">
            <v>农业土地开发资金债务付息支出</v>
          </cell>
        </row>
        <row r="215">
          <cell r="E215">
            <v>0</v>
          </cell>
        </row>
        <row r="216">
          <cell r="A216" t="str">
            <v>2320414</v>
          </cell>
          <cell r="B216" t="str">
            <v>大中型水库库区基金债务付息支出</v>
          </cell>
        </row>
        <row r="216">
          <cell r="E216">
            <v>0</v>
          </cell>
        </row>
        <row r="217">
          <cell r="A217" t="str">
            <v>2320416</v>
          </cell>
          <cell r="B217" t="str">
            <v>城市基础设施配套费债务付息支出</v>
          </cell>
        </row>
        <row r="217">
          <cell r="E217">
            <v>0</v>
          </cell>
        </row>
        <row r="218">
          <cell r="A218" t="str">
            <v>2320417</v>
          </cell>
          <cell r="B218" t="str">
            <v>小型水库移民扶助基金债务付息支出</v>
          </cell>
        </row>
        <row r="218">
          <cell r="E218">
            <v>0</v>
          </cell>
        </row>
        <row r="219">
          <cell r="A219" t="str">
            <v>2320418</v>
          </cell>
          <cell r="B219" t="str">
            <v>国家重大水利工程建设基金债务付息支出</v>
          </cell>
        </row>
        <row r="219">
          <cell r="E219">
            <v>0</v>
          </cell>
        </row>
        <row r="220">
          <cell r="A220" t="str">
            <v>2320419</v>
          </cell>
          <cell r="B220" t="str">
            <v>车辆通行费债务付息支出</v>
          </cell>
        </row>
        <row r="220">
          <cell r="E220">
            <v>0</v>
          </cell>
        </row>
        <row r="221">
          <cell r="A221" t="str">
            <v>2320420</v>
          </cell>
          <cell r="B221" t="str">
            <v>污水处理费债务付息支出</v>
          </cell>
        </row>
        <row r="221">
          <cell r="E221">
            <v>0</v>
          </cell>
        </row>
        <row r="222">
          <cell r="A222" t="str">
            <v>2320431</v>
          </cell>
          <cell r="B222" t="str">
            <v>土地储备专项债券付息支出</v>
          </cell>
        </row>
        <row r="222">
          <cell r="E222">
            <v>0</v>
          </cell>
        </row>
        <row r="223">
          <cell r="A223" t="str">
            <v>2320432</v>
          </cell>
          <cell r="B223" t="str">
            <v>政府收费公路专项债券付息支出</v>
          </cell>
        </row>
        <row r="223">
          <cell r="E223">
            <v>0</v>
          </cell>
        </row>
        <row r="224">
          <cell r="A224" t="str">
            <v>2320433</v>
          </cell>
          <cell r="B224" t="str">
            <v>棚户区改造专项债券付息支出</v>
          </cell>
        </row>
        <row r="224">
          <cell r="E224">
            <v>0</v>
          </cell>
        </row>
        <row r="225">
          <cell r="A225" t="str">
            <v>2320498</v>
          </cell>
          <cell r="B225" t="str">
            <v>其他地方自行试点项目收益专项债券付息支出</v>
          </cell>
          <cell r="C225">
            <v>4145</v>
          </cell>
          <cell r="D225">
            <v>4666</v>
          </cell>
          <cell r="E225">
            <v>5253</v>
          </cell>
        </row>
        <row r="226">
          <cell r="A226" t="str">
            <v>2320499</v>
          </cell>
          <cell r="B226" t="str">
            <v>其他政府性基金债务付息支出</v>
          </cell>
        </row>
        <row r="226">
          <cell r="E226">
            <v>0</v>
          </cell>
        </row>
        <row r="227">
          <cell r="A227" t="str">
            <v>233</v>
          </cell>
          <cell r="B227" t="str">
            <v>十、债务发行费用支出</v>
          </cell>
          <cell r="C227">
            <v>30</v>
          </cell>
          <cell r="D227">
            <v>36</v>
          </cell>
          <cell r="E227">
            <v>44</v>
          </cell>
        </row>
        <row r="228">
          <cell r="A228" t="str">
            <v>23304</v>
          </cell>
          <cell r="B228" t="str">
            <v>地方政府专项债务发行费用支出</v>
          </cell>
          <cell r="C228">
            <v>30</v>
          </cell>
          <cell r="D228">
            <v>36</v>
          </cell>
          <cell r="E228">
            <v>44</v>
          </cell>
        </row>
        <row r="229">
          <cell r="A229" t="str">
            <v>2330401</v>
          </cell>
          <cell r="B229" t="str">
            <v>海南省高等级公路车辆通行附加费债务发行费用支出</v>
          </cell>
        </row>
        <row r="229">
          <cell r="E229">
            <v>0</v>
          </cell>
        </row>
        <row r="230">
          <cell r="A230" t="str">
            <v>2330402</v>
          </cell>
          <cell r="B230" t="str">
            <v>港口建设费债务发行费用支出◆</v>
          </cell>
        </row>
        <row r="230">
          <cell r="E230">
            <v>0</v>
          </cell>
        </row>
        <row r="231">
          <cell r="A231" t="str">
            <v>2330405</v>
          </cell>
          <cell r="B231" t="str">
            <v>国家电影事业发展专项资金债务发行费用支出</v>
          </cell>
        </row>
        <row r="231">
          <cell r="E231">
            <v>0</v>
          </cell>
        </row>
        <row r="232">
          <cell r="A232" t="str">
            <v>2330411</v>
          </cell>
          <cell r="B232" t="str">
            <v>国有土地使用权出让金债务发行费用支出</v>
          </cell>
          <cell r="C232">
            <v>9</v>
          </cell>
          <cell r="D232">
            <v>3</v>
          </cell>
          <cell r="E232">
            <v>2</v>
          </cell>
        </row>
        <row r="233">
          <cell r="A233" t="str">
            <v>2330413</v>
          </cell>
          <cell r="B233" t="str">
            <v>农业土地开发资金债务发行费用支出</v>
          </cell>
        </row>
        <row r="233">
          <cell r="E233">
            <v>0</v>
          </cell>
        </row>
        <row r="234">
          <cell r="A234" t="str">
            <v>2330414</v>
          </cell>
          <cell r="B234" t="str">
            <v>大中型水库库区基金债务发行费用支出</v>
          </cell>
        </row>
        <row r="234">
          <cell r="E234">
            <v>0</v>
          </cell>
        </row>
        <row r="235">
          <cell r="A235" t="str">
            <v>2330416</v>
          </cell>
          <cell r="B235" t="str">
            <v>城市基础设施配套费债务发行费用支出</v>
          </cell>
        </row>
        <row r="235">
          <cell r="E235">
            <v>0</v>
          </cell>
        </row>
        <row r="236">
          <cell r="A236" t="str">
            <v>2330417</v>
          </cell>
          <cell r="B236" t="str">
            <v>小型水库移民扶助基金债务发行费用支出</v>
          </cell>
        </row>
        <row r="236">
          <cell r="E236">
            <v>0</v>
          </cell>
        </row>
        <row r="237">
          <cell r="A237" t="str">
            <v>2330418</v>
          </cell>
          <cell r="B237" t="str">
            <v>国家重大水利工程建设基金债务发行费用支出</v>
          </cell>
        </row>
        <row r="237">
          <cell r="E237">
            <v>0</v>
          </cell>
        </row>
        <row r="238">
          <cell r="A238" t="str">
            <v>2330419</v>
          </cell>
          <cell r="B238" t="str">
            <v>车辆通行费债务发行费用支出</v>
          </cell>
        </row>
        <row r="238">
          <cell r="E238">
            <v>0</v>
          </cell>
        </row>
        <row r="239">
          <cell r="A239" t="str">
            <v>2330420</v>
          </cell>
          <cell r="B239" t="str">
            <v>污水处理费债务发行费用支出</v>
          </cell>
        </row>
        <row r="239">
          <cell r="E239">
            <v>0</v>
          </cell>
        </row>
        <row r="240">
          <cell r="A240" t="str">
            <v>2330431</v>
          </cell>
          <cell r="B240" t="str">
            <v>土地储备专项债券发行费用支出</v>
          </cell>
        </row>
        <row r="240">
          <cell r="E240">
            <v>0</v>
          </cell>
        </row>
        <row r="241">
          <cell r="A241" t="str">
            <v>2330432</v>
          </cell>
          <cell r="B241" t="str">
            <v>政府收费公路专项债券发行费用支出</v>
          </cell>
        </row>
        <row r="241">
          <cell r="E241">
            <v>0</v>
          </cell>
        </row>
        <row r="242">
          <cell r="A242" t="str">
            <v>2330433</v>
          </cell>
          <cell r="B242" t="str">
            <v>棚户区改造专项债券发行费用支出</v>
          </cell>
        </row>
        <row r="242">
          <cell r="E242">
            <v>0</v>
          </cell>
        </row>
        <row r="243">
          <cell r="A243" t="str">
            <v>2330498</v>
          </cell>
          <cell r="B243" t="str">
            <v>其他地方自行试点项目收益专项债务发行费用支出</v>
          </cell>
          <cell r="C243">
            <v>21</v>
          </cell>
          <cell r="D243">
            <v>33</v>
          </cell>
          <cell r="E243">
            <v>42</v>
          </cell>
        </row>
        <row r="244">
          <cell r="A244" t="str">
            <v>2330499</v>
          </cell>
          <cell r="B244" t="str">
            <v>其他政府性基金债务发行费用支出</v>
          </cell>
        </row>
        <row r="244">
          <cell r="E244">
            <v>0</v>
          </cell>
        </row>
        <row r="245">
          <cell r="A245" t="str">
            <v>234</v>
          </cell>
          <cell r="B245" t="str">
            <v>十一、抗疫特别国债安排的支出</v>
          </cell>
          <cell r="C245">
            <v>0</v>
          </cell>
          <cell r="D245">
            <v>0</v>
          </cell>
          <cell r="E245">
            <v>0</v>
          </cell>
        </row>
        <row r="246">
          <cell r="A246" t="str">
            <v>23401</v>
          </cell>
          <cell r="B246" t="str">
            <v>基础设施建设</v>
          </cell>
          <cell r="C246">
            <v>0</v>
          </cell>
          <cell r="D246">
            <v>0</v>
          </cell>
          <cell r="E246">
            <v>0</v>
          </cell>
        </row>
        <row r="247">
          <cell r="A247" t="str">
            <v>2340101</v>
          </cell>
          <cell r="B247" t="str">
            <v>公共卫生体系建设</v>
          </cell>
        </row>
        <row r="247">
          <cell r="E247">
            <v>0</v>
          </cell>
        </row>
        <row r="248">
          <cell r="A248" t="str">
            <v>2340102</v>
          </cell>
          <cell r="B248" t="str">
            <v>重大疫情防控救治体系建设</v>
          </cell>
        </row>
        <row r="248">
          <cell r="E248">
            <v>0</v>
          </cell>
        </row>
        <row r="249">
          <cell r="A249" t="str">
            <v>2340103</v>
          </cell>
          <cell r="B249" t="str">
            <v>粮食安全</v>
          </cell>
        </row>
        <row r="249">
          <cell r="E249">
            <v>0</v>
          </cell>
        </row>
        <row r="250">
          <cell r="A250" t="str">
            <v>2340104</v>
          </cell>
          <cell r="B250" t="str">
            <v>能源安全</v>
          </cell>
        </row>
        <row r="250">
          <cell r="E250">
            <v>0</v>
          </cell>
        </row>
        <row r="251">
          <cell r="A251" t="str">
            <v>2340105</v>
          </cell>
          <cell r="B251" t="str">
            <v>应急物资保障</v>
          </cell>
        </row>
        <row r="251">
          <cell r="E251">
            <v>0</v>
          </cell>
        </row>
        <row r="252">
          <cell r="A252" t="str">
            <v>2340106</v>
          </cell>
          <cell r="B252" t="str">
            <v>产业链改造升级</v>
          </cell>
        </row>
        <row r="252">
          <cell r="E252">
            <v>0</v>
          </cell>
        </row>
        <row r="253">
          <cell r="A253" t="str">
            <v>2340107</v>
          </cell>
          <cell r="B253" t="str">
            <v>城镇老旧小区改造</v>
          </cell>
        </row>
        <row r="253">
          <cell r="E253">
            <v>0</v>
          </cell>
        </row>
        <row r="254">
          <cell r="A254" t="str">
            <v>2340108</v>
          </cell>
          <cell r="B254" t="str">
            <v>生态环境治理</v>
          </cell>
        </row>
        <row r="254">
          <cell r="E254">
            <v>0</v>
          </cell>
        </row>
        <row r="255">
          <cell r="A255" t="str">
            <v>2340109</v>
          </cell>
          <cell r="B255" t="str">
            <v>交通基础设施建设</v>
          </cell>
        </row>
        <row r="255">
          <cell r="E255">
            <v>0</v>
          </cell>
        </row>
        <row r="256">
          <cell r="A256" t="str">
            <v>2340110</v>
          </cell>
          <cell r="B256" t="str">
            <v>市政设施建设</v>
          </cell>
        </row>
        <row r="256">
          <cell r="E256">
            <v>0</v>
          </cell>
        </row>
        <row r="257">
          <cell r="A257" t="str">
            <v>2340111</v>
          </cell>
          <cell r="B257" t="str">
            <v>重大区域规划基础设施建设</v>
          </cell>
        </row>
        <row r="257">
          <cell r="E257">
            <v>0</v>
          </cell>
        </row>
        <row r="258">
          <cell r="A258" t="str">
            <v>2340199</v>
          </cell>
          <cell r="B258" t="str">
            <v>其他基础设施建设</v>
          </cell>
        </row>
        <row r="258">
          <cell r="E258">
            <v>0</v>
          </cell>
        </row>
        <row r="259">
          <cell r="A259" t="str">
            <v>23402</v>
          </cell>
          <cell r="B259" t="str">
            <v>抗疫相关支出</v>
          </cell>
          <cell r="C259">
            <v>0</v>
          </cell>
          <cell r="D259">
            <v>0</v>
          </cell>
          <cell r="E259">
            <v>0</v>
          </cell>
        </row>
        <row r="260">
          <cell r="A260" t="str">
            <v>2340201</v>
          </cell>
          <cell r="B260" t="str">
            <v>减免房租补贴</v>
          </cell>
        </row>
        <row r="260">
          <cell r="E260">
            <v>0</v>
          </cell>
        </row>
        <row r="261">
          <cell r="A261" t="str">
            <v>2340202</v>
          </cell>
          <cell r="B261" t="str">
            <v>重点企业贷款贴息</v>
          </cell>
        </row>
        <row r="261">
          <cell r="E261">
            <v>0</v>
          </cell>
        </row>
        <row r="262">
          <cell r="A262" t="str">
            <v>2340203</v>
          </cell>
          <cell r="B262" t="str">
            <v>创业担保贷款贴息</v>
          </cell>
        </row>
        <row r="262">
          <cell r="E262">
            <v>0</v>
          </cell>
        </row>
        <row r="263">
          <cell r="A263" t="str">
            <v>2340204</v>
          </cell>
          <cell r="B263" t="str">
            <v>援企稳岗补贴</v>
          </cell>
        </row>
        <row r="263">
          <cell r="E263">
            <v>0</v>
          </cell>
        </row>
        <row r="264">
          <cell r="A264" t="str">
            <v>2340205</v>
          </cell>
          <cell r="B264" t="str">
            <v>困难群众基本生活补助</v>
          </cell>
        </row>
        <row r="264">
          <cell r="E264">
            <v>0</v>
          </cell>
        </row>
        <row r="265">
          <cell r="A265" t="str">
            <v>2340299</v>
          </cell>
          <cell r="B265" t="str">
            <v>其他抗疫相关支出</v>
          </cell>
        </row>
        <row r="265">
          <cell r="E265">
            <v>0</v>
          </cell>
        </row>
        <row r="267">
          <cell r="B267" t="str">
            <v>全县政府性基金预算支出</v>
          </cell>
          <cell r="C267">
            <v>58210</v>
          </cell>
          <cell r="D267">
            <v>152973</v>
          </cell>
          <cell r="E267">
            <v>63163</v>
          </cell>
        </row>
        <row r="268">
          <cell r="A268" t="str">
            <v>230</v>
          </cell>
          <cell r="B268" t="str">
            <v>转移性支出</v>
          </cell>
          <cell r="C268">
            <v>41888</v>
          </cell>
          <cell r="D268">
            <v>36539</v>
          </cell>
          <cell r="E268">
            <v>7107</v>
          </cell>
        </row>
        <row r="269">
          <cell r="A269" t="str">
            <v>23004</v>
          </cell>
          <cell r="B269" t="str">
            <v>政府性基金转移支付</v>
          </cell>
        </row>
        <row r="270">
          <cell r="A270" t="str">
            <v>23006</v>
          </cell>
          <cell r="B270" t="str">
            <v>上解支出</v>
          </cell>
        </row>
        <row r="270">
          <cell r="E270">
            <v>1041</v>
          </cell>
        </row>
        <row r="271">
          <cell r="A271" t="str">
            <v>23008</v>
          </cell>
          <cell r="B271" t="str">
            <v>调出资金</v>
          </cell>
          <cell r="C271">
            <v>40209</v>
          </cell>
          <cell r="D271">
            <v>36539</v>
          </cell>
        </row>
        <row r="272">
          <cell r="A272" t="str">
            <v>23009</v>
          </cell>
          <cell r="B272" t="str">
            <v>年终结余</v>
          </cell>
          <cell r="C272">
            <v>1679</v>
          </cell>
        </row>
        <row r="272">
          <cell r="E272">
            <v>6066</v>
          </cell>
        </row>
        <row r="273">
          <cell r="A273" t="str">
            <v>231</v>
          </cell>
          <cell r="B273" t="str">
            <v>地方政府专项债务还本支出</v>
          </cell>
          <cell r="C273">
            <v>13260</v>
          </cell>
          <cell r="D273">
            <v>2100</v>
          </cell>
          <cell r="E273">
            <v>2100</v>
          </cell>
        </row>
        <row r="274">
          <cell r="B274" t="str">
            <v>通过财政资金等还本支出</v>
          </cell>
          <cell r="C274">
            <v>900</v>
          </cell>
          <cell r="D274">
            <v>0</v>
          </cell>
        </row>
        <row r="275">
          <cell r="B275" t="str">
            <v>通过再融资债券还本支出</v>
          </cell>
          <cell r="C275">
            <v>12360</v>
          </cell>
          <cell r="D275">
            <v>2100</v>
          </cell>
          <cell r="E275">
            <v>2100</v>
          </cell>
        </row>
        <row r="276">
          <cell r="B276" t="str">
            <v>各项支出合计</v>
          </cell>
          <cell r="C276">
            <v>113358</v>
          </cell>
          <cell r="D276">
            <v>191612</v>
          </cell>
          <cell r="E276">
            <v>72370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表1人员工资社保经费需求表"/>
      <sheetName val="表2新增预算需求表"/>
      <sheetName val="表3年初“保民生”项目调整表"/>
      <sheetName val="表4非税收入预算调整表"/>
      <sheetName val="表5非税支出预算调整表"/>
      <sheetName val="基础数据"/>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48"/>
  <sheetViews>
    <sheetView showZeros="0" view="pageBreakPreview" zoomScale="70" zoomScaleNormal="70" workbookViewId="0">
      <selection activeCell="O28" sqref="O28"/>
    </sheetView>
  </sheetViews>
  <sheetFormatPr defaultColWidth="9" defaultRowHeight="14.25"/>
  <cols>
    <col min="1" max="1" width="13.75" style="152" customWidth="1"/>
    <col min="2" max="2" width="43.75" style="152" customWidth="1"/>
    <col min="3" max="5" width="16.75" style="152" customWidth="1"/>
    <col min="6" max="6" width="18.375" style="152" customWidth="1"/>
    <col min="7" max="7" width="38.75" style="152" customWidth="1"/>
    <col min="8" max="8" width="16.75" style="152" customWidth="1"/>
    <col min="9" max="9" width="22.25" style="459" customWidth="1"/>
    <col min="10" max="10" width="15.25" style="459" customWidth="1"/>
    <col min="11" max="11" width="9.125" style="152" hidden="1" customWidth="1"/>
    <col min="12" max="16384" width="9" style="152"/>
  </cols>
  <sheetData>
    <row r="1" s="152" customFormat="1" ht="45" customHeight="1" spans="1:10">
      <c r="A1" s="460"/>
      <c r="B1" s="461" t="s">
        <v>0</v>
      </c>
      <c r="C1" s="461"/>
      <c r="D1" s="461"/>
      <c r="E1" s="461"/>
      <c r="F1" s="461"/>
      <c r="G1" s="461"/>
      <c r="H1" s="461"/>
      <c r="I1" s="461"/>
      <c r="J1" s="461"/>
    </row>
    <row r="2" s="152" customFormat="1" ht="20.1" customHeight="1" spans="2:10">
      <c r="B2" s="372" t="s">
        <v>1</v>
      </c>
      <c r="C2" s="462"/>
      <c r="D2" s="462"/>
      <c r="I2" s="480"/>
      <c r="J2" s="481" t="s">
        <v>2</v>
      </c>
    </row>
    <row r="3" s="456" customFormat="1" ht="27.75" customHeight="1" spans="1:11">
      <c r="A3" s="463" t="s">
        <v>3</v>
      </c>
      <c r="B3" s="430" t="s">
        <v>4</v>
      </c>
      <c r="C3" s="323" t="s">
        <v>5</v>
      </c>
      <c r="D3" s="323" t="s">
        <v>6</v>
      </c>
      <c r="E3" s="323"/>
      <c r="F3" s="463" t="s">
        <v>3</v>
      </c>
      <c r="G3" s="323" t="s">
        <v>4</v>
      </c>
      <c r="H3" s="323" t="s">
        <v>5</v>
      </c>
      <c r="I3" s="323" t="s">
        <v>6</v>
      </c>
      <c r="J3" s="323"/>
      <c r="K3" s="482" t="s">
        <v>7</v>
      </c>
    </row>
    <row r="4" s="456" customFormat="1" ht="27.75" customHeight="1" spans="1:11">
      <c r="A4" s="463"/>
      <c r="B4" s="430"/>
      <c r="C4" s="323"/>
      <c r="D4" s="323" t="s">
        <v>8</v>
      </c>
      <c r="E4" s="323" t="s">
        <v>9</v>
      </c>
      <c r="F4" s="463"/>
      <c r="G4" s="323"/>
      <c r="H4" s="323"/>
      <c r="I4" s="323" t="s">
        <v>8</v>
      </c>
      <c r="J4" s="323" t="s">
        <v>9</v>
      </c>
      <c r="K4" s="482"/>
    </row>
    <row r="5" s="152" customFormat="1" ht="36" customHeight="1" spans="1:11">
      <c r="A5" s="464" t="s">
        <v>10</v>
      </c>
      <c r="B5" s="465" t="s">
        <v>11</v>
      </c>
      <c r="C5" s="466">
        <f>表2!C5</f>
        <v>29465</v>
      </c>
      <c r="D5" s="466">
        <f>表2!D5</f>
        <v>36317</v>
      </c>
      <c r="E5" s="466">
        <f>表2!E5</f>
        <v>31000</v>
      </c>
      <c r="F5" s="467">
        <v>201</v>
      </c>
      <c r="G5" s="467" t="s">
        <v>12</v>
      </c>
      <c r="H5" s="468">
        <f>表3!C5</f>
        <v>15808</v>
      </c>
      <c r="I5" s="468">
        <f>表3!D5</f>
        <v>17014</v>
      </c>
      <c r="J5" s="468">
        <f>表3!E5</f>
        <v>11613</v>
      </c>
      <c r="K5" s="483" t="str">
        <f t="shared" ref="K5:K42" si="0">IF(B5&lt;&gt;"",IF(SUM(C5:E5)&lt;&gt;0,"是","否"),"是")</f>
        <v>是</v>
      </c>
    </row>
    <row r="6" s="152" customFormat="1" ht="36" customHeight="1" spans="1:11">
      <c r="A6" s="446" t="s">
        <v>13</v>
      </c>
      <c r="B6" s="465" t="s">
        <v>14</v>
      </c>
      <c r="C6" s="447">
        <f>表2!C21</f>
        <v>11312</v>
      </c>
      <c r="D6" s="447">
        <f>表2!D21</f>
        <v>8500</v>
      </c>
      <c r="E6" s="447">
        <f>表2!E21</f>
        <v>13817</v>
      </c>
      <c r="F6" s="467">
        <v>202</v>
      </c>
      <c r="G6" s="467" t="s">
        <v>15</v>
      </c>
      <c r="H6" s="468">
        <f>表3!C6</f>
        <v>0</v>
      </c>
      <c r="I6" s="468">
        <f>表3!D6</f>
        <v>0</v>
      </c>
      <c r="J6" s="468">
        <f>表3!E6</f>
        <v>0</v>
      </c>
      <c r="K6" s="483" t="str">
        <f t="shared" si="0"/>
        <v>是</v>
      </c>
    </row>
    <row r="7" s="152" customFormat="1" ht="36" customHeight="1" spans="1:11">
      <c r="A7" s="469"/>
      <c r="B7" s="467"/>
      <c r="C7" s="330"/>
      <c r="D7" s="330"/>
      <c r="E7" s="439"/>
      <c r="F7" s="467">
        <v>203</v>
      </c>
      <c r="G7" s="467" t="s">
        <v>16</v>
      </c>
      <c r="H7" s="468">
        <f>表3!C7</f>
        <v>135</v>
      </c>
      <c r="I7" s="468">
        <f>表3!D7</f>
        <v>104</v>
      </c>
      <c r="J7" s="468">
        <f>表3!E7</f>
        <v>88</v>
      </c>
      <c r="K7" s="483" t="str">
        <f t="shared" si="0"/>
        <v>是</v>
      </c>
    </row>
    <row r="8" s="152" customFormat="1" ht="36" customHeight="1" spans="1:11">
      <c r="A8" s="469"/>
      <c r="B8" s="467"/>
      <c r="C8" s="330"/>
      <c r="D8" s="330"/>
      <c r="E8" s="439"/>
      <c r="F8" s="467">
        <v>204</v>
      </c>
      <c r="G8" s="467" t="s">
        <v>17</v>
      </c>
      <c r="H8" s="468">
        <f>表3!C8</f>
        <v>8772</v>
      </c>
      <c r="I8" s="468">
        <f>表3!D8</f>
        <v>8373</v>
      </c>
      <c r="J8" s="468">
        <f>表3!E8</f>
        <v>6494</v>
      </c>
      <c r="K8" s="483" t="str">
        <f t="shared" si="0"/>
        <v>是</v>
      </c>
    </row>
    <row r="9" s="152" customFormat="1" ht="36" customHeight="1" spans="1:11">
      <c r="A9" s="469"/>
      <c r="B9" s="467"/>
      <c r="C9" s="330"/>
      <c r="D9" s="330"/>
      <c r="E9" s="439"/>
      <c r="F9" s="467">
        <v>205</v>
      </c>
      <c r="G9" s="467" t="s">
        <v>18</v>
      </c>
      <c r="H9" s="468">
        <f>表3!C9</f>
        <v>39765</v>
      </c>
      <c r="I9" s="468">
        <f>表3!D9</f>
        <v>42461</v>
      </c>
      <c r="J9" s="468">
        <f>表3!E9</f>
        <v>37405</v>
      </c>
      <c r="K9" s="483" t="str">
        <f t="shared" si="0"/>
        <v>是</v>
      </c>
    </row>
    <row r="10" s="152" customFormat="1" ht="36" customHeight="1" spans="1:11">
      <c r="A10" s="469"/>
      <c r="B10" s="467"/>
      <c r="C10" s="330"/>
      <c r="D10" s="330"/>
      <c r="E10" s="439"/>
      <c r="F10" s="467">
        <v>206</v>
      </c>
      <c r="G10" s="467" t="s">
        <v>19</v>
      </c>
      <c r="H10" s="468">
        <f>表3!C10</f>
        <v>743</v>
      </c>
      <c r="I10" s="468">
        <f>表3!D10</f>
        <v>911</v>
      </c>
      <c r="J10" s="468">
        <f>表3!E10</f>
        <v>94</v>
      </c>
      <c r="K10" s="483" t="str">
        <f t="shared" si="0"/>
        <v>是</v>
      </c>
    </row>
    <row r="11" s="152" customFormat="1" ht="36" customHeight="1" spans="1:11">
      <c r="A11" s="469"/>
      <c r="B11" s="467"/>
      <c r="C11" s="330"/>
      <c r="D11" s="330"/>
      <c r="E11" s="439"/>
      <c r="F11" s="467">
        <v>207</v>
      </c>
      <c r="G11" s="467" t="s">
        <v>20</v>
      </c>
      <c r="H11" s="468">
        <f>表3!C11</f>
        <v>1608</v>
      </c>
      <c r="I11" s="468">
        <f>表3!D11</f>
        <v>1810</v>
      </c>
      <c r="J11" s="468">
        <f>表3!E11</f>
        <v>1389</v>
      </c>
      <c r="K11" s="483" t="str">
        <f t="shared" si="0"/>
        <v>是</v>
      </c>
    </row>
    <row r="12" s="152" customFormat="1" ht="36" customHeight="1" spans="1:11">
      <c r="A12" s="469"/>
      <c r="B12" s="467"/>
      <c r="C12" s="330"/>
      <c r="D12" s="330"/>
      <c r="E12" s="439"/>
      <c r="F12" s="467">
        <v>208</v>
      </c>
      <c r="G12" s="467" t="s">
        <v>21</v>
      </c>
      <c r="H12" s="468">
        <f>表3!C12</f>
        <v>28637</v>
      </c>
      <c r="I12" s="468">
        <f>表3!D12</f>
        <v>37251</v>
      </c>
      <c r="J12" s="468">
        <f>表3!E12</f>
        <v>42694</v>
      </c>
      <c r="K12" s="483" t="str">
        <f t="shared" si="0"/>
        <v>是</v>
      </c>
    </row>
    <row r="13" s="152" customFormat="1" ht="36" customHeight="1" spans="1:11">
      <c r="A13" s="469"/>
      <c r="B13" s="467"/>
      <c r="C13" s="330"/>
      <c r="D13" s="330"/>
      <c r="E13" s="439"/>
      <c r="F13" s="467">
        <v>210</v>
      </c>
      <c r="G13" s="467" t="s">
        <v>22</v>
      </c>
      <c r="H13" s="468">
        <f>表3!C13</f>
        <v>16432</v>
      </c>
      <c r="I13" s="468">
        <f>表3!D13</f>
        <v>18870</v>
      </c>
      <c r="J13" s="468">
        <f>表3!E13</f>
        <v>17871</v>
      </c>
      <c r="K13" s="483" t="str">
        <f t="shared" si="0"/>
        <v>是</v>
      </c>
    </row>
    <row r="14" s="152" customFormat="1" ht="36" customHeight="1" spans="1:11">
      <c r="A14" s="469"/>
      <c r="B14" s="467"/>
      <c r="C14" s="330"/>
      <c r="D14" s="330"/>
      <c r="E14" s="439"/>
      <c r="F14" s="467">
        <v>211</v>
      </c>
      <c r="G14" s="467" t="s">
        <v>23</v>
      </c>
      <c r="H14" s="468">
        <f>表3!C14</f>
        <v>10135</v>
      </c>
      <c r="I14" s="468">
        <f>表3!D14</f>
        <v>0</v>
      </c>
      <c r="J14" s="468">
        <f>表3!E14</f>
        <v>364</v>
      </c>
      <c r="K14" s="483" t="str">
        <f t="shared" si="0"/>
        <v>是</v>
      </c>
    </row>
    <row r="15" s="152" customFormat="1" ht="36" customHeight="1" spans="1:11">
      <c r="A15" s="469"/>
      <c r="B15" s="467"/>
      <c r="C15" s="330"/>
      <c r="D15" s="330"/>
      <c r="E15" s="439"/>
      <c r="F15" s="467">
        <v>212</v>
      </c>
      <c r="G15" s="467" t="s">
        <v>24</v>
      </c>
      <c r="H15" s="468">
        <f>表3!C15</f>
        <v>1947</v>
      </c>
      <c r="I15" s="468">
        <f>表3!D15</f>
        <v>3650</v>
      </c>
      <c r="J15" s="468">
        <f>表3!E15</f>
        <v>1016</v>
      </c>
      <c r="K15" s="483" t="str">
        <f t="shared" si="0"/>
        <v>是</v>
      </c>
    </row>
    <row r="16" s="152" customFormat="1" ht="36" customHeight="1" spans="1:11">
      <c r="A16" s="469"/>
      <c r="B16" s="467"/>
      <c r="C16" s="330"/>
      <c r="D16" s="330"/>
      <c r="E16" s="439"/>
      <c r="F16" s="467">
        <v>213</v>
      </c>
      <c r="G16" s="467" t="s">
        <v>25</v>
      </c>
      <c r="H16" s="468">
        <f>表3!C16</f>
        <v>16039</v>
      </c>
      <c r="I16" s="468">
        <f>表3!D16</f>
        <v>14990</v>
      </c>
      <c r="J16" s="468">
        <f>表3!E16</f>
        <v>8797</v>
      </c>
      <c r="K16" s="483" t="str">
        <f t="shared" si="0"/>
        <v>是</v>
      </c>
    </row>
    <row r="17" s="152" customFormat="1" ht="36" customHeight="1" spans="1:11">
      <c r="A17" s="469"/>
      <c r="B17" s="467"/>
      <c r="C17" s="330"/>
      <c r="D17" s="330"/>
      <c r="E17" s="439"/>
      <c r="F17" s="467">
        <v>214</v>
      </c>
      <c r="G17" s="467" t="s">
        <v>26</v>
      </c>
      <c r="H17" s="468">
        <f>表3!C17</f>
        <v>1323</v>
      </c>
      <c r="I17" s="468">
        <f>表3!D17</f>
        <v>932</v>
      </c>
      <c r="J17" s="468">
        <f>表3!E17</f>
        <v>248</v>
      </c>
      <c r="K17" s="483" t="str">
        <f t="shared" si="0"/>
        <v>是</v>
      </c>
    </row>
    <row r="18" s="152" customFormat="1" ht="36" customHeight="1" spans="1:11">
      <c r="A18" s="469"/>
      <c r="B18" s="467"/>
      <c r="C18" s="330"/>
      <c r="D18" s="330"/>
      <c r="E18" s="439"/>
      <c r="F18" s="467">
        <v>215</v>
      </c>
      <c r="G18" s="467" t="s">
        <v>27</v>
      </c>
      <c r="H18" s="468">
        <f>表3!C18</f>
        <v>519</v>
      </c>
      <c r="I18" s="468">
        <f>表3!D18</f>
        <v>516</v>
      </c>
      <c r="J18" s="468">
        <f>表3!E18</f>
        <v>404</v>
      </c>
      <c r="K18" s="483" t="str">
        <f t="shared" si="0"/>
        <v>是</v>
      </c>
    </row>
    <row r="19" s="152" customFormat="1" ht="36" customHeight="1" spans="1:11">
      <c r="A19" s="469"/>
      <c r="B19" s="467"/>
      <c r="C19" s="330"/>
      <c r="D19" s="330"/>
      <c r="E19" s="439"/>
      <c r="F19" s="467">
        <v>216</v>
      </c>
      <c r="G19" s="467" t="s">
        <v>28</v>
      </c>
      <c r="H19" s="468">
        <f>表3!C19</f>
        <v>174</v>
      </c>
      <c r="I19" s="468">
        <f>表3!D19</f>
        <v>182</v>
      </c>
      <c r="J19" s="468">
        <f>表3!E19</f>
        <v>162</v>
      </c>
      <c r="K19" s="483" t="str">
        <f t="shared" si="0"/>
        <v>是</v>
      </c>
    </row>
    <row r="20" s="152" customFormat="1" ht="36" customHeight="1" spans="1:11">
      <c r="A20" s="469"/>
      <c r="B20" s="467"/>
      <c r="C20" s="330"/>
      <c r="D20" s="330"/>
      <c r="E20" s="439"/>
      <c r="F20" s="467">
        <v>217</v>
      </c>
      <c r="G20" s="467" t="s">
        <v>29</v>
      </c>
      <c r="H20" s="468">
        <f>表3!C20</f>
        <v>21</v>
      </c>
      <c r="I20" s="468">
        <f>表3!D20</f>
        <v>1</v>
      </c>
      <c r="J20" s="468">
        <f>表3!E20</f>
        <v>1</v>
      </c>
      <c r="K20" s="483" t="str">
        <f t="shared" si="0"/>
        <v>是</v>
      </c>
    </row>
    <row r="21" s="152" customFormat="1" ht="36" customHeight="1" spans="2:11">
      <c r="B21" s="470"/>
      <c r="C21" s="466"/>
      <c r="D21" s="466"/>
      <c r="E21" s="466"/>
      <c r="F21" s="467">
        <v>219</v>
      </c>
      <c r="G21" s="467" t="s">
        <v>30</v>
      </c>
      <c r="H21" s="468">
        <f>表3!C21</f>
        <v>0</v>
      </c>
      <c r="I21" s="468">
        <f>表3!D21</f>
        <v>0</v>
      </c>
      <c r="J21" s="468">
        <f>表3!E21</f>
        <v>0</v>
      </c>
      <c r="K21" s="483" t="str">
        <f t="shared" si="0"/>
        <v>是</v>
      </c>
    </row>
    <row r="22" s="152" customFormat="1" ht="36" customHeight="1" spans="1:11">
      <c r="A22" s="471"/>
      <c r="B22" s="467"/>
      <c r="C22" s="330"/>
      <c r="D22" s="330"/>
      <c r="E22" s="439"/>
      <c r="F22" s="467">
        <v>220</v>
      </c>
      <c r="G22" s="467" t="s">
        <v>31</v>
      </c>
      <c r="H22" s="468">
        <f>表3!C22</f>
        <v>861</v>
      </c>
      <c r="I22" s="468">
        <f>表3!D22</f>
        <v>1011</v>
      </c>
      <c r="J22" s="468">
        <f>表3!E22</f>
        <v>1922</v>
      </c>
      <c r="K22" s="483" t="str">
        <f t="shared" si="0"/>
        <v>是</v>
      </c>
    </row>
    <row r="23" s="152" customFormat="1" ht="36" customHeight="1" spans="1:11">
      <c r="A23" s="469"/>
      <c r="B23" s="472"/>
      <c r="C23" s="330"/>
      <c r="D23" s="330"/>
      <c r="E23" s="439"/>
      <c r="F23" s="467">
        <v>221</v>
      </c>
      <c r="G23" s="467" t="s">
        <v>32</v>
      </c>
      <c r="H23" s="468">
        <f>表3!C23</f>
        <v>7060</v>
      </c>
      <c r="I23" s="468">
        <f>表3!D23</f>
        <v>10751</v>
      </c>
      <c r="J23" s="468">
        <f>表3!E23</f>
        <v>10149</v>
      </c>
      <c r="K23" s="483" t="str">
        <f t="shared" si="0"/>
        <v>是</v>
      </c>
    </row>
    <row r="24" s="152" customFormat="1" ht="36" customHeight="1" spans="1:11">
      <c r="A24" s="469"/>
      <c r="B24" s="467"/>
      <c r="C24" s="330"/>
      <c r="D24" s="330"/>
      <c r="E24" s="439"/>
      <c r="F24" s="467">
        <v>222</v>
      </c>
      <c r="G24" s="467" t="s">
        <v>33</v>
      </c>
      <c r="H24" s="468">
        <f>表3!C24</f>
        <v>275</v>
      </c>
      <c r="I24" s="468">
        <f>表3!D24</f>
        <v>298</v>
      </c>
      <c r="J24" s="468">
        <f>表3!E24</f>
        <v>162</v>
      </c>
      <c r="K24" s="483" t="str">
        <f t="shared" si="0"/>
        <v>是</v>
      </c>
    </row>
    <row r="25" s="152" customFormat="1" ht="36" customHeight="1" spans="1:11">
      <c r="A25" s="469"/>
      <c r="B25" s="467"/>
      <c r="C25" s="330"/>
      <c r="D25" s="330"/>
      <c r="E25" s="439"/>
      <c r="F25" s="467">
        <v>224</v>
      </c>
      <c r="G25" s="467" t="s">
        <v>34</v>
      </c>
      <c r="H25" s="468">
        <f>表3!C25</f>
        <v>1460</v>
      </c>
      <c r="I25" s="468">
        <f>表3!D25</f>
        <v>1303</v>
      </c>
      <c r="J25" s="468">
        <f>表3!E25</f>
        <v>1200</v>
      </c>
      <c r="K25" s="483" t="str">
        <f t="shared" si="0"/>
        <v>是</v>
      </c>
    </row>
    <row r="26" s="152" customFormat="1" ht="36" customHeight="1" spans="1:11">
      <c r="A26" s="469"/>
      <c r="B26" s="467"/>
      <c r="C26" s="330"/>
      <c r="D26" s="330"/>
      <c r="E26" s="439"/>
      <c r="F26" s="467">
        <v>227</v>
      </c>
      <c r="G26" s="467" t="s">
        <v>35</v>
      </c>
      <c r="H26" s="468">
        <f>表3!C26</f>
        <v>0</v>
      </c>
      <c r="I26" s="468">
        <f>表3!D26</f>
        <v>1700</v>
      </c>
      <c r="J26" s="468">
        <f>表3!E26</f>
        <v>0</v>
      </c>
      <c r="K26" s="483" t="str">
        <f t="shared" si="0"/>
        <v>是</v>
      </c>
    </row>
    <row r="27" s="152" customFormat="1" ht="36" customHeight="1" spans="1:11">
      <c r="A27" s="469"/>
      <c r="B27" s="467"/>
      <c r="C27" s="330"/>
      <c r="D27" s="330"/>
      <c r="E27" s="439"/>
      <c r="F27" s="467">
        <v>232</v>
      </c>
      <c r="G27" s="467" t="s">
        <v>36</v>
      </c>
      <c r="H27" s="468">
        <f>表3!C27</f>
        <v>2974</v>
      </c>
      <c r="I27" s="468">
        <f>表3!D27</f>
        <v>2850</v>
      </c>
      <c r="J27" s="468">
        <f>表3!E27</f>
        <v>2850</v>
      </c>
      <c r="K27" s="483" t="str">
        <f t="shared" si="0"/>
        <v>是</v>
      </c>
    </row>
    <row r="28" s="152" customFormat="1" ht="36" customHeight="1" spans="1:11">
      <c r="A28" s="469"/>
      <c r="B28" s="467"/>
      <c r="C28" s="330"/>
      <c r="D28" s="330"/>
      <c r="E28" s="439"/>
      <c r="F28" s="467">
        <v>233</v>
      </c>
      <c r="G28" s="467" t="s">
        <v>37</v>
      </c>
      <c r="H28" s="468">
        <f>表3!C28</f>
        <v>12</v>
      </c>
      <c r="I28" s="468">
        <f>表3!D28</f>
        <v>22</v>
      </c>
      <c r="J28" s="468">
        <f>表3!E28</f>
        <v>77</v>
      </c>
      <c r="K28" s="483" t="str">
        <f t="shared" si="0"/>
        <v>是</v>
      </c>
    </row>
    <row r="29" s="152" customFormat="1" ht="36" customHeight="1" spans="1:11">
      <c r="A29" s="469"/>
      <c r="B29" s="467"/>
      <c r="C29" s="330"/>
      <c r="D29" s="330"/>
      <c r="E29" s="439"/>
      <c r="F29" s="467">
        <v>229</v>
      </c>
      <c r="G29" s="467" t="s">
        <v>38</v>
      </c>
      <c r="H29" s="468">
        <f>表3!C29</f>
        <v>0</v>
      </c>
      <c r="I29" s="468">
        <f>表3!D29</f>
        <v>0</v>
      </c>
      <c r="J29" s="468">
        <f>表3!E29</f>
        <v>0</v>
      </c>
      <c r="K29" s="483" t="str">
        <f t="shared" si="0"/>
        <v>是</v>
      </c>
    </row>
    <row r="30" s="457" customFormat="1" ht="36" customHeight="1" spans="1:11">
      <c r="A30" s="469"/>
      <c r="B30" s="467"/>
      <c r="C30" s="330"/>
      <c r="D30" s="330"/>
      <c r="E30" s="439"/>
      <c r="F30" s="439"/>
      <c r="G30" s="439"/>
      <c r="H30" s="473"/>
      <c r="I30" s="473"/>
      <c r="J30" s="473"/>
      <c r="K30" s="483" t="str">
        <f t="shared" si="0"/>
        <v>是</v>
      </c>
    </row>
    <row r="31" s="457" customFormat="1" ht="36" customHeight="1" spans="1:11">
      <c r="A31" s="474"/>
      <c r="B31" s="475" t="s">
        <v>39</v>
      </c>
      <c r="C31" s="466">
        <f>C5+C6</f>
        <v>40777</v>
      </c>
      <c r="D31" s="466">
        <f>D5+D6</f>
        <v>44817</v>
      </c>
      <c r="E31" s="466">
        <f>E5+E6</f>
        <v>44817</v>
      </c>
      <c r="F31" s="447"/>
      <c r="G31" s="475" t="s">
        <v>40</v>
      </c>
      <c r="H31" s="447">
        <f t="shared" ref="H31:J31" si="1">SUM(H5:H29)</f>
        <v>154700</v>
      </c>
      <c r="I31" s="447">
        <f t="shared" si="1"/>
        <v>165000</v>
      </c>
      <c r="J31" s="447">
        <f t="shared" si="1"/>
        <v>145000</v>
      </c>
      <c r="K31" s="483" t="str">
        <f t="shared" si="0"/>
        <v>是</v>
      </c>
    </row>
    <row r="32" s="457" customFormat="1" ht="36" customHeight="1" spans="1:11">
      <c r="A32" s="446">
        <v>105</v>
      </c>
      <c r="B32" s="476" t="s">
        <v>41</v>
      </c>
      <c r="C32" s="466">
        <f>表2!C32</f>
        <v>11400</v>
      </c>
      <c r="D32" s="466">
        <f>表2!D32</f>
        <v>21000</v>
      </c>
      <c r="E32" s="466">
        <f>表2!E32</f>
        <v>21000</v>
      </c>
      <c r="F32" s="476">
        <v>230</v>
      </c>
      <c r="G32" s="476" t="s">
        <v>42</v>
      </c>
      <c r="H32" s="447">
        <f>H33+H36+H37+H38+H40</f>
        <v>52523</v>
      </c>
      <c r="I32" s="447">
        <f>I33+I36+I37+I40</f>
        <v>14575</v>
      </c>
      <c r="J32" s="447">
        <f>J33+J36+J37+J40</f>
        <v>20200</v>
      </c>
      <c r="K32" s="483" t="str">
        <f t="shared" si="0"/>
        <v>是</v>
      </c>
    </row>
    <row r="33" s="457" customFormat="1" ht="36" customHeight="1" spans="1:11">
      <c r="A33" s="464">
        <v>110</v>
      </c>
      <c r="B33" s="465" t="s">
        <v>43</v>
      </c>
      <c r="C33" s="466">
        <f>C34+C38+C39+C40+C41</f>
        <v>167986</v>
      </c>
      <c r="D33" s="466">
        <f>D34+D38+D39+D40+D41</f>
        <v>135344</v>
      </c>
      <c r="E33" s="466">
        <f>E34+E38+E39+E40+E41</f>
        <v>120969</v>
      </c>
      <c r="F33" s="476">
        <v>23006</v>
      </c>
      <c r="G33" s="476" t="s">
        <v>44</v>
      </c>
      <c r="H33" s="447">
        <f>H34+H35</f>
        <v>25944</v>
      </c>
      <c r="I33" s="447">
        <f>I34+I35</f>
        <v>14575</v>
      </c>
      <c r="J33" s="447">
        <f>J34+J35</f>
        <v>20200</v>
      </c>
      <c r="K33" s="483" t="str">
        <f t="shared" si="0"/>
        <v>是</v>
      </c>
    </row>
    <row r="34" s="457" customFormat="1" ht="36" customHeight="1" spans="1:11">
      <c r="A34" s="446" t="s">
        <v>45</v>
      </c>
      <c r="B34" s="465" t="s">
        <v>46</v>
      </c>
      <c r="C34" s="466">
        <f>SUM(C35:C37)</f>
        <v>150472</v>
      </c>
      <c r="D34" s="466">
        <f>SUM(D35:D37)</f>
        <v>103063</v>
      </c>
      <c r="E34" s="466">
        <f>SUM(E35:E37)</f>
        <v>110358</v>
      </c>
      <c r="F34" s="467">
        <v>2300601</v>
      </c>
      <c r="G34" s="467" t="s">
        <v>47</v>
      </c>
      <c r="H34" s="468">
        <f>表3!C34</f>
        <v>7747</v>
      </c>
      <c r="I34" s="468">
        <f>表3!D34</f>
        <v>7987</v>
      </c>
      <c r="J34" s="468">
        <f>表3!E34</f>
        <v>7987</v>
      </c>
      <c r="K34" s="483" t="str">
        <f t="shared" si="0"/>
        <v>是</v>
      </c>
    </row>
    <row r="35" s="152" customFormat="1" ht="36" customHeight="1" spans="1:11">
      <c r="A35" s="469">
        <v>11001</v>
      </c>
      <c r="B35" s="467" t="s">
        <v>48</v>
      </c>
      <c r="C35" s="439">
        <f>表2!C40</f>
        <v>909</v>
      </c>
      <c r="D35" s="439">
        <f>表2!D40</f>
        <v>1650</v>
      </c>
      <c r="E35" s="439">
        <f>表2!E40</f>
        <v>1650</v>
      </c>
      <c r="F35" s="467">
        <v>2300602</v>
      </c>
      <c r="G35" s="467" t="s">
        <v>49</v>
      </c>
      <c r="H35" s="468">
        <f>表3!C35</f>
        <v>18197</v>
      </c>
      <c r="I35" s="468">
        <f>表3!D35</f>
        <v>6588</v>
      </c>
      <c r="J35" s="468">
        <f>表3!E35</f>
        <v>12213</v>
      </c>
      <c r="K35" s="483" t="str">
        <f t="shared" si="0"/>
        <v>是</v>
      </c>
    </row>
    <row r="36" s="152" customFormat="1" ht="36" customHeight="1" spans="1:11">
      <c r="A36" s="469">
        <v>11002</v>
      </c>
      <c r="B36" s="467" t="s">
        <v>50</v>
      </c>
      <c r="C36" s="439">
        <f>表2!C41</f>
        <v>111853</v>
      </c>
      <c r="D36" s="439">
        <f>表2!D41</f>
        <v>94403</v>
      </c>
      <c r="E36" s="439">
        <f>表2!E41</f>
        <v>89136</v>
      </c>
      <c r="F36" s="476">
        <v>23008</v>
      </c>
      <c r="G36" s="476" t="s">
        <v>51</v>
      </c>
      <c r="H36" s="447">
        <f>表3!C36</f>
        <v>14570</v>
      </c>
      <c r="I36" s="447">
        <f>表3!D36</f>
        <v>0</v>
      </c>
      <c r="J36" s="447">
        <f>表3!E36</f>
        <v>0</v>
      </c>
      <c r="K36" s="483" t="str">
        <f t="shared" si="0"/>
        <v>是</v>
      </c>
    </row>
    <row r="37" s="152" customFormat="1" ht="36" customHeight="1" spans="1:11">
      <c r="A37" s="469">
        <v>11003</v>
      </c>
      <c r="B37" s="467" t="s">
        <v>52</v>
      </c>
      <c r="C37" s="439">
        <f>表2!C42</f>
        <v>37710</v>
      </c>
      <c r="D37" s="439">
        <f>表2!D42</f>
        <v>7010</v>
      </c>
      <c r="E37" s="439">
        <f>表2!E42</f>
        <v>19572</v>
      </c>
      <c r="F37" s="476">
        <v>23015</v>
      </c>
      <c r="G37" s="476" t="s">
        <v>53</v>
      </c>
      <c r="H37" s="447">
        <f>表3!C37</f>
        <v>1398</v>
      </c>
      <c r="I37" s="447">
        <f>表3!D37</f>
        <v>0</v>
      </c>
      <c r="J37" s="447">
        <f>表3!E37</f>
        <v>0</v>
      </c>
      <c r="K37" s="483" t="str">
        <f t="shared" si="0"/>
        <v>是</v>
      </c>
    </row>
    <row r="38" s="152" customFormat="1" ht="36" customHeight="1" spans="1:11">
      <c r="A38" s="469">
        <v>11008</v>
      </c>
      <c r="B38" s="467" t="s">
        <v>54</v>
      </c>
      <c r="C38" s="439">
        <f>表2!C43</f>
        <v>9730</v>
      </c>
      <c r="D38" s="439">
        <f>表2!D43</f>
        <v>10611</v>
      </c>
      <c r="E38" s="439">
        <f>表2!E43</f>
        <v>10611</v>
      </c>
      <c r="F38" s="476">
        <v>23016</v>
      </c>
      <c r="G38" s="476" t="s">
        <v>55</v>
      </c>
      <c r="H38" s="447"/>
      <c r="I38" s="473"/>
      <c r="J38" s="484"/>
      <c r="K38" s="483" t="str">
        <f t="shared" si="0"/>
        <v>是</v>
      </c>
    </row>
    <row r="39" s="152" customFormat="1" ht="36" customHeight="1" spans="1:11">
      <c r="A39" s="446">
        <v>11009</v>
      </c>
      <c r="B39" s="476" t="s">
        <v>56</v>
      </c>
      <c r="C39" s="447">
        <f>表2!C44</f>
        <v>7784</v>
      </c>
      <c r="D39" s="447">
        <f>表2!D44</f>
        <v>21670</v>
      </c>
      <c r="E39" s="447">
        <f>表2!E44</f>
        <v>0</v>
      </c>
      <c r="F39" s="476">
        <v>231</v>
      </c>
      <c r="G39" s="476" t="s">
        <v>57</v>
      </c>
      <c r="H39" s="447">
        <f>表3!C45</f>
        <v>12940</v>
      </c>
      <c r="I39" s="447">
        <f>表3!D45</f>
        <v>21586</v>
      </c>
      <c r="J39" s="447">
        <f>表3!E45</f>
        <v>21586</v>
      </c>
      <c r="K39" s="483" t="str">
        <f t="shared" si="0"/>
        <v>是</v>
      </c>
    </row>
    <row r="40" s="152" customFormat="1" ht="36" customHeight="1" spans="1:11">
      <c r="A40" s="450">
        <v>11013</v>
      </c>
      <c r="B40" s="477" t="s">
        <v>58</v>
      </c>
      <c r="C40" s="330"/>
      <c r="D40" s="330"/>
      <c r="E40" s="439"/>
      <c r="F40" s="476">
        <v>23009</v>
      </c>
      <c r="G40" s="476" t="s">
        <v>59</v>
      </c>
      <c r="H40" s="447">
        <f>表3!C51</f>
        <v>10611</v>
      </c>
      <c r="I40" s="447">
        <f>表3!D51</f>
        <v>0</v>
      </c>
      <c r="J40" s="447">
        <f>表3!E51</f>
        <v>0</v>
      </c>
      <c r="K40" s="483" t="str">
        <f t="shared" si="0"/>
        <v>否</v>
      </c>
    </row>
    <row r="41" s="152" customFormat="1" ht="36" customHeight="1" spans="1:11">
      <c r="A41" s="450">
        <v>11015</v>
      </c>
      <c r="B41" s="477" t="s">
        <v>60</v>
      </c>
      <c r="C41" s="330"/>
      <c r="D41" s="330"/>
      <c r="E41" s="439"/>
      <c r="F41" s="476"/>
      <c r="G41" s="476"/>
      <c r="H41" s="439"/>
      <c r="I41" s="468"/>
      <c r="J41" s="468"/>
      <c r="K41" s="483" t="str">
        <f t="shared" si="0"/>
        <v>否</v>
      </c>
    </row>
    <row r="42" s="152" customFormat="1" ht="36" customHeight="1" spans="1:11">
      <c r="A42" s="478"/>
      <c r="B42" s="479" t="s">
        <v>61</v>
      </c>
      <c r="C42" s="466">
        <f>C31+C32+C33</f>
        <v>220163</v>
      </c>
      <c r="D42" s="466">
        <f>D31+D32+D33</f>
        <v>201161</v>
      </c>
      <c r="E42" s="466">
        <f>E31+E32+E33</f>
        <v>186786</v>
      </c>
      <c r="F42" s="447"/>
      <c r="G42" s="479" t="s">
        <v>62</v>
      </c>
      <c r="H42" s="447">
        <f t="shared" ref="H42:J42" si="2">H31+H32+H39</f>
        <v>220163</v>
      </c>
      <c r="I42" s="447">
        <f t="shared" si="2"/>
        <v>201161</v>
      </c>
      <c r="J42" s="447">
        <f t="shared" si="2"/>
        <v>186786</v>
      </c>
      <c r="K42" s="483" t="str">
        <f t="shared" si="0"/>
        <v>是</v>
      </c>
    </row>
    <row r="43" s="152" customFormat="1" ht="36" customHeight="1" spans="4:11">
      <c r="D43" s="153"/>
      <c r="E43" s="153"/>
      <c r="F43" s="153"/>
      <c r="G43" s="153"/>
      <c r="H43" s="153"/>
      <c r="I43" s="459"/>
      <c r="J43" s="459"/>
      <c r="K43" s="483"/>
    </row>
    <row r="44" s="152" customFormat="1" ht="36" customHeight="1" spans="9:11">
      <c r="I44" s="459"/>
      <c r="J44" s="459"/>
      <c r="K44" s="483"/>
    </row>
    <row r="45" s="152" customFormat="1" ht="36" customHeight="1" spans="9:11">
      <c r="I45" s="459"/>
      <c r="J45" s="459"/>
      <c r="K45" s="483"/>
    </row>
    <row r="46" s="152" customFormat="1" ht="36" customHeight="1" spans="9:11">
      <c r="I46" s="459"/>
      <c r="J46" s="459"/>
      <c r="K46" s="483"/>
    </row>
    <row r="47" s="152" customFormat="1" ht="36" customHeight="1" spans="9:11">
      <c r="I47" s="459"/>
      <c r="J47" s="459"/>
      <c r="K47" s="483"/>
    </row>
    <row r="48" s="458" customFormat="1" ht="36" customHeight="1" spans="1:11">
      <c r="A48" s="152"/>
      <c r="B48" s="152"/>
      <c r="C48" s="152"/>
      <c r="D48" s="152"/>
      <c r="E48" s="152"/>
      <c r="F48" s="152"/>
      <c r="G48" s="152"/>
      <c r="H48" s="152"/>
      <c r="I48" s="459"/>
      <c r="J48" s="459"/>
      <c r="K48" s="483"/>
    </row>
  </sheetData>
  <mergeCells count="10">
    <mergeCell ref="B1:J1"/>
    <mergeCell ref="D3:E3"/>
    <mergeCell ref="I3:J3"/>
    <mergeCell ref="A3:A4"/>
    <mergeCell ref="B3:B4"/>
    <mergeCell ref="C3:C4"/>
    <mergeCell ref="F3:F4"/>
    <mergeCell ref="G3:G4"/>
    <mergeCell ref="H3:H4"/>
    <mergeCell ref="K3:K4"/>
  </mergeCells>
  <conditionalFormatting sqref="I2">
    <cfRule type="cellIs" dxfId="0" priority="60" stopIfTrue="1" operator="lessThanOrEqual">
      <formula>-1</formula>
    </cfRule>
  </conditionalFormatting>
  <conditionalFormatting sqref="J2">
    <cfRule type="cellIs" dxfId="0" priority="59" stopIfTrue="1" operator="lessThanOrEqual">
      <formula>-1</formula>
    </cfRule>
  </conditionalFormatting>
  <conditionalFormatting sqref="G29">
    <cfRule type="expression" dxfId="1" priority="33" stopIfTrue="1">
      <formula>"len($A:$A)=3"</formula>
    </cfRule>
  </conditionalFormatting>
  <conditionalFormatting sqref="G31">
    <cfRule type="expression" dxfId="1" priority="17" stopIfTrue="1">
      <formula>"len($A:$A)=3"</formula>
    </cfRule>
  </conditionalFormatting>
  <conditionalFormatting sqref="A32:B32">
    <cfRule type="expression" dxfId="1" priority="55" stopIfTrue="1">
      <formula>"len($A:$A)=3"</formula>
    </cfRule>
  </conditionalFormatting>
  <conditionalFormatting sqref="C32:E32">
    <cfRule type="expression" dxfId="1" priority="9" stopIfTrue="1">
      <formula>"len($A:$A)=3"</formula>
    </cfRule>
    <cfRule type="expression" dxfId="1" priority="8" stopIfTrue="1">
      <formula>"len($A:$A)=3"</formula>
    </cfRule>
  </conditionalFormatting>
  <conditionalFormatting sqref="A34">
    <cfRule type="expression" dxfId="1" priority="1" stopIfTrue="1">
      <formula>"len($A:$A)=3"</formula>
    </cfRule>
  </conditionalFormatting>
  <conditionalFormatting sqref="G41">
    <cfRule type="expression" dxfId="1" priority="12" stopIfTrue="1">
      <formula>"len($A:$A)=3"</formula>
    </cfRule>
    <cfRule type="expression" dxfId="1" priority="11" stopIfTrue="1">
      <formula>"len($A:$A)=3"</formula>
    </cfRule>
  </conditionalFormatting>
  <conditionalFormatting sqref="C42:E42">
    <cfRule type="expression" dxfId="1" priority="7" stopIfTrue="1">
      <formula>"len($A:$A)=3"</formula>
    </cfRule>
    <cfRule type="expression" dxfId="1" priority="6" stopIfTrue="1">
      <formula>"len($A:$A)=3"</formula>
    </cfRule>
  </conditionalFormatting>
  <conditionalFormatting sqref="G42">
    <cfRule type="expression" dxfId="1" priority="10" stopIfTrue="1">
      <formula>"len($A:$A)=3"</formula>
    </cfRule>
  </conditionalFormatting>
  <conditionalFormatting sqref="B40:B41">
    <cfRule type="expression" dxfId="1" priority="48" stopIfTrue="1">
      <formula>"len($A:$A)=3"</formula>
    </cfRule>
    <cfRule type="expression" dxfId="1" priority="47" stopIfTrue="1">
      <formula>"len($A:$A)=3"</formula>
    </cfRule>
  </conditionalFormatting>
  <conditionalFormatting sqref="C22:C29">
    <cfRule type="expression" dxfId="1" priority="46" stopIfTrue="1">
      <formula>"len($A:$A)=3"</formula>
    </cfRule>
  </conditionalFormatting>
  <conditionalFormatting sqref="F5:F6">
    <cfRule type="expression" dxfId="1" priority="31" stopIfTrue="1">
      <formula>"len($A:$A)=3"</formula>
    </cfRule>
  </conditionalFormatting>
  <conditionalFormatting sqref="F5:F29">
    <cfRule type="expression" dxfId="1" priority="18" stopIfTrue="1">
      <formula>"len($A:$A)=3"</formula>
    </cfRule>
  </conditionalFormatting>
  <conditionalFormatting sqref="F7:F8">
    <cfRule type="expression" dxfId="1" priority="30" stopIfTrue="1">
      <formula>"len($A:$A)=3"</formula>
    </cfRule>
  </conditionalFormatting>
  <conditionalFormatting sqref="F9:F10">
    <cfRule type="expression" dxfId="1" priority="29" stopIfTrue="1">
      <formula>"len($A:$A)=3"</formula>
    </cfRule>
  </conditionalFormatting>
  <conditionalFormatting sqref="F11:F12">
    <cfRule type="expression" dxfId="1" priority="28" stopIfTrue="1">
      <formula>"len($A:$A)=3"</formula>
    </cfRule>
  </conditionalFormatting>
  <conditionalFormatting sqref="F13:F14">
    <cfRule type="expression" dxfId="1" priority="27" stopIfTrue="1">
      <formula>"len($A:$A)=3"</formula>
    </cfRule>
  </conditionalFormatting>
  <conditionalFormatting sqref="F15:F16">
    <cfRule type="expression" dxfId="1" priority="26" stopIfTrue="1">
      <formula>"len($A:$A)=3"</formula>
    </cfRule>
  </conditionalFormatting>
  <conditionalFormatting sqref="F17:F18">
    <cfRule type="expression" dxfId="1" priority="25" stopIfTrue="1">
      <formula>"len($A:$A)=3"</formula>
    </cfRule>
  </conditionalFormatting>
  <conditionalFormatting sqref="F19:F20">
    <cfRule type="expression" dxfId="1" priority="24" stopIfTrue="1">
      <formula>"len($A:$A)=3"</formula>
    </cfRule>
  </conditionalFormatting>
  <conditionalFormatting sqref="F21:F22">
    <cfRule type="expression" dxfId="1" priority="23" stopIfTrue="1">
      <formula>"len($A:$A)=3"</formula>
    </cfRule>
  </conditionalFormatting>
  <conditionalFormatting sqref="F23:F24">
    <cfRule type="expression" dxfId="1" priority="22" stopIfTrue="1">
      <formula>"len($A:$A)=3"</formula>
    </cfRule>
  </conditionalFormatting>
  <conditionalFormatting sqref="F25:F26">
    <cfRule type="expression" dxfId="1" priority="21" stopIfTrue="1">
      <formula>"len($A:$A)=3"</formula>
    </cfRule>
  </conditionalFormatting>
  <conditionalFormatting sqref="F27:F28">
    <cfRule type="expression" dxfId="1" priority="20" stopIfTrue="1">
      <formula>"len($A:$A)=3"</formula>
    </cfRule>
  </conditionalFormatting>
  <conditionalFormatting sqref="F34:F35">
    <cfRule type="expression" dxfId="1" priority="5" stopIfTrue="1">
      <formula>"len($A:$A)=3"</formula>
    </cfRule>
    <cfRule type="expression" dxfId="1" priority="4" stopIfTrue="1">
      <formula>"len($A:$A)=3"</formula>
    </cfRule>
  </conditionalFormatting>
  <conditionalFormatting sqref="G5:G6">
    <cfRule type="expression" dxfId="1" priority="45" stopIfTrue="1">
      <formula>"len($A:$A)=3"</formula>
    </cfRule>
  </conditionalFormatting>
  <conditionalFormatting sqref="G5:G29">
    <cfRule type="expression" dxfId="1" priority="32" stopIfTrue="1">
      <formula>"len($A:$A)=3"</formula>
    </cfRule>
  </conditionalFormatting>
  <conditionalFormatting sqref="G7:G8">
    <cfRule type="expression" dxfId="1" priority="44" stopIfTrue="1">
      <formula>"len($A:$A)=3"</formula>
    </cfRule>
  </conditionalFormatting>
  <conditionalFormatting sqref="G9:G10">
    <cfRule type="expression" dxfId="1" priority="43" stopIfTrue="1">
      <formula>"len($A:$A)=3"</formula>
    </cfRule>
  </conditionalFormatting>
  <conditionalFormatting sqref="G11:G12">
    <cfRule type="expression" dxfId="1" priority="42" stopIfTrue="1">
      <formula>"len($A:$A)=3"</formula>
    </cfRule>
  </conditionalFormatting>
  <conditionalFormatting sqref="G13:G14">
    <cfRule type="expression" dxfId="1" priority="41" stopIfTrue="1">
      <formula>"len($A:$A)=3"</formula>
    </cfRule>
  </conditionalFormatting>
  <conditionalFormatting sqref="G15:G16">
    <cfRule type="expression" dxfId="1" priority="40" stopIfTrue="1">
      <formula>"len($A:$A)=3"</formula>
    </cfRule>
  </conditionalFormatting>
  <conditionalFormatting sqref="G17:G18">
    <cfRule type="expression" dxfId="1" priority="39" stopIfTrue="1">
      <formula>"len($A:$A)=3"</formula>
    </cfRule>
  </conditionalFormatting>
  <conditionalFormatting sqref="G19:G20">
    <cfRule type="expression" dxfId="1" priority="38" stopIfTrue="1">
      <formula>"len($A:$A)=3"</formula>
    </cfRule>
  </conditionalFormatting>
  <conditionalFormatting sqref="G21:G22">
    <cfRule type="expression" dxfId="1" priority="37" stopIfTrue="1">
      <formula>"len($A:$A)=3"</formula>
    </cfRule>
  </conditionalFormatting>
  <conditionalFormatting sqref="G23:G24">
    <cfRule type="expression" dxfId="1" priority="36" stopIfTrue="1">
      <formula>"len($A:$A)=3"</formula>
    </cfRule>
  </conditionalFormatting>
  <conditionalFormatting sqref="G25:G26">
    <cfRule type="expression" dxfId="1" priority="35" stopIfTrue="1">
      <formula>"len($A:$A)=3"</formula>
    </cfRule>
  </conditionalFormatting>
  <conditionalFormatting sqref="G27:G28">
    <cfRule type="expression" dxfId="1" priority="34" stopIfTrue="1">
      <formula>"len($A:$A)=3"</formula>
    </cfRule>
  </conditionalFormatting>
  <conditionalFormatting sqref="G32:G33">
    <cfRule type="expression" dxfId="1" priority="16" stopIfTrue="1">
      <formula>"len($A:$A)=3"</formula>
    </cfRule>
    <cfRule type="expression" dxfId="1" priority="15" stopIfTrue="1">
      <formula>"len($A:$A)=3"</formula>
    </cfRule>
  </conditionalFormatting>
  <conditionalFormatting sqref="G34:G35">
    <cfRule type="expression" dxfId="1" priority="3" stopIfTrue="1">
      <formula>"len($A:$A)=3"</formula>
    </cfRule>
    <cfRule type="expression" dxfId="1" priority="2" stopIfTrue="1">
      <formula>"len($A:$A)=3"</formula>
    </cfRule>
  </conditionalFormatting>
  <conditionalFormatting sqref="A5:B20 A22:B32">
    <cfRule type="expression" dxfId="1" priority="56" stopIfTrue="1">
      <formula>"len($A:$A)=3"</formula>
    </cfRule>
  </conditionalFormatting>
  <conditionalFormatting sqref="B5 B7">
    <cfRule type="expression" dxfId="1" priority="58" stopIfTrue="1">
      <formula>"len($A:$A)=3"</formula>
    </cfRule>
  </conditionalFormatting>
  <conditionalFormatting sqref="C7:C20 C5:E5">
    <cfRule type="expression" dxfId="1" priority="51" stopIfTrue="1">
      <formula>"len($A:$A)=3"</formula>
    </cfRule>
  </conditionalFormatting>
  <conditionalFormatting sqref="C7:C31 C5:E5 D21:E21 D31:E31">
    <cfRule type="expression" dxfId="1" priority="50" stopIfTrue="1">
      <formula>"len($A:$A)=3"</formula>
    </cfRule>
  </conditionalFormatting>
  <conditionalFormatting sqref="B8:B9 B32:B37 A38:B38 C33:E34">
    <cfRule type="expression" dxfId="1" priority="57" stopIfTrue="1">
      <formula>"len($A:$A)=3"</formula>
    </cfRule>
  </conditionalFormatting>
  <conditionalFormatting sqref="F29 A38:B42 C35:E38 H33:J33 H36:H40 F42:J42 I36:J37 I39:J40">
    <cfRule type="expression" dxfId="1" priority="19" stopIfTrue="1">
      <formula>"len($A:$A)=3"</formula>
    </cfRule>
  </conditionalFormatting>
  <conditionalFormatting sqref="F32:F33 C40:C41 F36:G40 F41">
    <cfRule type="expression" dxfId="1" priority="14" stopIfTrue="1">
      <formula>"len($A:$A)=3"</formula>
    </cfRule>
    <cfRule type="expression" dxfId="1" priority="13" stopIfTrue="1">
      <formula>"len($A:$A)=3"</formula>
    </cfRule>
  </conditionalFormatting>
  <conditionalFormatting sqref="A33:B37">
    <cfRule type="expression" dxfId="1" priority="54" stopIfTrue="1">
      <formula>"len($A:$A)=3"</formula>
    </cfRule>
  </conditionalFormatting>
  <conditionalFormatting sqref="C33:E34">
    <cfRule type="expression" dxfId="1" priority="52" stopIfTrue="1">
      <formula>"len($A:$A)=3"</formula>
    </cfRule>
    <cfRule type="expression" dxfId="1" priority="49" stopIfTrue="1">
      <formula>"len($A:$A)=3"</formula>
    </cfRule>
  </conditionalFormatting>
  <conditionalFormatting sqref="A35:B37">
    <cfRule type="expression" dxfId="1" priority="53" stopIfTrue="1">
      <formula>"len($A:$A)=3"</formula>
    </cfRule>
  </conditionalFormatting>
  <pageMargins left="0.75" right="0.75" top="1" bottom="1" header="0.5" footer="0.5"/>
  <pageSetup paperSize="9" scale="42"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tabColor rgb="FF00B0F0"/>
  </sheetPr>
  <dimension ref="A1:M70"/>
  <sheetViews>
    <sheetView showGridLines="0" showZeros="0" view="pageBreakPreview" zoomScale="85" zoomScaleNormal="90" workbookViewId="0">
      <selection activeCell="E35" sqref="E35"/>
    </sheetView>
  </sheetViews>
  <sheetFormatPr defaultColWidth="9" defaultRowHeight="14.25"/>
  <cols>
    <col min="1" max="1" width="17.625" style="346" customWidth="1"/>
    <col min="2" max="2" width="45.625" style="346" customWidth="1"/>
    <col min="3" max="3" width="18.5166666666667" style="346" customWidth="1"/>
    <col min="4" max="4" width="17.05" style="346" customWidth="1"/>
    <col min="5" max="5" width="17.05" style="423" customWidth="1"/>
    <col min="6" max="7" width="14.9916666666667" style="423" customWidth="1"/>
    <col min="8" max="8" width="9" style="424"/>
    <col min="9" max="9" width="18.25" style="424"/>
    <col min="10" max="10" width="11.75" style="424"/>
    <col min="11" max="11" width="12.625" style="424"/>
    <col min="12" max="16384" width="9" style="424"/>
  </cols>
  <sheetData>
    <row r="1" ht="45" customHeight="1" spans="1:8">
      <c r="A1" s="425"/>
      <c r="B1" s="157" t="s">
        <v>63</v>
      </c>
      <c r="C1" s="157"/>
      <c r="D1" s="157"/>
      <c r="E1" s="157"/>
      <c r="F1" s="157"/>
      <c r="G1" s="157"/>
      <c r="H1" s="426"/>
    </row>
    <row r="2" ht="18.95" customHeight="1" spans="1:8">
      <c r="A2" s="156"/>
      <c r="B2" s="350" t="s">
        <v>64</v>
      </c>
      <c r="C2" s="161"/>
      <c r="D2" s="156"/>
      <c r="E2" s="163"/>
      <c r="F2" s="163"/>
      <c r="G2" s="164" t="s">
        <v>2</v>
      </c>
      <c r="H2" s="426"/>
    </row>
    <row r="3" s="420" customFormat="1" ht="36" customHeight="1" spans="1:7">
      <c r="A3" s="427" t="s">
        <v>3</v>
      </c>
      <c r="B3" s="167" t="s">
        <v>4</v>
      </c>
      <c r="C3" s="71" t="s">
        <v>5</v>
      </c>
      <c r="D3" s="428" t="s">
        <v>6</v>
      </c>
      <c r="E3" s="429"/>
      <c r="F3" s="430" t="s">
        <v>65</v>
      </c>
      <c r="G3" s="430"/>
    </row>
    <row r="4" customFormat="1" ht="36" customHeight="1" spans="1:9">
      <c r="A4" s="431"/>
      <c r="B4" s="170"/>
      <c r="C4" s="73"/>
      <c r="D4" s="432" t="s">
        <v>8</v>
      </c>
      <c r="E4" s="432" t="s">
        <v>66</v>
      </c>
      <c r="F4" s="432" t="s">
        <v>67</v>
      </c>
      <c r="G4" s="432" t="s">
        <v>68</v>
      </c>
      <c r="H4" s="433" t="s">
        <v>7</v>
      </c>
      <c r="I4" s="454"/>
    </row>
    <row r="5" ht="22" customHeight="1" spans="1:9">
      <c r="A5" s="434">
        <v>101</v>
      </c>
      <c r="B5" s="435" t="s">
        <v>11</v>
      </c>
      <c r="C5" s="174">
        <f>SUM(C6:C20)</f>
        <v>29465</v>
      </c>
      <c r="D5" s="174">
        <f>SUM(D6:D20)</f>
        <v>36317</v>
      </c>
      <c r="E5" s="174">
        <f>SUM(E6:E20)</f>
        <v>31000</v>
      </c>
      <c r="F5" s="24">
        <f>IF(C5&gt;0,E5/C5-1,IF(C5&lt;0,-(E5/C5-1),""))</f>
        <v>0.052</v>
      </c>
      <c r="G5" s="24">
        <f>IF(D5&gt;0,E5/D5-1,IF(D5&lt;0,-(E5/D5-1),""))</f>
        <v>-0.146</v>
      </c>
      <c r="H5" s="357" t="str">
        <f>IF(LEN(A5)=3,"是",IF(B5&lt;&gt;"",IF(SUM(C5:E5)&lt;&gt;0,"是","否"),"是"))</f>
        <v>是</v>
      </c>
      <c r="I5" s="454"/>
    </row>
    <row r="6" ht="22" customHeight="1" spans="1:13">
      <c r="A6" s="436">
        <v>10101</v>
      </c>
      <c r="B6" s="208" t="s">
        <v>69</v>
      </c>
      <c r="C6" s="178">
        <v>10252</v>
      </c>
      <c r="D6" s="178">
        <v>16540</v>
      </c>
      <c r="E6" s="437">
        <f>13850-1000</f>
        <v>12850</v>
      </c>
      <c r="F6" s="24">
        <f t="shared" ref="F6:F24" si="0">IF(C6&gt;0,E6/C6-1,IF(C6&lt;0,-(E6/C6-1),""))</f>
        <v>0.253</v>
      </c>
      <c r="G6" s="24">
        <f t="shared" ref="G6:G24" si="1">IF(D6&gt;0,E6/D6-1,IF(D6&lt;0,-(E6/D6-1),""))</f>
        <v>-0.223</v>
      </c>
      <c r="H6" s="357" t="str">
        <f t="shared" ref="H6:H37" si="2">IF(LEN(A6)=3,"是",IF(B6&lt;&gt;"",IF(SUM(C6:E6)&lt;&gt;0,"是","否"),"是"))</f>
        <v>是</v>
      </c>
      <c r="M6" s="455"/>
    </row>
    <row r="7" ht="22" customHeight="1" spans="1:8">
      <c r="A7" s="436">
        <v>10104</v>
      </c>
      <c r="B7" s="208" t="s">
        <v>70</v>
      </c>
      <c r="C7" s="178">
        <v>1136</v>
      </c>
      <c r="D7" s="178">
        <v>1152</v>
      </c>
      <c r="E7" s="437">
        <v>928</v>
      </c>
      <c r="F7" s="24">
        <f t="shared" si="0"/>
        <v>-0.183</v>
      </c>
      <c r="G7" s="24">
        <f t="shared" si="1"/>
        <v>-0.194</v>
      </c>
      <c r="H7" s="357" t="str">
        <f t="shared" si="2"/>
        <v>是</v>
      </c>
    </row>
    <row r="8" ht="22" customHeight="1" spans="1:8">
      <c r="A8" s="436">
        <v>10106</v>
      </c>
      <c r="B8" s="208" t="s">
        <v>71</v>
      </c>
      <c r="C8" s="178">
        <v>413</v>
      </c>
      <c r="D8" s="178">
        <v>432</v>
      </c>
      <c r="E8" s="437">
        <v>392</v>
      </c>
      <c r="F8" s="24">
        <f t="shared" si="0"/>
        <v>-0.051</v>
      </c>
      <c r="G8" s="24">
        <f t="shared" si="1"/>
        <v>-0.093</v>
      </c>
      <c r="H8" s="357" t="str">
        <f t="shared" si="2"/>
        <v>是</v>
      </c>
    </row>
    <row r="9" ht="22" customHeight="1" spans="1:8">
      <c r="A9" s="436">
        <v>10107</v>
      </c>
      <c r="B9" s="208" t="s">
        <v>72</v>
      </c>
      <c r="C9" s="178">
        <v>674</v>
      </c>
      <c r="D9" s="178">
        <v>670</v>
      </c>
      <c r="E9" s="437">
        <v>800</v>
      </c>
      <c r="F9" s="24">
        <f t="shared" si="0"/>
        <v>0.187</v>
      </c>
      <c r="G9" s="24">
        <f t="shared" si="1"/>
        <v>0.194</v>
      </c>
      <c r="H9" s="357" t="str">
        <f t="shared" si="2"/>
        <v>是</v>
      </c>
    </row>
    <row r="10" ht="22" customHeight="1" spans="1:8">
      <c r="A10" s="436">
        <v>10109</v>
      </c>
      <c r="B10" s="208" t="s">
        <v>73</v>
      </c>
      <c r="C10" s="178">
        <v>1178</v>
      </c>
      <c r="D10" s="178">
        <v>1659</v>
      </c>
      <c r="E10" s="437">
        <v>1200</v>
      </c>
      <c r="F10" s="24">
        <f t="shared" si="0"/>
        <v>0.019</v>
      </c>
      <c r="G10" s="24">
        <f t="shared" si="1"/>
        <v>-0.277</v>
      </c>
      <c r="H10" s="357" t="str">
        <f t="shared" si="2"/>
        <v>是</v>
      </c>
    </row>
    <row r="11" ht="22" customHeight="1" spans="1:8">
      <c r="A11" s="436">
        <v>10110</v>
      </c>
      <c r="B11" s="208" t="s">
        <v>74</v>
      </c>
      <c r="C11" s="178">
        <v>1311</v>
      </c>
      <c r="D11" s="178">
        <v>1320</v>
      </c>
      <c r="E11" s="437">
        <v>1000</v>
      </c>
      <c r="F11" s="24">
        <f t="shared" si="0"/>
        <v>-0.237</v>
      </c>
      <c r="G11" s="24">
        <f t="shared" si="1"/>
        <v>-0.242</v>
      </c>
      <c r="H11" s="357" t="str">
        <f t="shared" si="2"/>
        <v>是</v>
      </c>
    </row>
    <row r="12" ht="22" customHeight="1" spans="1:8">
      <c r="A12" s="436">
        <v>10111</v>
      </c>
      <c r="B12" s="208" t="s">
        <v>75</v>
      </c>
      <c r="C12" s="178">
        <v>582</v>
      </c>
      <c r="D12" s="178">
        <v>690</v>
      </c>
      <c r="E12" s="437">
        <v>650</v>
      </c>
      <c r="F12" s="24">
        <f t="shared" si="0"/>
        <v>0.117</v>
      </c>
      <c r="G12" s="24">
        <f t="shared" si="1"/>
        <v>-0.058</v>
      </c>
      <c r="H12" s="357" t="str">
        <f t="shared" si="2"/>
        <v>是</v>
      </c>
    </row>
    <row r="13" ht="22" customHeight="1" spans="1:8">
      <c r="A13" s="436">
        <v>10112</v>
      </c>
      <c r="B13" s="208" t="s">
        <v>76</v>
      </c>
      <c r="C13" s="178">
        <v>1212</v>
      </c>
      <c r="D13" s="178">
        <v>1200</v>
      </c>
      <c r="E13" s="437">
        <v>1050</v>
      </c>
      <c r="F13" s="24">
        <f t="shared" si="0"/>
        <v>-0.134</v>
      </c>
      <c r="G13" s="24">
        <f t="shared" si="1"/>
        <v>-0.125</v>
      </c>
      <c r="H13" s="357" t="str">
        <f t="shared" si="2"/>
        <v>是</v>
      </c>
    </row>
    <row r="14" ht="22" customHeight="1" spans="1:8">
      <c r="A14" s="436">
        <v>10113</v>
      </c>
      <c r="B14" s="208" t="s">
        <v>77</v>
      </c>
      <c r="C14" s="178">
        <v>2903</v>
      </c>
      <c r="D14" s="178">
        <v>1900</v>
      </c>
      <c r="E14" s="437">
        <v>1150</v>
      </c>
      <c r="F14" s="24">
        <f t="shared" si="0"/>
        <v>-0.604</v>
      </c>
      <c r="G14" s="24">
        <f t="shared" si="1"/>
        <v>-0.395</v>
      </c>
      <c r="H14" s="357" t="str">
        <f t="shared" si="2"/>
        <v>是</v>
      </c>
    </row>
    <row r="15" ht="22" customHeight="1" spans="1:8">
      <c r="A15" s="436">
        <v>10114</v>
      </c>
      <c r="B15" s="208" t="s">
        <v>78</v>
      </c>
      <c r="C15" s="178">
        <v>1921</v>
      </c>
      <c r="D15" s="178">
        <v>1920</v>
      </c>
      <c r="E15" s="437">
        <v>1900</v>
      </c>
      <c r="F15" s="24">
        <f t="shared" si="0"/>
        <v>-0.011</v>
      </c>
      <c r="G15" s="24">
        <f t="shared" si="1"/>
        <v>-0.01</v>
      </c>
      <c r="H15" s="357" t="str">
        <f t="shared" si="2"/>
        <v>是</v>
      </c>
    </row>
    <row r="16" ht="22" customHeight="1" spans="1:8">
      <c r="A16" s="436">
        <v>10118</v>
      </c>
      <c r="B16" s="208" t="s">
        <v>79</v>
      </c>
      <c r="C16" s="178">
        <v>464</v>
      </c>
      <c r="D16" s="178">
        <v>1540</v>
      </c>
      <c r="E16" s="437">
        <v>1540</v>
      </c>
      <c r="F16" s="24">
        <f t="shared" si="0"/>
        <v>2.319</v>
      </c>
      <c r="G16" s="24">
        <f t="shared" si="1"/>
        <v>0</v>
      </c>
      <c r="H16" s="357" t="str">
        <f t="shared" si="2"/>
        <v>是</v>
      </c>
    </row>
    <row r="17" ht="22" customHeight="1" spans="1:8">
      <c r="A17" s="436">
        <v>10119</v>
      </c>
      <c r="B17" s="208" t="s">
        <v>80</v>
      </c>
      <c r="C17" s="178">
        <v>1827</v>
      </c>
      <c r="D17" s="178">
        <v>1700</v>
      </c>
      <c r="E17" s="437">
        <v>1500</v>
      </c>
      <c r="F17" s="24">
        <f t="shared" si="0"/>
        <v>-0.179</v>
      </c>
      <c r="G17" s="24">
        <f t="shared" si="1"/>
        <v>-0.118</v>
      </c>
      <c r="H17" s="357" t="str">
        <f t="shared" si="2"/>
        <v>是</v>
      </c>
    </row>
    <row r="18" ht="22" customHeight="1" spans="1:8">
      <c r="A18" s="436">
        <v>10120</v>
      </c>
      <c r="B18" s="208" t="s">
        <v>81</v>
      </c>
      <c r="C18" s="178">
        <v>5484</v>
      </c>
      <c r="D18" s="178">
        <v>5484</v>
      </c>
      <c r="E18" s="437">
        <v>5880</v>
      </c>
      <c r="F18" s="24">
        <f t="shared" si="0"/>
        <v>0.072</v>
      </c>
      <c r="G18" s="24">
        <f t="shared" si="1"/>
        <v>0.072</v>
      </c>
      <c r="H18" s="357" t="str">
        <f t="shared" si="2"/>
        <v>是</v>
      </c>
    </row>
    <row r="19" ht="22" customHeight="1" spans="1:8">
      <c r="A19" s="436">
        <v>10121</v>
      </c>
      <c r="B19" s="208" t="s">
        <v>82</v>
      </c>
      <c r="C19" s="178">
        <v>108</v>
      </c>
      <c r="D19" s="178">
        <v>110</v>
      </c>
      <c r="E19" s="437">
        <v>160</v>
      </c>
      <c r="F19" s="24">
        <f t="shared" si="0"/>
        <v>0.481</v>
      </c>
      <c r="G19" s="24">
        <f t="shared" si="1"/>
        <v>0.455</v>
      </c>
      <c r="H19" s="357" t="str">
        <f t="shared" si="2"/>
        <v>是</v>
      </c>
    </row>
    <row r="20" ht="18" hidden="1" customHeight="1" spans="1:8">
      <c r="A20" s="438">
        <v>10199</v>
      </c>
      <c r="B20" s="403" t="s">
        <v>83</v>
      </c>
      <c r="C20" s="439"/>
      <c r="D20" s="439"/>
      <c r="E20" s="440"/>
      <c r="F20" s="24" t="str">
        <f t="shared" si="0"/>
        <v/>
      </c>
      <c r="G20" s="24" t="str">
        <f t="shared" si="1"/>
        <v/>
      </c>
      <c r="H20" s="357" t="str">
        <f t="shared" si="2"/>
        <v>否</v>
      </c>
    </row>
    <row r="21" ht="22" customHeight="1" spans="1:8">
      <c r="A21" s="434">
        <v>103</v>
      </c>
      <c r="B21" s="435" t="s">
        <v>14</v>
      </c>
      <c r="C21" s="174">
        <f>SUM(C22:C29)</f>
        <v>11312</v>
      </c>
      <c r="D21" s="174">
        <f>SUM(D22:D29)</f>
        <v>8500</v>
      </c>
      <c r="E21" s="174">
        <f>SUM(E22:E29)</f>
        <v>13817</v>
      </c>
      <c r="F21" s="24">
        <f t="shared" si="0"/>
        <v>0.221</v>
      </c>
      <c r="G21" s="24">
        <f t="shared" si="1"/>
        <v>0.626</v>
      </c>
      <c r="H21" s="357" t="str">
        <f t="shared" si="2"/>
        <v>是</v>
      </c>
    </row>
    <row r="22" ht="22" customHeight="1" spans="1:8">
      <c r="A22" s="441">
        <v>10302</v>
      </c>
      <c r="B22" s="208" t="s">
        <v>84</v>
      </c>
      <c r="C22" s="178">
        <v>1857</v>
      </c>
      <c r="D22" s="178">
        <v>1955</v>
      </c>
      <c r="E22" s="437">
        <v>1955</v>
      </c>
      <c r="F22" s="24">
        <f t="shared" si="0"/>
        <v>0.053</v>
      </c>
      <c r="G22" s="24">
        <f t="shared" si="1"/>
        <v>0</v>
      </c>
      <c r="H22" s="357" t="str">
        <f t="shared" si="2"/>
        <v>是</v>
      </c>
    </row>
    <row r="23" ht="22" customHeight="1" spans="1:8">
      <c r="A23" s="436">
        <v>10304</v>
      </c>
      <c r="B23" s="208" t="s">
        <v>85</v>
      </c>
      <c r="C23" s="178">
        <v>3085</v>
      </c>
      <c r="D23" s="178">
        <v>2374</v>
      </c>
      <c r="E23" s="437">
        <f>10844-3000+293</f>
        <v>8137</v>
      </c>
      <c r="F23" s="24">
        <f t="shared" si="0"/>
        <v>1.638</v>
      </c>
      <c r="G23" s="24">
        <f t="shared" si="1"/>
        <v>2.428</v>
      </c>
      <c r="H23" s="357" t="str">
        <f t="shared" si="2"/>
        <v>是</v>
      </c>
    </row>
    <row r="24" ht="22" customHeight="1" spans="1:8">
      <c r="A24" s="436">
        <v>10305</v>
      </c>
      <c r="B24" s="208" t="s">
        <v>86</v>
      </c>
      <c r="C24" s="178">
        <v>2361</v>
      </c>
      <c r="D24" s="178">
        <v>2430</v>
      </c>
      <c r="E24" s="437">
        <f>1887</f>
        <v>1887</v>
      </c>
      <c r="F24" s="24">
        <f t="shared" si="0"/>
        <v>-0.201</v>
      </c>
      <c r="G24" s="24">
        <f t="shared" si="1"/>
        <v>-0.223</v>
      </c>
      <c r="H24" s="357" t="str">
        <f t="shared" si="2"/>
        <v>是</v>
      </c>
    </row>
    <row r="25" ht="21" hidden="1" customHeight="1" spans="1:8">
      <c r="A25" s="438">
        <v>10306</v>
      </c>
      <c r="B25" s="403" t="s">
        <v>87</v>
      </c>
      <c r="C25" s="439">
        <v>0</v>
      </c>
      <c r="D25" s="439">
        <v>0</v>
      </c>
      <c r="E25" s="437"/>
      <c r="F25" s="24"/>
      <c r="G25" s="24" t="str">
        <f>IF(C25&lt;&gt;0,D25/C25-1,"")</f>
        <v/>
      </c>
      <c r="H25" s="357" t="str">
        <f t="shared" si="2"/>
        <v>否</v>
      </c>
    </row>
    <row r="26" ht="22" customHeight="1" spans="1:8">
      <c r="A26" s="436">
        <v>10307</v>
      </c>
      <c r="B26" s="208" t="s">
        <v>88</v>
      </c>
      <c r="C26" s="178">
        <v>2625</v>
      </c>
      <c r="D26" s="178">
        <v>1218</v>
      </c>
      <c r="E26" s="437">
        <v>1407</v>
      </c>
      <c r="F26" s="24">
        <f t="shared" ref="F26:F33" si="3">IF(C26&gt;0,E26/C26-1,IF(C26&lt;0,-(E26/C26-1),""))</f>
        <v>-0.464</v>
      </c>
      <c r="G26" s="24">
        <f t="shared" ref="G26:G33" si="4">IF(D26&gt;0,E26/D26-1,IF(D26&lt;0,-(E26/D26-1),""))</f>
        <v>0.155</v>
      </c>
      <c r="H26" s="357" t="str">
        <f t="shared" si="2"/>
        <v>是</v>
      </c>
    </row>
    <row r="27" ht="22" customHeight="1" spans="1:8">
      <c r="A27" s="436">
        <v>10308</v>
      </c>
      <c r="B27" s="208" t="s">
        <v>89</v>
      </c>
      <c r="C27" s="178">
        <v>10</v>
      </c>
      <c r="D27" s="178">
        <v>0</v>
      </c>
      <c r="E27" s="437"/>
      <c r="F27" s="24">
        <f t="shared" si="3"/>
        <v>-1</v>
      </c>
      <c r="G27" s="24" t="str">
        <f t="shared" si="4"/>
        <v/>
      </c>
      <c r="H27" s="357" t="str">
        <f t="shared" si="2"/>
        <v>是</v>
      </c>
    </row>
    <row r="28" ht="22" customHeight="1" spans="1:8">
      <c r="A28" s="436">
        <v>10309</v>
      </c>
      <c r="B28" s="208" t="s">
        <v>90</v>
      </c>
      <c r="C28" s="178">
        <v>1354</v>
      </c>
      <c r="D28" s="178">
        <v>523</v>
      </c>
      <c r="E28" s="437">
        <v>423</v>
      </c>
      <c r="F28" s="24">
        <f t="shared" si="3"/>
        <v>-0.688</v>
      </c>
      <c r="G28" s="24">
        <f t="shared" si="4"/>
        <v>-0.191</v>
      </c>
      <c r="H28" s="357" t="str">
        <f t="shared" si="2"/>
        <v>是</v>
      </c>
    </row>
    <row r="29" ht="22" customHeight="1" spans="1:8">
      <c r="A29" s="436">
        <v>10399</v>
      </c>
      <c r="B29" s="208" t="s">
        <v>91</v>
      </c>
      <c r="C29" s="178">
        <v>20</v>
      </c>
      <c r="D29" s="178"/>
      <c r="E29" s="437">
        <v>8</v>
      </c>
      <c r="F29" s="24">
        <f t="shared" si="3"/>
        <v>-0.6</v>
      </c>
      <c r="G29" s="24" t="str">
        <f t="shared" si="4"/>
        <v/>
      </c>
      <c r="H29" s="357" t="str">
        <f t="shared" si="2"/>
        <v>是</v>
      </c>
    </row>
    <row r="30" ht="22" customHeight="1" spans="1:8">
      <c r="A30" s="250"/>
      <c r="B30" s="442"/>
      <c r="C30" s="178"/>
      <c r="D30" s="178"/>
      <c r="E30" s="443"/>
      <c r="F30" s="24" t="str">
        <f t="shared" si="3"/>
        <v/>
      </c>
      <c r="G30" s="24" t="str">
        <f t="shared" si="4"/>
        <v/>
      </c>
      <c r="H30" s="357" t="str">
        <f t="shared" si="2"/>
        <v>是</v>
      </c>
    </row>
    <row r="31" s="421" customFormat="1" ht="22" customHeight="1" spans="1:8">
      <c r="A31" s="444"/>
      <c r="B31" s="396" t="s">
        <v>92</v>
      </c>
      <c r="C31" s="174">
        <f>SUM(C21,C5)</f>
        <v>40777</v>
      </c>
      <c r="D31" s="174">
        <f>SUM(D21,D5)</f>
        <v>44817</v>
      </c>
      <c r="E31" s="174">
        <f>SUM(E21,E5)</f>
        <v>44817</v>
      </c>
      <c r="F31" s="24">
        <f t="shared" si="3"/>
        <v>0.099</v>
      </c>
      <c r="G31" s="24">
        <f t="shared" si="4"/>
        <v>0</v>
      </c>
      <c r="H31" s="357" t="str">
        <f t="shared" si="2"/>
        <v>是</v>
      </c>
    </row>
    <row r="32" ht="22" customHeight="1" spans="1:8">
      <c r="A32" s="245">
        <v>105</v>
      </c>
      <c r="B32" s="201" t="s">
        <v>41</v>
      </c>
      <c r="C32" s="174">
        <f>SUM(C33,C37:C38)</f>
        <v>11400</v>
      </c>
      <c r="D32" s="174">
        <f>SUM(D33,D37:D38)</f>
        <v>21000</v>
      </c>
      <c r="E32" s="174">
        <f>SUM(E33,E37:E38)</f>
        <v>21000</v>
      </c>
      <c r="F32" s="24">
        <f t="shared" si="3"/>
        <v>0.842</v>
      </c>
      <c r="G32" s="24">
        <f t="shared" si="4"/>
        <v>0</v>
      </c>
      <c r="H32" s="357" t="str">
        <f t="shared" si="2"/>
        <v>是</v>
      </c>
    </row>
    <row r="33" ht="22" customHeight="1" spans="1:8">
      <c r="A33" s="245"/>
      <c r="B33" s="445" t="s">
        <v>93</v>
      </c>
      <c r="C33" s="174">
        <f>SUM(C34:C36)</f>
        <v>11400</v>
      </c>
      <c r="D33" s="174">
        <f>SUM(D34:D36)</f>
        <v>21000</v>
      </c>
      <c r="E33" s="174">
        <f>SUM(E34:E36)</f>
        <v>21000</v>
      </c>
      <c r="F33" s="24">
        <f t="shared" si="3"/>
        <v>0.842</v>
      </c>
      <c r="G33" s="24">
        <f t="shared" si="4"/>
        <v>0</v>
      </c>
      <c r="H33" s="357" t="str">
        <f t="shared" si="2"/>
        <v>是</v>
      </c>
    </row>
    <row r="34" ht="18" hidden="1" customHeight="1" spans="1:8">
      <c r="A34" s="446"/>
      <c r="B34" s="403" t="s">
        <v>94</v>
      </c>
      <c r="C34" s="447"/>
      <c r="D34" s="447"/>
      <c r="E34" s="24"/>
      <c r="F34" s="24"/>
      <c r="G34" s="24" t="str">
        <f>IF(C34&lt;&gt;0,D34/C34-1,"")</f>
        <v/>
      </c>
      <c r="H34" s="357" t="str">
        <f t="shared" si="2"/>
        <v>否</v>
      </c>
    </row>
    <row r="35" ht="22" customHeight="1" spans="1:8">
      <c r="A35" s="245"/>
      <c r="B35" s="208" t="s">
        <v>95</v>
      </c>
      <c r="C35" s="174">
        <v>11400</v>
      </c>
      <c r="D35" s="174">
        <v>21000</v>
      </c>
      <c r="E35" s="174">
        <v>21000</v>
      </c>
      <c r="F35" s="24">
        <f>IF(C35&gt;0,E35/C35-1,IF(C35&lt;0,-(E35/C35-1),""))</f>
        <v>0.842</v>
      </c>
      <c r="G35" s="24">
        <f>IF(D35&gt;0,E35/D35-1,IF(D35&lt;0,-(E35/D35-1),""))</f>
        <v>0</v>
      </c>
      <c r="H35" s="357" t="str">
        <f t="shared" si="2"/>
        <v>是</v>
      </c>
    </row>
    <row r="36" ht="15" hidden="1" customHeight="1" spans="1:8">
      <c r="A36" s="446"/>
      <c r="B36" s="403" t="s">
        <v>96</v>
      </c>
      <c r="C36" s="447"/>
      <c r="D36" s="447"/>
      <c r="E36" s="24"/>
      <c r="F36" s="24"/>
      <c r="G36" s="24" t="str">
        <f>IF(C36&lt;&gt;0,D36/C36-1,"")</f>
        <v/>
      </c>
      <c r="H36" s="357" t="str">
        <f t="shared" si="2"/>
        <v>否</v>
      </c>
    </row>
    <row r="37" ht="22" hidden="1" customHeight="1" spans="1:8">
      <c r="A37" s="446"/>
      <c r="B37" s="448" t="s">
        <v>97</v>
      </c>
      <c r="C37" s="447"/>
      <c r="D37" s="447"/>
      <c r="E37" s="24"/>
      <c r="F37" s="24"/>
      <c r="G37" s="24" t="str">
        <f>IF(C37&lt;&gt;0,D37/C37-1,"")</f>
        <v/>
      </c>
      <c r="H37" s="357" t="str">
        <f t="shared" si="2"/>
        <v>否</v>
      </c>
    </row>
    <row r="38" ht="22" hidden="1" customHeight="1" spans="1:8">
      <c r="A38" s="446"/>
      <c r="B38" s="448" t="s">
        <v>98</v>
      </c>
      <c r="C38" s="447"/>
      <c r="D38" s="447"/>
      <c r="E38" s="24"/>
      <c r="F38" s="24"/>
      <c r="G38" s="24" t="str">
        <f>IF(C38&lt;&gt;0,D38/C38-1,"")</f>
        <v/>
      </c>
      <c r="H38" s="357" t="str">
        <f t="shared" ref="H38:H55" si="5">IF(LEN(A38)=3,"是",IF(B38&lt;&gt;"",IF(SUM(C38:E38)&lt;&gt;0,"是","否"),"是"))</f>
        <v>否</v>
      </c>
    </row>
    <row r="39" ht="22" customHeight="1" spans="1:8">
      <c r="A39" s="434">
        <v>110</v>
      </c>
      <c r="B39" s="435" t="s">
        <v>43</v>
      </c>
      <c r="C39" s="174">
        <f>SUM(C40,C41,C42,C43:C44,C48,C49,C54)</f>
        <v>167986</v>
      </c>
      <c r="D39" s="174">
        <f>SUM(D40,D41,D42,D43:D44,D48,D49,D54)</f>
        <v>135344</v>
      </c>
      <c r="E39" s="174">
        <f>SUM(E40,E41,E42,E43:E44,E48,E49,E54)</f>
        <v>120969</v>
      </c>
      <c r="F39" s="24">
        <f t="shared" ref="F39:F48" si="6">IF(C39&gt;0,E39/C39-1,IF(C39&lt;0,-(E39/C39-1),""))</f>
        <v>-0.28</v>
      </c>
      <c r="G39" s="24">
        <f t="shared" ref="G39:G48" si="7">IF(D39&gt;0,E39/D39-1,IF(D39&lt;0,-(E39/D39-1),""))</f>
        <v>-0.106</v>
      </c>
      <c r="H39" s="357" t="str">
        <f t="shared" si="5"/>
        <v>是</v>
      </c>
    </row>
    <row r="40" ht="22" customHeight="1" spans="1:8">
      <c r="A40" s="250">
        <v>11001</v>
      </c>
      <c r="B40" s="208" t="s">
        <v>99</v>
      </c>
      <c r="C40" s="178">
        <v>909</v>
      </c>
      <c r="D40" s="178">
        <v>1650</v>
      </c>
      <c r="E40" s="178">
        <v>1650</v>
      </c>
      <c r="F40" s="24">
        <f t="shared" si="6"/>
        <v>0.815</v>
      </c>
      <c r="G40" s="24">
        <f t="shared" si="7"/>
        <v>0</v>
      </c>
      <c r="H40" s="357" t="str">
        <f t="shared" si="5"/>
        <v>是</v>
      </c>
    </row>
    <row r="41" ht="22" customHeight="1" spans="1:8">
      <c r="A41" s="250">
        <v>11002</v>
      </c>
      <c r="B41" s="208" t="s">
        <v>100</v>
      </c>
      <c r="C41" s="178">
        <v>111853</v>
      </c>
      <c r="D41" s="178">
        <v>94403</v>
      </c>
      <c r="E41" s="178">
        <f>表5!F12</f>
        <v>89136</v>
      </c>
      <c r="F41" s="24">
        <f t="shared" si="6"/>
        <v>-0.203</v>
      </c>
      <c r="G41" s="24">
        <f t="shared" si="7"/>
        <v>-0.056</v>
      </c>
      <c r="H41" s="357" t="str">
        <f t="shared" si="5"/>
        <v>是</v>
      </c>
    </row>
    <row r="42" ht="22" customHeight="1" spans="1:8">
      <c r="A42" s="250">
        <v>11003</v>
      </c>
      <c r="B42" s="208" t="s">
        <v>101</v>
      </c>
      <c r="C42" s="178">
        <v>37710</v>
      </c>
      <c r="D42" s="178">
        <v>7010</v>
      </c>
      <c r="E42" s="178">
        <v>19572</v>
      </c>
      <c r="F42" s="24">
        <f t="shared" si="6"/>
        <v>-0.481</v>
      </c>
      <c r="G42" s="24">
        <f t="shared" si="7"/>
        <v>1.792</v>
      </c>
      <c r="H42" s="357" t="str">
        <f t="shared" si="5"/>
        <v>是</v>
      </c>
    </row>
    <row r="43" ht="22" customHeight="1" spans="1:8">
      <c r="A43" s="250">
        <v>11008</v>
      </c>
      <c r="B43" s="208" t="s">
        <v>102</v>
      </c>
      <c r="C43" s="178">
        <v>9730</v>
      </c>
      <c r="D43" s="178">
        <v>10611</v>
      </c>
      <c r="E43" s="178">
        <v>10611</v>
      </c>
      <c r="F43" s="24">
        <f t="shared" si="6"/>
        <v>0.091</v>
      </c>
      <c r="G43" s="24">
        <f t="shared" si="7"/>
        <v>0</v>
      </c>
      <c r="H43" s="357" t="str">
        <f t="shared" si="5"/>
        <v>是</v>
      </c>
    </row>
    <row r="44" ht="22" customHeight="1" spans="1:8">
      <c r="A44" s="250">
        <v>11009</v>
      </c>
      <c r="B44" s="208" t="s">
        <v>103</v>
      </c>
      <c r="C44" s="178">
        <v>7784</v>
      </c>
      <c r="D44" s="178">
        <f>SUM(D45:D47)</f>
        <v>21670</v>
      </c>
      <c r="E44" s="443"/>
      <c r="F44" s="24">
        <f t="shared" si="6"/>
        <v>-1</v>
      </c>
      <c r="G44" s="24">
        <f t="shared" si="7"/>
        <v>-1</v>
      </c>
      <c r="H44" s="357" t="str">
        <f t="shared" si="5"/>
        <v>是</v>
      </c>
    </row>
    <row r="45" customFormat="1" ht="22" customHeight="1" spans="1:8">
      <c r="A45" s="250">
        <v>1100901</v>
      </c>
      <c r="B45" s="209" t="s">
        <v>104</v>
      </c>
      <c r="C45" s="178"/>
      <c r="D45" s="178">
        <f>表8!D284</f>
        <v>20000</v>
      </c>
      <c r="E45" s="443"/>
      <c r="F45" s="24" t="str">
        <f t="shared" si="6"/>
        <v/>
      </c>
      <c r="G45" s="24">
        <f t="shared" si="7"/>
        <v>-1</v>
      </c>
      <c r="H45" s="357" t="str">
        <f t="shared" si="5"/>
        <v>是</v>
      </c>
    </row>
    <row r="46" customFormat="1" ht="22" customHeight="1" spans="1:8">
      <c r="A46" s="250">
        <v>1100902</v>
      </c>
      <c r="B46" s="209" t="s">
        <v>105</v>
      </c>
      <c r="C46" s="178">
        <v>484</v>
      </c>
      <c r="D46" s="178">
        <f>表10!C27</f>
        <v>1670</v>
      </c>
      <c r="E46" s="443"/>
      <c r="F46" s="24">
        <f t="shared" si="6"/>
        <v>-1</v>
      </c>
      <c r="G46" s="24">
        <f t="shared" si="7"/>
        <v>-1</v>
      </c>
      <c r="H46" s="357" t="str">
        <f t="shared" si="5"/>
        <v>是</v>
      </c>
    </row>
    <row r="47" customFormat="1" ht="22" customHeight="1" spans="1:8">
      <c r="A47" s="250">
        <v>1100999</v>
      </c>
      <c r="B47" s="209" t="s">
        <v>106</v>
      </c>
      <c r="C47" s="178">
        <v>7300</v>
      </c>
      <c r="D47" s="178"/>
      <c r="E47" s="443"/>
      <c r="F47" s="24">
        <f t="shared" si="6"/>
        <v>-1</v>
      </c>
      <c r="G47" s="24" t="str">
        <f t="shared" si="7"/>
        <v/>
      </c>
      <c r="H47" s="357" t="str">
        <f t="shared" si="5"/>
        <v>是</v>
      </c>
    </row>
    <row r="48" customFormat="1" ht="22" hidden="1" customHeight="1" spans="1:8">
      <c r="A48" s="250">
        <v>11013</v>
      </c>
      <c r="B48" s="208" t="s">
        <v>107</v>
      </c>
      <c r="C48" s="178"/>
      <c r="D48" s="178"/>
      <c r="E48" s="443"/>
      <c r="F48" s="24" t="str">
        <f t="shared" si="6"/>
        <v/>
      </c>
      <c r="G48" s="24" t="str">
        <f t="shared" si="7"/>
        <v/>
      </c>
      <c r="H48" s="357" t="str">
        <f t="shared" si="5"/>
        <v>否</v>
      </c>
    </row>
    <row r="49" s="422" customFormat="1" ht="37.5" hidden="1" customHeight="1" spans="1:8">
      <c r="A49" s="449">
        <v>11021</v>
      </c>
      <c r="B49" s="403" t="s">
        <v>108</v>
      </c>
      <c r="C49" s="439">
        <f>SUM(C50:C53)</f>
        <v>0</v>
      </c>
      <c r="D49" s="439">
        <f>SUM(D50:D53)</f>
        <v>0</v>
      </c>
      <c r="E49" s="24"/>
      <c r="F49" s="24"/>
      <c r="G49" s="24" t="str">
        <f t="shared" ref="G49:G54" si="8">IF(C49&lt;&gt;0,D49/C49-1,"")</f>
        <v/>
      </c>
      <c r="H49" s="357" t="str">
        <f t="shared" si="5"/>
        <v>否</v>
      </c>
    </row>
    <row r="50" s="422" customFormat="1" ht="37.5" hidden="1" customHeight="1" spans="1:8">
      <c r="A50" s="449">
        <v>1102101</v>
      </c>
      <c r="B50" s="206" t="s">
        <v>109</v>
      </c>
      <c r="C50" s="439"/>
      <c r="D50" s="439"/>
      <c r="E50" s="24"/>
      <c r="F50" s="24"/>
      <c r="G50" s="24" t="str">
        <f t="shared" si="8"/>
        <v/>
      </c>
      <c r="H50" s="357" t="str">
        <f t="shared" si="5"/>
        <v>否</v>
      </c>
    </row>
    <row r="51" s="422" customFormat="1" ht="37.5" hidden="1" customHeight="1" spans="1:8">
      <c r="A51" s="449">
        <v>1102102</v>
      </c>
      <c r="B51" s="206" t="s">
        <v>110</v>
      </c>
      <c r="C51" s="439"/>
      <c r="D51" s="439"/>
      <c r="E51" s="24"/>
      <c r="F51" s="24"/>
      <c r="G51" s="24" t="str">
        <f t="shared" si="8"/>
        <v/>
      </c>
      <c r="H51" s="357" t="str">
        <f t="shared" si="5"/>
        <v>否</v>
      </c>
    </row>
    <row r="52" s="422" customFormat="1" ht="37.5" hidden="1" customHeight="1" spans="1:8">
      <c r="A52" s="449">
        <v>1102103</v>
      </c>
      <c r="B52" s="206" t="s">
        <v>111</v>
      </c>
      <c r="C52" s="439"/>
      <c r="D52" s="439"/>
      <c r="E52" s="24"/>
      <c r="F52" s="24"/>
      <c r="G52" s="24" t="str">
        <f t="shared" si="8"/>
        <v/>
      </c>
      <c r="H52" s="357" t="str">
        <f t="shared" si="5"/>
        <v>否</v>
      </c>
    </row>
    <row r="53" s="422" customFormat="1" ht="37.5" hidden="1" customHeight="1" spans="1:8">
      <c r="A53" s="449">
        <v>1102199</v>
      </c>
      <c r="B53" s="206" t="s">
        <v>112</v>
      </c>
      <c r="C53" s="439"/>
      <c r="D53" s="439"/>
      <c r="E53" s="24"/>
      <c r="F53" s="24"/>
      <c r="G53" s="24" t="str">
        <f t="shared" si="8"/>
        <v/>
      </c>
      <c r="H53" s="357" t="str">
        <f t="shared" si="5"/>
        <v>否</v>
      </c>
    </row>
    <row r="54" s="422" customFormat="1" ht="37.5" hidden="1" customHeight="1" spans="1:8">
      <c r="A54" s="450">
        <v>11015</v>
      </c>
      <c r="B54" s="403" t="s">
        <v>113</v>
      </c>
      <c r="C54" s="439"/>
      <c r="D54" s="439"/>
      <c r="E54" s="24"/>
      <c r="F54" s="24"/>
      <c r="G54" s="24" t="str">
        <f t="shared" si="8"/>
        <v/>
      </c>
      <c r="H54" s="357" t="str">
        <f t="shared" si="5"/>
        <v>否</v>
      </c>
    </row>
    <row r="55" ht="22" customHeight="1" spans="1:8">
      <c r="A55" s="451"/>
      <c r="B55" s="452" t="s">
        <v>61</v>
      </c>
      <c r="C55" s="174">
        <f>SUM(C31:C32,C39)</f>
        <v>220163</v>
      </c>
      <c r="D55" s="174">
        <f>SUM(D31:D32,D39)</f>
        <v>201161</v>
      </c>
      <c r="E55" s="174">
        <f>SUM(E31:E32,E39)</f>
        <v>186786</v>
      </c>
      <c r="F55" s="24">
        <f>IF(C55&gt;0,E55/C55-1,IF(C55&lt;0,-(E55/C55-1),""))</f>
        <v>-0.152</v>
      </c>
      <c r="G55" s="24">
        <f>IF(D55&gt;0,E55/D55-1,IF(D55&lt;0,-(E55/D55-1),""))</f>
        <v>-0.071</v>
      </c>
      <c r="H55" s="357" t="str">
        <f t="shared" si="5"/>
        <v>是</v>
      </c>
    </row>
    <row r="56" ht="42" customHeight="1" spans="2:7">
      <c r="B56" s="453"/>
      <c r="C56" s="453"/>
      <c r="D56" s="453"/>
      <c r="E56" s="453"/>
      <c r="F56" s="453"/>
      <c r="G56" s="453"/>
    </row>
    <row r="57" ht="12" customHeight="1" spans="2:7">
      <c r="B57" s="453"/>
      <c r="C57" s="453"/>
      <c r="D57" s="453"/>
      <c r="E57" s="453"/>
      <c r="F57" s="453"/>
      <c r="G57" s="453"/>
    </row>
    <row r="58" ht="63" customHeight="1" spans="2:7">
      <c r="B58" s="453"/>
      <c r="C58" s="453"/>
      <c r="D58" s="453"/>
      <c r="E58" s="453"/>
      <c r="F58" s="453"/>
      <c r="G58" s="453"/>
    </row>
    <row r="59" spans="3:4">
      <c r="C59" s="376"/>
      <c r="D59" s="376"/>
    </row>
    <row r="60" spans="4:4">
      <c r="D60" s="376"/>
    </row>
    <row r="61" spans="3:4">
      <c r="C61" s="376"/>
      <c r="D61" s="376"/>
    </row>
    <row r="62" spans="3:4">
      <c r="C62" s="376"/>
      <c r="D62" s="376"/>
    </row>
    <row r="63" spans="4:4">
      <c r="D63" s="376"/>
    </row>
    <row r="64" spans="3:4">
      <c r="C64" s="376"/>
      <c r="D64" s="376"/>
    </row>
    <row r="65" spans="3:4">
      <c r="C65" s="376"/>
      <c r="D65" s="376"/>
    </row>
    <row r="66" spans="3:4">
      <c r="C66" s="376"/>
      <c r="D66" s="376"/>
    </row>
    <row r="67" spans="3:4">
      <c r="C67" s="376"/>
      <c r="D67" s="376"/>
    </row>
    <row r="68" spans="4:4">
      <c r="D68" s="376"/>
    </row>
    <row r="69" spans="3:4">
      <c r="C69" s="376"/>
      <c r="D69" s="376"/>
    </row>
    <row r="70" spans="7:8">
      <c r="G70" s="423">
        <f>IF(C31&lt;&gt;0,IF((D31/C31-1)&lt;-30%,"",IF((D31/C31-1)&gt;30%,"",D31/C31-1)),"")</f>
        <v>0</v>
      </c>
      <c r="H70" s="424" t="str">
        <f>IF(LEN(A55)=3,"是",IF(B55&lt;&gt;"",IF(SUM(C55:D55)&lt;&gt;0,"是","否"),"是"))</f>
        <v>是</v>
      </c>
    </row>
  </sheetData>
  <autoFilter ref="A4:P55">
    <filterColumn colId="7">
      <customFilters>
        <customFilter operator="equal" val="是"/>
      </customFilters>
    </filterColumn>
    <extLst/>
  </autoFilter>
  <mergeCells count="8">
    <mergeCell ref="B1:G1"/>
    <mergeCell ref="D3:E3"/>
    <mergeCell ref="F3:G3"/>
    <mergeCell ref="B56:G56"/>
    <mergeCell ref="B58:G58"/>
    <mergeCell ref="A3:A4"/>
    <mergeCell ref="B3:B4"/>
    <mergeCell ref="C3:C4"/>
  </mergeCells>
  <conditionalFormatting sqref="G2">
    <cfRule type="cellIs" dxfId="0" priority="90" stopIfTrue="1" operator="lessThanOrEqual">
      <formula>-1</formula>
    </cfRule>
  </conditionalFormatting>
  <conditionalFormatting sqref="B39">
    <cfRule type="expression" dxfId="1" priority="65" stopIfTrue="1">
      <formula>"len($A:$A)=3"</formula>
    </cfRule>
  </conditionalFormatting>
  <conditionalFormatting sqref="E43">
    <cfRule type="expression" dxfId="1" priority="5" stopIfTrue="1">
      <formula>"len($A:$A)=3"</formula>
    </cfRule>
    <cfRule type="expression" dxfId="1" priority="1" stopIfTrue="1">
      <formula>"len($A:$A)=3"</formula>
    </cfRule>
  </conditionalFormatting>
  <conditionalFormatting sqref="B44">
    <cfRule type="expression" dxfId="1" priority="20" stopIfTrue="1">
      <formula>"len($A:$A)=3"</formula>
    </cfRule>
    <cfRule type="expression" dxfId="1" priority="21" stopIfTrue="1">
      <formula>"len($A:$A)=3"</formula>
    </cfRule>
    <cfRule type="expression" dxfId="1" priority="22" stopIfTrue="1">
      <formula>"len($A:$A)=3"</formula>
    </cfRule>
  </conditionalFormatting>
  <conditionalFormatting sqref="B48">
    <cfRule type="expression" dxfId="1" priority="11" stopIfTrue="1">
      <formula>"len($A:$A)=3"</formula>
    </cfRule>
    <cfRule type="expression" dxfId="1" priority="12" stopIfTrue="1">
      <formula>"len($A:$A)=3"</formula>
    </cfRule>
    <cfRule type="expression" dxfId="1" priority="13" stopIfTrue="1">
      <formula>"len($A:$A)=3"</formula>
    </cfRule>
  </conditionalFormatting>
  <conditionalFormatting sqref="B49">
    <cfRule type="expression" dxfId="1" priority="17" stopIfTrue="1">
      <formula>"len($A:$A)=3"</formula>
    </cfRule>
    <cfRule type="expression" dxfId="1" priority="18" stopIfTrue="1">
      <formula>"len($A:$A)=3"</formula>
    </cfRule>
    <cfRule type="expression" dxfId="1" priority="19" stopIfTrue="1">
      <formula>"len($A:$A)=3"</formula>
    </cfRule>
  </conditionalFormatting>
  <conditionalFormatting sqref="B54">
    <cfRule type="expression" dxfId="1" priority="14" stopIfTrue="1">
      <formula>"len($A:$A)=3"</formula>
    </cfRule>
    <cfRule type="expression" dxfId="1" priority="15" stopIfTrue="1">
      <formula>"len($A:$A)=3"</formula>
    </cfRule>
    <cfRule type="expression" dxfId="1" priority="16" stopIfTrue="1">
      <formula>"len($A:$A)=3"</formula>
    </cfRule>
  </conditionalFormatting>
  <conditionalFormatting sqref="B55">
    <cfRule type="expression" dxfId="1" priority="59" stopIfTrue="1">
      <formula>"len($A:$A)=3"</formula>
    </cfRule>
    <cfRule type="expression" dxfId="1" priority="60" stopIfTrue="1">
      <formula>"len($A:$A)=3"</formula>
    </cfRule>
  </conditionalFormatting>
  <conditionalFormatting sqref="C55:E55">
    <cfRule type="expression" dxfId="1" priority="84" stopIfTrue="1">
      <formula>"len($A:$A)=3"</formula>
    </cfRule>
  </conditionalFormatting>
  <conditionalFormatting sqref="A40:A42">
    <cfRule type="expression" dxfId="1" priority="63" stopIfTrue="1">
      <formula>"len($A:$A)=3"</formula>
    </cfRule>
  </conditionalFormatting>
  <conditionalFormatting sqref="A43:A44">
    <cfRule type="expression" dxfId="1" priority="61" stopIfTrue="1">
      <formula>"len($A:$A)=3"</formula>
    </cfRule>
  </conditionalFormatting>
  <conditionalFormatting sqref="B6:B20">
    <cfRule type="expression" dxfId="1" priority="29" stopIfTrue="1">
      <formula>"len($A:$A)=3"</formula>
    </cfRule>
    <cfRule type="expression" dxfId="1" priority="30" stopIfTrue="1">
      <formula>"len($A:$A)=3"</formula>
    </cfRule>
    <cfRule type="expression" dxfId="1" priority="31" stopIfTrue="1">
      <formula>"len($A:$A)=3"</formula>
    </cfRule>
  </conditionalFormatting>
  <conditionalFormatting sqref="B22:B29">
    <cfRule type="expression" dxfId="1" priority="26" stopIfTrue="1">
      <formula>"len($A:$A)=3"</formula>
    </cfRule>
    <cfRule type="expression" dxfId="1" priority="27" stopIfTrue="1">
      <formula>"len($A:$A)=3"</formula>
    </cfRule>
    <cfRule type="expression" dxfId="1" priority="28" stopIfTrue="1">
      <formula>"len($A:$A)=3"</formula>
    </cfRule>
  </conditionalFormatting>
  <conditionalFormatting sqref="B33:B38">
    <cfRule type="expression" dxfId="1" priority="32" stopIfTrue="1">
      <formula>"len($A:$A)=3"</formula>
    </cfRule>
    <cfRule type="expression" dxfId="1" priority="33" stopIfTrue="1">
      <formula>"len($A:$A)=3"</formula>
    </cfRule>
    <cfRule type="expression" dxfId="1" priority="34" stopIfTrue="1">
      <formula>"len($A:$A)=3"</formula>
    </cfRule>
  </conditionalFormatting>
  <conditionalFormatting sqref="B40:B43">
    <cfRule type="expression" dxfId="1" priority="23" stopIfTrue="1">
      <formula>"len($A:$A)=3"</formula>
    </cfRule>
    <cfRule type="expression" dxfId="1" priority="24" stopIfTrue="1">
      <formula>"len($A:$A)=3"</formula>
    </cfRule>
    <cfRule type="expression" dxfId="1" priority="25" stopIfTrue="1">
      <formula>"len($A:$A)=3"</formula>
    </cfRule>
  </conditionalFormatting>
  <conditionalFormatting sqref="C22:C29">
    <cfRule type="expression" dxfId="1" priority="7" stopIfTrue="1">
      <formula>"len($A:$A)=3"</formula>
    </cfRule>
    <cfRule type="expression" dxfId="1" priority="6" stopIfTrue="1">
      <formula>"len($A:$A)=3"</formula>
    </cfRule>
  </conditionalFormatting>
  <conditionalFormatting sqref="E40:E42">
    <cfRule type="expression" dxfId="1" priority="4" stopIfTrue="1">
      <formula>"len($A:$A)=3"</formula>
    </cfRule>
    <cfRule type="expression" dxfId="1" priority="2" stopIfTrue="1">
      <formula>"len($A:$A)=3"</formula>
    </cfRule>
  </conditionalFormatting>
  <conditionalFormatting sqref="H5:H55">
    <cfRule type="cellIs" dxfId="2" priority="88" stopIfTrue="1" operator="lessThan">
      <formula>0</formula>
    </cfRule>
    <cfRule type="cellIs" dxfId="2" priority="89" stopIfTrue="1" operator="lessThan">
      <formula>0</formula>
    </cfRule>
  </conditionalFormatting>
  <conditionalFormatting sqref="A5:B5 A30:B30 A22:A29 A21:B21 A6:A20">
    <cfRule type="expression" dxfId="1" priority="101" stopIfTrue="1">
      <formula>"len($A:$A)=3"</formula>
    </cfRule>
  </conditionalFormatting>
  <conditionalFormatting sqref="B5 B55 B32">
    <cfRule type="expression" dxfId="1" priority="110" stopIfTrue="1">
      <formula>"len($A:$A)=3"</formula>
    </cfRule>
  </conditionalFormatting>
  <conditionalFormatting sqref="C6:C20 C5:G5 F6:G24 F26:G33 F39:G48 F35:G35 F55:G55">
    <cfRule type="expression" dxfId="1" priority="85" stopIfTrue="1">
      <formula>"len($A:$A)=3"</formula>
    </cfRule>
  </conditionalFormatting>
  <conditionalFormatting sqref="C6:C20 C30 C21:E21 F6:G24 C5:G5 F26:G33 F39:G48 F35:G35 F55:G55">
    <cfRule type="expression" dxfId="1" priority="82" stopIfTrue="1">
      <formula>"len($A:$A)=3"</formula>
    </cfRule>
  </conditionalFormatting>
  <conditionalFormatting sqref="D6:E20">
    <cfRule type="expression" dxfId="1" priority="74" stopIfTrue="1">
      <formula>"len($A:$A)=3"</formula>
    </cfRule>
  </conditionalFormatting>
  <conditionalFormatting sqref="D6:E20 D22:E24 D25:F25 D26:E30">
    <cfRule type="expression" dxfId="1" priority="71" stopIfTrue="1">
      <formula>"len($A:$A)=3"</formula>
    </cfRule>
  </conditionalFormatting>
  <conditionalFormatting sqref="D22:E24 D25:F25 D26:E29">
    <cfRule type="expression" dxfId="1" priority="48" stopIfTrue="1">
      <formula>"len($A:$A)=3"</formula>
    </cfRule>
  </conditionalFormatting>
  <conditionalFormatting sqref="A32:B32 A33:A38">
    <cfRule type="expression" dxfId="1" priority="96" stopIfTrue="1">
      <formula>"len($A:$A)=3"</formula>
    </cfRule>
  </conditionalFormatting>
  <conditionalFormatting sqref="C32:C38 D32:E33">
    <cfRule type="expression" dxfId="1" priority="81" stopIfTrue="1">
      <formula>"len($A:$A)=3"</formula>
    </cfRule>
  </conditionalFormatting>
  <conditionalFormatting sqref="C32:C38 C44:E44 C43 C45:C48 D32:E33 C39:E39 C40:D42 C54">
    <cfRule type="expression" dxfId="1" priority="86" stopIfTrue="1">
      <formula>"len($A:$A)=3"</formula>
    </cfRule>
  </conditionalFormatting>
  <conditionalFormatting sqref="D34:F34 D35:E35 D36:F38">
    <cfRule type="expression" dxfId="1" priority="70" stopIfTrue="1">
      <formula>"len($A:$A)=3"</formula>
    </cfRule>
    <cfRule type="expression" dxfId="1" priority="75" stopIfTrue="1">
      <formula>"len($A:$A)=3"</formula>
    </cfRule>
  </conditionalFormatting>
  <conditionalFormatting sqref="A39:B39 B55 A40:A42">
    <cfRule type="expression" dxfId="1" priority="64" stopIfTrue="1">
      <formula>"len($A:$A)=3"</formula>
    </cfRule>
  </conditionalFormatting>
  <conditionalFormatting sqref="C54 C39:E39 C40:D40 D41:D42 C44:E44 C45:C48 C41:C43">
    <cfRule type="expression" dxfId="1" priority="80" stopIfTrue="1">
      <formula>"len($A:$A)=3"</formula>
    </cfRule>
  </conditionalFormatting>
  <conditionalFormatting sqref="C40:D42 C44:E44 C43 C45:C48 C54">
    <cfRule type="expression" dxfId="1" priority="79" stopIfTrue="1">
      <formula>"len($A:$A)=3"</formula>
    </cfRule>
  </conditionalFormatting>
  <conditionalFormatting sqref="E40 E41:E42">
    <cfRule type="expression" dxfId="1" priority="3" stopIfTrue="1">
      <formula>"len($A:$A)=3"</formula>
    </cfRule>
  </conditionalFormatting>
  <conditionalFormatting sqref="A43 D43 B55">
    <cfRule type="expression" dxfId="1" priority="108" stopIfTrue="1">
      <formula>"len($A:$A)=3"</formula>
    </cfRule>
  </conditionalFormatting>
  <conditionalFormatting sqref="D43 D45:E48">
    <cfRule type="expression" dxfId="1" priority="66" stopIfTrue="1">
      <formula>"len($A:$A)=3"</formula>
    </cfRule>
  </conditionalFormatting>
  <conditionalFormatting sqref="A45:B47 A48:A49 A50:B53">
    <cfRule type="expression" dxfId="1" priority="37" stopIfTrue="1">
      <formula>"len($A:$A)=3"</formula>
    </cfRule>
  </conditionalFormatting>
  <conditionalFormatting sqref="C50:C53 C55:E55 C49:F49">
    <cfRule type="expression" dxfId="1" priority="87" stopIfTrue="1">
      <formula>"len($A:$A)=3"</formula>
    </cfRule>
  </conditionalFormatting>
  <conditionalFormatting sqref="D50:F54 C55:E55">
    <cfRule type="expression" dxfId="1" priority="76" stopIfTrue="1">
      <formula>"len($A:$A)=3"</formula>
    </cfRule>
  </conditionalFormatting>
  <conditionalFormatting sqref="D54:F54 C55:E55">
    <cfRule type="expression" dxfId="1" priority="73" stopIfTrue="1">
      <formula>"len($A:$A)=3"</formula>
    </cfRule>
  </conditionalFormatting>
  <printOptions horizontalCentered="1"/>
  <pageMargins left="0.472222222222222" right="0.393055555555556" top="0.747916666666667" bottom="0.747916666666667" header="0.314583333333333" footer="0.314583333333333"/>
  <pageSetup paperSize="9" scale="74"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tabColor rgb="FF00B0F0"/>
  </sheetPr>
  <dimension ref="A1:H66"/>
  <sheetViews>
    <sheetView showGridLines="0" showZeros="0" view="pageBreakPreview" zoomScale="80" zoomScaleNormal="90" workbookViewId="0">
      <selection activeCell="O10" sqref="O10"/>
    </sheetView>
  </sheetViews>
  <sheetFormatPr defaultColWidth="9" defaultRowHeight="14.25" outlineLevelCol="7"/>
  <cols>
    <col min="1" max="1" width="12.75" style="380" customWidth="1"/>
    <col min="2" max="2" width="45.625" style="380" customWidth="1"/>
    <col min="3" max="3" width="18.0333333333333" style="380" customWidth="1"/>
    <col min="4" max="4" width="16.7833333333333" style="380" customWidth="1"/>
    <col min="5" max="5" width="16.7833333333333" style="381" customWidth="1"/>
    <col min="6" max="7" width="16.7833333333333" style="380" customWidth="1"/>
    <col min="8" max="8" width="9.75" style="380" customWidth="1"/>
    <col min="9" max="16384" width="9" style="265"/>
  </cols>
  <sheetData>
    <row r="1" ht="45" customHeight="1" spans="1:8">
      <c r="A1" s="382"/>
      <c r="B1" s="226" t="s">
        <v>114</v>
      </c>
      <c r="C1" s="226"/>
      <c r="D1" s="226"/>
      <c r="E1" s="227"/>
      <c r="F1" s="226"/>
      <c r="G1" s="226"/>
      <c r="H1" s="225"/>
    </row>
    <row r="2" ht="18.95" customHeight="1" spans="1:8">
      <c r="A2" s="228"/>
      <c r="B2" s="383" t="s">
        <v>115</v>
      </c>
      <c r="C2" s="229"/>
      <c r="D2" s="225"/>
      <c r="E2" s="230"/>
      <c r="F2" s="231"/>
      <c r="G2" s="384" t="s">
        <v>2</v>
      </c>
      <c r="H2" s="225"/>
    </row>
    <row r="3" s="377" customFormat="1" ht="45" customHeight="1" spans="1:7">
      <c r="A3" s="232" t="s">
        <v>3</v>
      </c>
      <c r="B3" s="233" t="s">
        <v>4</v>
      </c>
      <c r="C3" s="71" t="s">
        <v>5</v>
      </c>
      <c r="D3" s="15" t="s">
        <v>6</v>
      </c>
      <c r="E3" s="168"/>
      <c r="F3" s="17" t="s">
        <v>65</v>
      </c>
      <c r="G3" s="17"/>
    </row>
    <row r="4" customFormat="1" ht="37.5" spans="1:8">
      <c r="A4" s="385"/>
      <c r="B4" s="236"/>
      <c r="C4" s="73"/>
      <c r="D4" s="15" t="s">
        <v>8</v>
      </c>
      <c r="E4" s="168" t="s">
        <v>66</v>
      </c>
      <c r="F4" s="15" t="s">
        <v>67</v>
      </c>
      <c r="G4" s="15" t="s">
        <v>68</v>
      </c>
      <c r="H4" s="386" t="s">
        <v>7</v>
      </c>
    </row>
    <row r="5" ht="18.75" spans="1:8">
      <c r="A5" s="387">
        <v>201</v>
      </c>
      <c r="B5" s="388" t="s">
        <v>116</v>
      </c>
      <c r="C5" s="389">
        <v>15808</v>
      </c>
      <c r="D5" s="389">
        <f>SUMIF(表4!$A$5:$A$1293,A5,表4!$D$5:$D$1293)</f>
        <v>17014</v>
      </c>
      <c r="E5" s="390">
        <f>表4!E5</f>
        <v>11613</v>
      </c>
      <c r="F5" s="391">
        <f>IF(C5&gt;0,E5/C5-1,IF(C5&lt;0,-(E5/C5-1),""))</f>
        <v>-0.265</v>
      </c>
      <c r="G5" s="391">
        <f>IF(D5&gt;0,E5/D5-1,IF(D5&lt;0,-(E5/D5-1),""))</f>
        <v>-0.317</v>
      </c>
      <c r="H5" s="392" t="str">
        <f>IF(LEN(A5)=3,"是",IF(B5&lt;&gt;"",IF(SUM(C5:E5)&lt;&gt;0,"是","否"),"是"))</f>
        <v>是</v>
      </c>
    </row>
    <row r="6" ht="18.75" spans="1:8">
      <c r="A6" s="387">
        <v>202</v>
      </c>
      <c r="B6" s="393" t="s">
        <v>117</v>
      </c>
      <c r="C6" s="389">
        <v>0</v>
      </c>
      <c r="D6" s="389">
        <f>SUMIF(表4!$A$5:$A$1293,A6,表4!$D$5:$D$1293)</f>
        <v>0</v>
      </c>
      <c r="E6" s="390">
        <f>表4!E234</f>
        <v>0</v>
      </c>
      <c r="F6" s="391" t="str">
        <f t="shared" ref="F6:F52" si="0">IF(C6&gt;0,E6/C6-1,IF(C6&lt;0,-(E6/C6-1),""))</f>
        <v/>
      </c>
      <c r="G6" s="391" t="str">
        <f t="shared" ref="G6:G52" si="1">IF(D6&gt;0,E6/D6-1,IF(D6&lt;0,-(E6/D6-1),""))</f>
        <v/>
      </c>
      <c r="H6" s="392" t="str">
        <f t="shared" ref="H6:H52" si="2">IF(LEN(A6)=3,"是",IF(B6&lt;&gt;"",IF(SUM(C6:E6)&lt;&gt;0,"是","否"),"是"))</f>
        <v>是</v>
      </c>
    </row>
    <row r="7" ht="18.75" spans="1:8">
      <c r="A7" s="387">
        <v>203</v>
      </c>
      <c r="B7" s="393" t="s">
        <v>118</v>
      </c>
      <c r="C7" s="389">
        <v>135</v>
      </c>
      <c r="D7" s="389">
        <f>SUMIF(表4!$A$5:$A$1293,A7,表4!$D$5:$D$1293)</f>
        <v>104</v>
      </c>
      <c r="E7" s="390">
        <f>表4!E237</f>
        <v>88</v>
      </c>
      <c r="F7" s="391">
        <f t="shared" si="0"/>
        <v>-0.348</v>
      </c>
      <c r="G7" s="391">
        <f t="shared" si="1"/>
        <v>-0.154</v>
      </c>
      <c r="H7" s="392" t="str">
        <f t="shared" si="2"/>
        <v>是</v>
      </c>
    </row>
    <row r="8" ht="18.75" spans="1:8">
      <c r="A8" s="387">
        <v>204</v>
      </c>
      <c r="B8" s="393" t="s">
        <v>119</v>
      </c>
      <c r="C8" s="389">
        <v>8772</v>
      </c>
      <c r="D8" s="389">
        <f>SUMIF(表4!$A$5:$A$1293,A8,表4!$D$5:$D$1293)</f>
        <v>8373</v>
      </c>
      <c r="E8" s="390">
        <f>表4!E258</f>
        <v>6494</v>
      </c>
      <c r="F8" s="391">
        <f t="shared" si="0"/>
        <v>-0.26</v>
      </c>
      <c r="G8" s="391">
        <f t="shared" si="1"/>
        <v>-0.224</v>
      </c>
      <c r="H8" s="392" t="str">
        <f t="shared" si="2"/>
        <v>是</v>
      </c>
    </row>
    <row r="9" ht="18.75" spans="1:8">
      <c r="A9" s="387">
        <v>205</v>
      </c>
      <c r="B9" s="393" t="s">
        <v>120</v>
      </c>
      <c r="C9" s="389">
        <v>39765</v>
      </c>
      <c r="D9" s="389">
        <f>SUMIF(表4!$A$5:$A$1293,A9,表4!$D$5:$D$1293)</f>
        <v>42461</v>
      </c>
      <c r="E9" s="390">
        <f>表4!E348</f>
        <v>37405</v>
      </c>
      <c r="F9" s="391">
        <f t="shared" si="0"/>
        <v>-0.059</v>
      </c>
      <c r="G9" s="391">
        <f t="shared" si="1"/>
        <v>-0.119</v>
      </c>
      <c r="H9" s="392" t="str">
        <f t="shared" si="2"/>
        <v>是</v>
      </c>
    </row>
    <row r="10" ht="18.75" spans="1:8">
      <c r="A10" s="387">
        <v>206</v>
      </c>
      <c r="B10" s="393" t="s">
        <v>121</v>
      </c>
      <c r="C10" s="389">
        <v>743</v>
      </c>
      <c r="D10" s="389">
        <f>SUMIF(表4!$A$5:$A$1293,A10,表4!$D$5:$D$1293)</f>
        <v>911</v>
      </c>
      <c r="E10" s="390">
        <f>表4!E400</f>
        <v>94</v>
      </c>
      <c r="F10" s="391">
        <f t="shared" si="0"/>
        <v>-0.873</v>
      </c>
      <c r="G10" s="391">
        <f t="shared" si="1"/>
        <v>-0.897</v>
      </c>
      <c r="H10" s="392" t="str">
        <f t="shared" si="2"/>
        <v>是</v>
      </c>
    </row>
    <row r="11" ht="18.75" spans="1:8">
      <c r="A11" s="387">
        <v>207</v>
      </c>
      <c r="B11" s="393" t="s">
        <v>122</v>
      </c>
      <c r="C11" s="389">
        <v>1608</v>
      </c>
      <c r="D11" s="389">
        <f>SUMIF(表4!$A$5:$A$1293,A11,表4!$D$5:$D$1293)</f>
        <v>1810</v>
      </c>
      <c r="E11" s="390">
        <f>表4!E456</f>
        <v>1389</v>
      </c>
      <c r="F11" s="391">
        <f t="shared" si="0"/>
        <v>-0.136</v>
      </c>
      <c r="G11" s="391">
        <f t="shared" si="1"/>
        <v>-0.233</v>
      </c>
      <c r="H11" s="392" t="str">
        <f t="shared" si="2"/>
        <v>是</v>
      </c>
    </row>
    <row r="12" ht="18.75" spans="1:8">
      <c r="A12" s="387">
        <v>208</v>
      </c>
      <c r="B12" s="393" t="s">
        <v>123</v>
      </c>
      <c r="C12" s="389">
        <v>28637</v>
      </c>
      <c r="D12" s="389">
        <f>SUMIF(表4!$A$5:$A$1293,A12,表4!$D$5:$D$1293)</f>
        <v>37251</v>
      </c>
      <c r="E12" s="390">
        <f>表4!E513</f>
        <v>42694</v>
      </c>
      <c r="F12" s="391">
        <f t="shared" si="0"/>
        <v>0.491</v>
      </c>
      <c r="G12" s="391">
        <f t="shared" si="1"/>
        <v>0.146</v>
      </c>
      <c r="H12" s="392" t="str">
        <f t="shared" si="2"/>
        <v>是</v>
      </c>
    </row>
    <row r="13" ht="18.75" spans="1:8">
      <c r="A13" s="387">
        <v>210</v>
      </c>
      <c r="B13" s="393" t="s">
        <v>124</v>
      </c>
      <c r="C13" s="389">
        <v>16432</v>
      </c>
      <c r="D13" s="389">
        <f>SUMIF(表4!$A$5:$A$1293,A13,表4!$D$5:$D$1293)</f>
        <v>18870</v>
      </c>
      <c r="E13" s="390">
        <f>表4!E642</f>
        <v>17871</v>
      </c>
      <c r="F13" s="391">
        <f t="shared" si="0"/>
        <v>0.088</v>
      </c>
      <c r="G13" s="391">
        <f t="shared" si="1"/>
        <v>-0.053</v>
      </c>
      <c r="H13" s="392" t="str">
        <f t="shared" si="2"/>
        <v>是</v>
      </c>
    </row>
    <row r="14" ht="18.75" spans="1:8">
      <c r="A14" s="387">
        <v>211</v>
      </c>
      <c r="B14" s="393" t="s">
        <v>125</v>
      </c>
      <c r="C14" s="389">
        <v>10135</v>
      </c>
      <c r="D14" s="389">
        <f>SUMIF(表4!$A$5:$A$1293,A14,表4!$D$5:$D$1293)</f>
        <v>0</v>
      </c>
      <c r="E14" s="390">
        <f>表4!E715</f>
        <v>364</v>
      </c>
      <c r="F14" s="391">
        <f t="shared" si="0"/>
        <v>-0.964</v>
      </c>
      <c r="G14" s="391" t="str">
        <f t="shared" si="1"/>
        <v/>
      </c>
      <c r="H14" s="392" t="str">
        <f t="shared" si="2"/>
        <v>是</v>
      </c>
    </row>
    <row r="15" ht="18.75" spans="1:8">
      <c r="A15" s="387">
        <v>212</v>
      </c>
      <c r="B15" s="393" t="s">
        <v>126</v>
      </c>
      <c r="C15" s="389">
        <v>1947</v>
      </c>
      <c r="D15" s="389">
        <f>SUMIF(表4!$A$5:$A$1293,A15,表4!$D$5:$D$1293)</f>
        <v>3650</v>
      </c>
      <c r="E15" s="390">
        <f>表4!E796</f>
        <v>1016</v>
      </c>
      <c r="F15" s="391">
        <f t="shared" si="0"/>
        <v>-0.478</v>
      </c>
      <c r="G15" s="391">
        <f t="shared" si="1"/>
        <v>-0.722</v>
      </c>
      <c r="H15" s="392" t="str">
        <f t="shared" si="2"/>
        <v>是</v>
      </c>
    </row>
    <row r="16" ht="18.75" spans="1:8">
      <c r="A16" s="387">
        <v>213</v>
      </c>
      <c r="B16" s="393" t="s">
        <v>127</v>
      </c>
      <c r="C16" s="389">
        <v>16039</v>
      </c>
      <c r="D16" s="389">
        <f>SUMIF(表4!$A$5:$A$1293,A16,表4!$D$5:$D$1293)</f>
        <v>14990</v>
      </c>
      <c r="E16" s="390">
        <f>表4!E819</f>
        <v>8797</v>
      </c>
      <c r="F16" s="391">
        <f t="shared" si="0"/>
        <v>-0.452</v>
      </c>
      <c r="G16" s="391">
        <f t="shared" si="1"/>
        <v>-0.413</v>
      </c>
      <c r="H16" s="392" t="str">
        <f t="shared" si="2"/>
        <v>是</v>
      </c>
    </row>
    <row r="17" ht="18.75" spans="1:8">
      <c r="A17" s="387">
        <v>214</v>
      </c>
      <c r="B17" s="393" t="s">
        <v>128</v>
      </c>
      <c r="C17" s="389">
        <v>1323</v>
      </c>
      <c r="D17" s="389">
        <f>SUMIF(表4!$A$5:$A$1293,A17,表4!$D$5:$D$1293)</f>
        <v>932</v>
      </c>
      <c r="E17" s="390">
        <f>表4!E930</f>
        <v>248</v>
      </c>
      <c r="F17" s="391">
        <f t="shared" si="0"/>
        <v>-0.813</v>
      </c>
      <c r="G17" s="391">
        <f t="shared" si="1"/>
        <v>-0.734</v>
      </c>
      <c r="H17" s="392" t="str">
        <f t="shared" si="2"/>
        <v>是</v>
      </c>
    </row>
    <row r="18" ht="18.75" spans="1:8">
      <c r="A18" s="387">
        <v>215</v>
      </c>
      <c r="B18" s="393" t="s">
        <v>129</v>
      </c>
      <c r="C18" s="389">
        <v>519</v>
      </c>
      <c r="D18" s="389">
        <f>SUMIF(表4!$A$5:$A$1293,A18,表4!$D$5:$D$1293)</f>
        <v>516</v>
      </c>
      <c r="E18" s="390">
        <f>表4!E994</f>
        <v>404</v>
      </c>
      <c r="F18" s="391">
        <f t="shared" si="0"/>
        <v>-0.222</v>
      </c>
      <c r="G18" s="391">
        <f t="shared" si="1"/>
        <v>-0.217</v>
      </c>
      <c r="H18" s="392" t="str">
        <f t="shared" si="2"/>
        <v>是</v>
      </c>
    </row>
    <row r="19" ht="18.75" spans="1:8">
      <c r="A19" s="387">
        <v>216</v>
      </c>
      <c r="B19" s="393" t="s">
        <v>130</v>
      </c>
      <c r="C19" s="389">
        <v>174</v>
      </c>
      <c r="D19" s="389">
        <f>SUMIF(表4!$A$5:$A$1293,A19,表4!$D$5:$D$1293)</f>
        <v>182</v>
      </c>
      <c r="E19" s="390">
        <f>表4!E1058</f>
        <v>162</v>
      </c>
      <c r="F19" s="391">
        <f t="shared" si="0"/>
        <v>-0.069</v>
      </c>
      <c r="G19" s="391">
        <f t="shared" si="1"/>
        <v>-0.11</v>
      </c>
      <c r="H19" s="392" t="str">
        <f t="shared" si="2"/>
        <v>是</v>
      </c>
    </row>
    <row r="20" ht="18.75" spans="1:8">
      <c r="A20" s="387">
        <v>217</v>
      </c>
      <c r="B20" s="393" t="s">
        <v>131</v>
      </c>
      <c r="C20" s="389">
        <v>21</v>
      </c>
      <c r="D20" s="389">
        <f>SUMIF(表4!$A$5:$A$1293,A20,表4!$D$5:$D$1293)</f>
        <v>1</v>
      </c>
      <c r="E20" s="390">
        <f>表4!E1078</f>
        <v>1</v>
      </c>
      <c r="F20" s="391">
        <f t="shared" si="0"/>
        <v>-0.952</v>
      </c>
      <c r="G20" s="391">
        <f t="shared" si="1"/>
        <v>0</v>
      </c>
      <c r="H20" s="392" t="str">
        <f t="shared" si="2"/>
        <v>是</v>
      </c>
    </row>
    <row r="21" ht="18.75" spans="1:8">
      <c r="A21" s="387">
        <v>219</v>
      </c>
      <c r="B21" s="393" t="s">
        <v>132</v>
      </c>
      <c r="C21" s="389">
        <v>0</v>
      </c>
      <c r="D21" s="389">
        <f>SUMIF(表4!$A$5:$A$1293,A21,表4!$D$5:$D$1293)</f>
        <v>0</v>
      </c>
      <c r="E21" s="390">
        <f>表4!E1105</f>
        <v>0</v>
      </c>
      <c r="F21" s="391" t="str">
        <f t="shared" si="0"/>
        <v/>
      </c>
      <c r="G21" s="391" t="str">
        <f t="shared" si="1"/>
        <v/>
      </c>
      <c r="H21" s="392" t="str">
        <f t="shared" si="2"/>
        <v>是</v>
      </c>
    </row>
    <row r="22" ht="18.75" spans="1:8">
      <c r="A22" s="387">
        <v>220</v>
      </c>
      <c r="B22" s="393" t="s">
        <v>133</v>
      </c>
      <c r="C22" s="389">
        <v>861</v>
      </c>
      <c r="D22" s="389">
        <f>SUMIF(表4!$A$5:$A$1293,A22,表4!$D$5:$D$1293)</f>
        <v>1011</v>
      </c>
      <c r="E22" s="390">
        <f>表4!E1115</f>
        <v>1922</v>
      </c>
      <c r="F22" s="391">
        <f t="shared" si="0"/>
        <v>1.232</v>
      </c>
      <c r="G22" s="391">
        <f t="shared" si="1"/>
        <v>0.901</v>
      </c>
      <c r="H22" s="392" t="str">
        <f t="shared" si="2"/>
        <v>是</v>
      </c>
    </row>
    <row r="23" ht="18.75" spans="1:8">
      <c r="A23" s="387">
        <v>221</v>
      </c>
      <c r="B23" s="393" t="s">
        <v>134</v>
      </c>
      <c r="C23" s="389">
        <v>7060</v>
      </c>
      <c r="D23" s="389">
        <f>SUMIF(表4!$A$5:$A$1293,A23,表4!$D$5:$D$1293)</f>
        <v>10751</v>
      </c>
      <c r="E23" s="390">
        <f>表4!E1160</f>
        <v>10149</v>
      </c>
      <c r="F23" s="391">
        <f t="shared" si="0"/>
        <v>0.438</v>
      </c>
      <c r="G23" s="391">
        <f t="shared" si="1"/>
        <v>-0.056</v>
      </c>
      <c r="H23" s="392" t="str">
        <f t="shared" si="2"/>
        <v>是</v>
      </c>
    </row>
    <row r="24" ht="18.75" spans="1:8">
      <c r="A24" s="387">
        <v>222</v>
      </c>
      <c r="B24" s="393" t="s">
        <v>135</v>
      </c>
      <c r="C24" s="389">
        <v>275</v>
      </c>
      <c r="D24" s="389">
        <f>SUMIF(表4!$A$5:$A$1293,A24,表4!$D$5:$D$1293)</f>
        <v>298</v>
      </c>
      <c r="E24" s="390">
        <f>表4!E1181</f>
        <v>162</v>
      </c>
      <c r="F24" s="391">
        <f t="shared" si="0"/>
        <v>-0.411</v>
      </c>
      <c r="G24" s="391">
        <f t="shared" si="1"/>
        <v>-0.456</v>
      </c>
      <c r="H24" s="392" t="str">
        <f t="shared" si="2"/>
        <v>是</v>
      </c>
    </row>
    <row r="25" ht="18.75" spans="1:8">
      <c r="A25" s="387">
        <v>224</v>
      </c>
      <c r="B25" s="393" t="s">
        <v>136</v>
      </c>
      <c r="C25" s="389">
        <v>1460</v>
      </c>
      <c r="D25" s="389">
        <f>SUMIF(表4!$A$5:$A$1293,A25,表4!$D$5:$D$1293)</f>
        <v>1303</v>
      </c>
      <c r="E25" s="390">
        <f>表4!E1225</f>
        <v>1200</v>
      </c>
      <c r="F25" s="391">
        <f t="shared" si="0"/>
        <v>-0.178</v>
      </c>
      <c r="G25" s="391">
        <f t="shared" si="1"/>
        <v>-0.079</v>
      </c>
      <c r="H25" s="392" t="str">
        <f t="shared" si="2"/>
        <v>是</v>
      </c>
    </row>
    <row r="26" ht="18.75" spans="1:8">
      <c r="A26" s="387">
        <v>227</v>
      </c>
      <c r="B26" s="393" t="s">
        <v>137</v>
      </c>
      <c r="C26" s="389">
        <v>0</v>
      </c>
      <c r="D26" s="389">
        <f>SUMIF(表4!$A$5:$A$1293,A26,表4!$D$5:$D$1293)</f>
        <v>1700</v>
      </c>
      <c r="E26" s="390">
        <f>表4!E1282</f>
        <v>0</v>
      </c>
      <c r="F26" s="391" t="str">
        <f t="shared" si="0"/>
        <v/>
      </c>
      <c r="G26" s="391">
        <f t="shared" si="1"/>
        <v>-1</v>
      </c>
      <c r="H26" s="392" t="str">
        <f t="shared" si="2"/>
        <v>是</v>
      </c>
    </row>
    <row r="27" ht="18.75" spans="1:8">
      <c r="A27" s="387">
        <v>232</v>
      </c>
      <c r="B27" s="393" t="s">
        <v>138</v>
      </c>
      <c r="C27" s="389">
        <v>2974</v>
      </c>
      <c r="D27" s="389">
        <f>SUMIF(表4!$A$5:$A$1293,A27,表4!$D$5:$D$1293)</f>
        <v>2850</v>
      </c>
      <c r="E27" s="390">
        <v>2850</v>
      </c>
      <c r="F27" s="391">
        <f t="shared" si="0"/>
        <v>-0.042</v>
      </c>
      <c r="G27" s="391">
        <f t="shared" si="1"/>
        <v>0</v>
      </c>
      <c r="H27" s="392" t="str">
        <f t="shared" si="2"/>
        <v>是</v>
      </c>
    </row>
    <row r="28" ht="18.75" spans="1:8">
      <c r="A28" s="387">
        <v>233</v>
      </c>
      <c r="B28" s="393" t="s">
        <v>139</v>
      </c>
      <c r="C28" s="389">
        <v>12</v>
      </c>
      <c r="D28" s="389">
        <f>SUMIF(表4!$A$5:$A$1293,A28,表4!$D$5:$D$1293)</f>
        <v>22</v>
      </c>
      <c r="E28" s="390">
        <f>23+54</f>
        <v>77</v>
      </c>
      <c r="F28" s="391">
        <f t="shared" si="0"/>
        <v>5.417</v>
      </c>
      <c r="G28" s="391">
        <f t="shared" si="1"/>
        <v>2.5</v>
      </c>
      <c r="H28" s="392" t="str">
        <f t="shared" si="2"/>
        <v>是</v>
      </c>
    </row>
    <row r="29" ht="18.75" spans="1:8">
      <c r="A29" s="387">
        <v>229</v>
      </c>
      <c r="B29" s="393" t="s">
        <v>140</v>
      </c>
      <c r="C29" s="389">
        <v>0</v>
      </c>
      <c r="D29" s="389">
        <f>SUMIF(表4!$A$5:$A$1293,A29,表4!$D$5:$D$1293)</f>
        <v>0</v>
      </c>
      <c r="E29" s="390"/>
      <c r="F29" s="391" t="str">
        <f t="shared" si="0"/>
        <v/>
      </c>
      <c r="G29" s="391" t="str">
        <f t="shared" si="1"/>
        <v/>
      </c>
      <c r="H29" s="392" t="str">
        <f t="shared" si="2"/>
        <v>是</v>
      </c>
    </row>
    <row r="30" ht="18.75" spans="1:8">
      <c r="A30" s="394"/>
      <c r="B30" s="393"/>
      <c r="C30" s="389"/>
      <c r="D30" s="389"/>
      <c r="E30" s="390"/>
      <c r="F30" s="391" t="str">
        <f t="shared" si="0"/>
        <v/>
      </c>
      <c r="G30" s="391" t="str">
        <f t="shared" si="1"/>
        <v/>
      </c>
      <c r="H30" s="392" t="str">
        <f t="shared" si="2"/>
        <v>是</v>
      </c>
    </row>
    <row r="31" s="378" customFormat="1" ht="18.75" spans="1:8">
      <c r="A31" s="395"/>
      <c r="B31" s="396" t="s">
        <v>141</v>
      </c>
      <c r="C31" s="397">
        <f>SUM(C5:C29)</f>
        <v>154700</v>
      </c>
      <c r="D31" s="397">
        <f>SUM(D5:D29)</f>
        <v>165000</v>
      </c>
      <c r="E31" s="398">
        <f>SUM(E5:E29)</f>
        <v>145000</v>
      </c>
      <c r="F31" s="391">
        <f t="shared" si="0"/>
        <v>-0.063</v>
      </c>
      <c r="G31" s="391">
        <f t="shared" si="1"/>
        <v>-0.121</v>
      </c>
      <c r="H31" s="392" t="str">
        <f t="shared" si="2"/>
        <v>是</v>
      </c>
    </row>
    <row r="32" ht="18.75" spans="1:8">
      <c r="A32" s="243">
        <v>230</v>
      </c>
      <c r="B32" s="399" t="s">
        <v>42</v>
      </c>
      <c r="C32" s="397">
        <f>SUM(C33,C36:C40)</f>
        <v>41912</v>
      </c>
      <c r="D32" s="397">
        <f>SUM(D33,D36:D40)</f>
        <v>14575</v>
      </c>
      <c r="E32" s="398">
        <f>SUM(E33,E36:E40)</f>
        <v>20200</v>
      </c>
      <c r="F32" s="391">
        <f t="shared" si="0"/>
        <v>-0.518</v>
      </c>
      <c r="G32" s="391">
        <f t="shared" si="1"/>
        <v>0.386</v>
      </c>
      <c r="H32" s="392" t="str">
        <f t="shared" si="2"/>
        <v>是</v>
      </c>
    </row>
    <row r="33" ht="18.75" spans="1:8">
      <c r="A33" s="387">
        <v>23006</v>
      </c>
      <c r="B33" s="208" t="s">
        <v>142</v>
      </c>
      <c r="C33" s="389">
        <f>C34+C35</f>
        <v>25944</v>
      </c>
      <c r="D33" s="389">
        <f>D34+D35</f>
        <v>14575</v>
      </c>
      <c r="E33" s="400">
        <f>E34+E35</f>
        <v>20200</v>
      </c>
      <c r="F33" s="391">
        <f t="shared" si="0"/>
        <v>-0.221</v>
      </c>
      <c r="G33" s="391">
        <f t="shared" si="1"/>
        <v>0.386</v>
      </c>
      <c r="H33" s="392" t="str">
        <f t="shared" si="2"/>
        <v>是</v>
      </c>
    </row>
    <row r="34" ht="18.75" spans="1:8">
      <c r="A34" s="387">
        <v>2300601</v>
      </c>
      <c r="B34" s="209" t="s">
        <v>143</v>
      </c>
      <c r="C34" s="389">
        <v>7747</v>
      </c>
      <c r="D34" s="389">
        <v>7987</v>
      </c>
      <c r="E34" s="389">
        <v>7987</v>
      </c>
      <c r="F34" s="391">
        <f t="shared" si="0"/>
        <v>0.031</v>
      </c>
      <c r="G34" s="391">
        <f t="shared" si="1"/>
        <v>0</v>
      </c>
      <c r="H34" s="392" t="str">
        <f t="shared" si="2"/>
        <v>是</v>
      </c>
    </row>
    <row r="35" ht="18.75" spans="1:8">
      <c r="A35" s="387">
        <v>2300602</v>
      </c>
      <c r="B35" s="209" t="s">
        <v>144</v>
      </c>
      <c r="C35" s="389">
        <f>17474+723</f>
        <v>18197</v>
      </c>
      <c r="D35" s="389">
        <v>6588</v>
      </c>
      <c r="E35" s="389">
        <f>6588+5625</f>
        <v>12213</v>
      </c>
      <c r="F35" s="391">
        <f t="shared" si="0"/>
        <v>-0.329</v>
      </c>
      <c r="G35" s="391">
        <f t="shared" si="1"/>
        <v>0.854</v>
      </c>
      <c r="H35" s="392" t="str">
        <f t="shared" si="2"/>
        <v>是</v>
      </c>
    </row>
    <row r="36" ht="18.75" spans="1:8">
      <c r="A36" s="394">
        <v>23008</v>
      </c>
      <c r="B36" s="208" t="s">
        <v>145</v>
      </c>
      <c r="C36" s="389">
        <v>14570</v>
      </c>
      <c r="D36" s="389"/>
      <c r="E36" s="390"/>
      <c r="F36" s="391">
        <f t="shared" si="0"/>
        <v>-1</v>
      </c>
      <c r="G36" s="391" t="str">
        <f t="shared" si="1"/>
        <v/>
      </c>
      <c r="H36" s="392" t="str">
        <f t="shared" si="2"/>
        <v>是</v>
      </c>
    </row>
    <row r="37" ht="18.75" spans="1:8">
      <c r="A37" s="401">
        <v>23015</v>
      </c>
      <c r="B37" s="208" t="s">
        <v>146</v>
      </c>
      <c r="C37" s="389">
        <v>1398</v>
      </c>
      <c r="D37" s="389"/>
      <c r="E37" s="390"/>
      <c r="F37" s="391">
        <f t="shared" si="0"/>
        <v>-1</v>
      </c>
      <c r="G37" s="391" t="str">
        <f t="shared" si="1"/>
        <v/>
      </c>
      <c r="H37" s="392" t="str">
        <f t="shared" si="2"/>
        <v>是</v>
      </c>
    </row>
    <row r="38" s="379" customFormat="1" ht="18.75" hidden="1" spans="1:8">
      <c r="A38" s="402">
        <v>23016</v>
      </c>
      <c r="B38" s="403" t="s">
        <v>147</v>
      </c>
      <c r="C38" s="404"/>
      <c r="D38" s="404"/>
      <c r="E38" s="405"/>
      <c r="F38" s="391" t="str">
        <f t="shared" si="0"/>
        <v/>
      </c>
      <c r="G38" s="391" t="str">
        <f t="shared" si="1"/>
        <v/>
      </c>
      <c r="H38" s="392" t="str">
        <f t="shared" si="2"/>
        <v>否</v>
      </c>
    </row>
    <row r="39" s="379" customFormat="1" ht="18.75" hidden="1" spans="1:8">
      <c r="A39" s="401">
        <v>23013</v>
      </c>
      <c r="B39" s="208" t="s">
        <v>148</v>
      </c>
      <c r="C39" s="389"/>
      <c r="D39" s="389"/>
      <c r="E39" s="390"/>
      <c r="F39" s="391" t="str">
        <f t="shared" si="0"/>
        <v/>
      </c>
      <c r="G39" s="391" t="str">
        <f t="shared" si="1"/>
        <v/>
      </c>
      <c r="H39" s="392" t="str">
        <f t="shared" si="2"/>
        <v>否</v>
      </c>
    </row>
    <row r="40" s="379" customFormat="1" ht="18.75" hidden="1" spans="1:8">
      <c r="A40" s="406">
        <v>23021</v>
      </c>
      <c r="B40" s="403" t="s">
        <v>149</v>
      </c>
      <c r="C40" s="404">
        <f>SUM(C41:C44)</f>
        <v>0</v>
      </c>
      <c r="D40" s="404">
        <f>SUM(D41:D44)</f>
        <v>0</v>
      </c>
      <c r="E40" s="405"/>
      <c r="F40" s="391" t="str">
        <f t="shared" si="0"/>
        <v/>
      </c>
      <c r="G40" s="391" t="str">
        <f t="shared" si="1"/>
        <v/>
      </c>
      <c r="H40" s="392" t="str">
        <f t="shared" si="2"/>
        <v>否</v>
      </c>
    </row>
    <row r="41" s="379" customFormat="1" ht="18.75" hidden="1" spans="1:8">
      <c r="A41" s="406">
        <v>2302101</v>
      </c>
      <c r="B41" s="407" t="s">
        <v>150</v>
      </c>
      <c r="C41" s="404"/>
      <c r="D41" s="404"/>
      <c r="E41" s="405"/>
      <c r="F41" s="391" t="str">
        <f t="shared" si="0"/>
        <v/>
      </c>
      <c r="G41" s="391" t="str">
        <f t="shared" si="1"/>
        <v/>
      </c>
      <c r="H41" s="392" t="str">
        <f t="shared" si="2"/>
        <v>否</v>
      </c>
    </row>
    <row r="42" s="379" customFormat="1" ht="18.75" hidden="1" spans="1:8">
      <c r="A42" s="406">
        <v>2302102</v>
      </c>
      <c r="B42" s="407" t="s">
        <v>151</v>
      </c>
      <c r="C42" s="404"/>
      <c r="D42" s="404"/>
      <c r="E42" s="405"/>
      <c r="F42" s="391" t="str">
        <f t="shared" si="0"/>
        <v/>
      </c>
      <c r="G42" s="391" t="str">
        <f t="shared" si="1"/>
        <v/>
      </c>
      <c r="H42" s="392" t="str">
        <f t="shared" si="2"/>
        <v>否</v>
      </c>
    </row>
    <row r="43" s="379" customFormat="1" ht="18.75" hidden="1" spans="1:8">
      <c r="A43" s="406">
        <v>2302103</v>
      </c>
      <c r="B43" s="407" t="s">
        <v>152</v>
      </c>
      <c r="C43" s="404"/>
      <c r="D43" s="404"/>
      <c r="E43" s="405"/>
      <c r="F43" s="391" t="str">
        <f t="shared" si="0"/>
        <v/>
      </c>
      <c r="G43" s="391" t="str">
        <f t="shared" si="1"/>
        <v/>
      </c>
      <c r="H43" s="392" t="str">
        <f t="shared" si="2"/>
        <v>否</v>
      </c>
    </row>
    <row r="44" s="379" customFormat="1" ht="18.75" hidden="1" spans="1:8">
      <c r="A44" s="406">
        <v>2302199</v>
      </c>
      <c r="B44" s="407" t="s">
        <v>153</v>
      </c>
      <c r="C44" s="404"/>
      <c r="D44" s="404"/>
      <c r="E44" s="405"/>
      <c r="F44" s="391" t="str">
        <f t="shared" si="0"/>
        <v/>
      </c>
      <c r="G44" s="391" t="str">
        <f t="shared" si="1"/>
        <v/>
      </c>
      <c r="H44" s="392" t="str">
        <f t="shared" si="2"/>
        <v>否</v>
      </c>
    </row>
    <row r="45" s="379" customFormat="1" ht="18.75" spans="1:8">
      <c r="A45" s="243">
        <v>231</v>
      </c>
      <c r="B45" s="408" t="s">
        <v>57</v>
      </c>
      <c r="C45" s="397">
        <f>SUM(C46,C49:C50)</f>
        <v>12940</v>
      </c>
      <c r="D45" s="397">
        <f>SUM(D46,D49:D50)</f>
        <v>21586</v>
      </c>
      <c r="E45" s="398">
        <f>SUM(E46,E49:E50)</f>
        <v>21586</v>
      </c>
      <c r="F45" s="391">
        <f t="shared" si="0"/>
        <v>0.668</v>
      </c>
      <c r="G45" s="391">
        <f t="shared" si="1"/>
        <v>0</v>
      </c>
      <c r="H45" s="392" t="str">
        <f t="shared" si="2"/>
        <v>是</v>
      </c>
    </row>
    <row r="46" s="379" customFormat="1" ht="22.5" spans="1:8">
      <c r="A46" s="409">
        <v>2310301</v>
      </c>
      <c r="B46" s="208" t="s">
        <v>154</v>
      </c>
      <c r="C46" s="397">
        <f>SUM(C47:C48)</f>
        <v>12940</v>
      </c>
      <c r="D46" s="397">
        <f>SUM(D47:D48)</f>
        <v>21586</v>
      </c>
      <c r="E46" s="398">
        <f>SUM(E47:E48)</f>
        <v>21586</v>
      </c>
      <c r="F46" s="391">
        <f t="shared" si="0"/>
        <v>0.668</v>
      </c>
      <c r="G46" s="391">
        <f t="shared" si="1"/>
        <v>0</v>
      </c>
      <c r="H46" s="392" t="str">
        <f t="shared" si="2"/>
        <v>是</v>
      </c>
    </row>
    <row r="47" s="379" customFormat="1" ht="22.5" spans="1:8">
      <c r="A47" s="409"/>
      <c r="B47" s="209" t="s">
        <v>155</v>
      </c>
      <c r="C47" s="397">
        <v>1540</v>
      </c>
      <c r="D47" s="397">
        <v>586</v>
      </c>
      <c r="E47" s="397">
        <v>586</v>
      </c>
      <c r="F47" s="391">
        <f t="shared" si="0"/>
        <v>-0.619</v>
      </c>
      <c r="G47" s="391">
        <f t="shared" si="1"/>
        <v>0</v>
      </c>
      <c r="H47" s="392" t="str">
        <f t="shared" si="2"/>
        <v>是</v>
      </c>
    </row>
    <row r="48" s="379" customFormat="1" ht="22.5" spans="1:8">
      <c r="A48" s="409"/>
      <c r="B48" s="209" t="s">
        <v>156</v>
      </c>
      <c r="C48" s="397">
        <v>11400</v>
      </c>
      <c r="D48" s="397">
        <v>21000</v>
      </c>
      <c r="E48" s="397">
        <v>21000</v>
      </c>
      <c r="F48" s="391">
        <f t="shared" si="0"/>
        <v>0.842</v>
      </c>
      <c r="G48" s="391">
        <f t="shared" si="1"/>
        <v>0</v>
      </c>
      <c r="H48" s="392" t="str">
        <f t="shared" si="2"/>
        <v>是</v>
      </c>
    </row>
    <row r="49" s="379" customFormat="1" ht="37.5" hidden="1" spans="1:8">
      <c r="A49" s="410">
        <v>2310302</v>
      </c>
      <c r="B49" s="403" t="s">
        <v>157</v>
      </c>
      <c r="C49" s="411"/>
      <c r="D49" s="411"/>
      <c r="E49" s="405"/>
      <c r="F49" s="391" t="str">
        <f t="shared" si="0"/>
        <v/>
      </c>
      <c r="G49" s="391" t="str">
        <f t="shared" si="1"/>
        <v/>
      </c>
      <c r="H49" s="392" t="str">
        <f t="shared" si="2"/>
        <v>否</v>
      </c>
    </row>
    <row r="50" s="379" customFormat="1" ht="22.5" hidden="1" spans="1:8">
      <c r="A50" s="410">
        <v>2310399</v>
      </c>
      <c r="B50" s="403" t="s">
        <v>158</v>
      </c>
      <c r="C50" s="411"/>
      <c r="D50" s="411"/>
      <c r="E50" s="405"/>
      <c r="F50" s="391" t="str">
        <f t="shared" si="0"/>
        <v/>
      </c>
      <c r="G50" s="391" t="str">
        <f t="shared" si="1"/>
        <v/>
      </c>
      <c r="H50" s="392" t="str">
        <f t="shared" si="2"/>
        <v>否</v>
      </c>
    </row>
    <row r="51" s="379" customFormat="1" ht="18.75" spans="1:8">
      <c r="A51" s="243">
        <v>23009</v>
      </c>
      <c r="B51" s="412" t="s">
        <v>59</v>
      </c>
      <c r="C51" s="397">
        <v>10611</v>
      </c>
      <c r="D51" s="397"/>
      <c r="E51" s="390"/>
      <c r="F51" s="391">
        <f t="shared" si="0"/>
        <v>-1</v>
      </c>
      <c r="G51" s="391" t="str">
        <f t="shared" si="1"/>
        <v/>
      </c>
      <c r="H51" s="392" t="str">
        <f t="shared" si="2"/>
        <v>是</v>
      </c>
    </row>
    <row r="52" ht="18.75" spans="1:8">
      <c r="A52" s="395"/>
      <c r="B52" s="413" t="s">
        <v>62</v>
      </c>
      <c r="C52" s="397">
        <f>SUM(C31:C32,C45,C51)</f>
        <v>220163</v>
      </c>
      <c r="D52" s="397">
        <f>SUM(D31:D32,D45,D51)</f>
        <v>201161</v>
      </c>
      <c r="E52" s="398">
        <f>SUM(E31:E32,E45,E51)</f>
        <v>186786</v>
      </c>
      <c r="F52" s="391">
        <f t="shared" si="0"/>
        <v>-0.152</v>
      </c>
      <c r="G52" s="391">
        <f t="shared" si="1"/>
        <v>-0.071</v>
      </c>
      <c r="H52" s="392" t="str">
        <f t="shared" si="2"/>
        <v>是</v>
      </c>
    </row>
    <row r="53" ht="40" customHeight="1" spans="2:7">
      <c r="B53" s="414"/>
      <c r="C53" s="415"/>
      <c r="D53" s="415"/>
      <c r="E53" s="416"/>
      <c r="F53" s="415"/>
      <c r="G53" s="415"/>
    </row>
    <row r="54" ht="6" customHeight="1" spans="2:7">
      <c r="B54" s="417"/>
      <c r="C54" s="417"/>
      <c r="D54" s="417"/>
      <c r="E54" s="418"/>
      <c r="F54" s="417"/>
      <c r="G54" s="417"/>
    </row>
    <row r="55" ht="85" customHeight="1" spans="2:7">
      <c r="B55" s="414"/>
      <c r="C55" s="414"/>
      <c r="D55" s="414"/>
      <c r="E55" s="419"/>
      <c r="F55" s="414"/>
      <c r="G55" s="414"/>
    </row>
    <row r="57" spans="4:4">
      <c r="D57" s="381"/>
    </row>
    <row r="58" spans="4:4">
      <c r="D58" s="381"/>
    </row>
    <row r="60" spans="4:4">
      <c r="D60" s="381"/>
    </row>
    <row r="61" spans="4:4">
      <c r="D61" s="381"/>
    </row>
    <row r="62" spans="4:4">
      <c r="D62" s="381"/>
    </row>
    <row r="63" spans="4:4">
      <c r="D63" s="381"/>
    </row>
    <row r="65" spans="4:4">
      <c r="D65" s="381"/>
    </row>
    <row r="66" spans="7:7">
      <c r="G66" s="380" t="str">
        <f>IF(C51&lt;&gt;0,IF((D51/C51-1)&lt;-30%,"",IF((D51/C51-1)&gt;150%,"",D51/C51-1)),"")</f>
        <v/>
      </c>
    </row>
  </sheetData>
  <autoFilter ref="A4:H52">
    <filterColumn colId="7">
      <customFilters>
        <customFilter operator="equal" val="是"/>
      </customFilters>
    </filterColumn>
    <extLst/>
  </autoFilter>
  <mergeCells count="9">
    <mergeCell ref="B1:G1"/>
    <mergeCell ref="D3:E3"/>
    <mergeCell ref="F3:G3"/>
    <mergeCell ref="B53:G53"/>
    <mergeCell ref="B54:G54"/>
    <mergeCell ref="B55:G55"/>
    <mergeCell ref="A3:A4"/>
    <mergeCell ref="B3:B4"/>
    <mergeCell ref="C3:C4"/>
  </mergeCells>
  <conditionalFormatting sqref="B33">
    <cfRule type="expression" dxfId="1" priority="23" stopIfTrue="1">
      <formula>"len($A:$A)=3"</formula>
    </cfRule>
    <cfRule type="expression" dxfId="1" priority="25" stopIfTrue="1">
      <formula>"len($A:$A)=3"</formula>
    </cfRule>
    <cfRule type="expression" dxfId="1" priority="27" stopIfTrue="1">
      <formula>"len($A:$A)=3"</formula>
    </cfRule>
  </conditionalFormatting>
  <conditionalFormatting sqref="B34">
    <cfRule type="expression" dxfId="1" priority="28" stopIfTrue="1">
      <formula>"len($A:$A)=3"</formula>
    </cfRule>
    <cfRule type="expression" dxfId="1" priority="29" stopIfTrue="1">
      <formula>"len($A:$A)=3"</formula>
    </cfRule>
    <cfRule type="expression" dxfId="1" priority="30" stopIfTrue="1">
      <formula>"len($A:$A)=3"</formula>
    </cfRule>
  </conditionalFormatting>
  <conditionalFormatting sqref="B35">
    <cfRule type="expression" dxfId="1" priority="13" stopIfTrue="1">
      <formula>"len($A:$A)=3"</formula>
    </cfRule>
    <cfRule type="expression" dxfId="1" priority="14" stopIfTrue="1">
      <formula>"len($A:$A)=3"</formula>
    </cfRule>
    <cfRule type="expression" dxfId="1" priority="15" stopIfTrue="1">
      <formula>"len($A:$A)=3"</formula>
    </cfRule>
  </conditionalFormatting>
  <conditionalFormatting sqref="D36:E36">
    <cfRule type="cellIs" dxfId="2" priority="73" stopIfTrue="1" operator="lessThan">
      <formula>0</formula>
    </cfRule>
    <cfRule type="cellIs" dxfId="0" priority="74" stopIfTrue="1" operator="greaterThan">
      <formula>5</formula>
    </cfRule>
  </conditionalFormatting>
  <conditionalFormatting sqref="C37">
    <cfRule type="expression" dxfId="1" priority="58" stopIfTrue="1">
      <formula>"len($A:$A)=3"</formula>
    </cfRule>
  </conditionalFormatting>
  <conditionalFormatting sqref="D37:E37">
    <cfRule type="cellIs" dxfId="0" priority="44" stopIfTrue="1" operator="lessThanOrEqual">
      <formula>-1</formula>
    </cfRule>
  </conditionalFormatting>
  <conditionalFormatting sqref="B46">
    <cfRule type="expression" dxfId="1" priority="4" stopIfTrue="1">
      <formula>"len($A:$A)=3"</formula>
    </cfRule>
    <cfRule type="expression" dxfId="1" priority="5" stopIfTrue="1">
      <formula>"len($A:$A)=3"</formula>
    </cfRule>
    <cfRule type="expression" dxfId="1" priority="6" stopIfTrue="1">
      <formula>"len($A:$A)=3"</formula>
    </cfRule>
  </conditionalFormatting>
  <conditionalFormatting sqref="A37:A39">
    <cfRule type="expression" dxfId="1" priority="53" stopIfTrue="1">
      <formula>"len($A:$A)=3"</formula>
    </cfRule>
  </conditionalFormatting>
  <conditionalFormatting sqref="A40:A44">
    <cfRule type="expression" dxfId="1" priority="43" stopIfTrue="1">
      <formula>"len($A:$A)=3"</formula>
    </cfRule>
  </conditionalFormatting>
  <conditionalFormatting sqref="B36:B40">
    <cfRule type="expression" dxfId="1" priority="19" stopIfTrue="1">
      <formula>"len($A:$A)=3"</formula>
    </cfRule>
    <cfRule type="expression" dxfId="1" priority="20" stopIfTrue="1">
      <formula>"len($A:$A)=3"</formula>
    </cfRule>
    <cfRule type="expression" dxfId="1" priority="21" stopIfTrue="1">
      <formula>"len($A:$A)=3"</formula>
    </cfRule>
  </conditionalFormatting>
  <conditionalFormatting sqref="B41:B44">
    <cfRule type="expression" dxfId="1" priority="10" stopIfTrue="1">
      <formula>"len($A:$A)=3"</formula>
    </cfRule>
    <cfRule type="expression" dxfId="1" priority="11" stopIfTrue="1">
      <formula>"len($A:$A)=3"</formula>
    </cfRule>
    <cfRule type="expression" dxfId="1" priority="12" stopIfTrue="1">
      <formula>"len($A:$A)=3"</formula>
    </cfRule>
  </conditionalFormatting>
  <conditionalFormatting sqref="B47:B48">
    <cfRule type="expression" dxfId="1" priority="7" stopIfTrue="1">
      <formula>"len($A:$A)=3"</formula>
    </cfRule>
    <cfRule type="expression" dxfId="1" priority="8" stopIfTrue="1">
      <formula>"len($A:$A)=3"</formula>
    </cfRule>
    <cfRule type="expression" dxfId="1" priority="9" stopIfTrue="1">
      <formula>"len($A:$A)=3"</formula>
    </cfRule>
  </conditionalFormatting>
  <conditionalFormatting sqref="B49:B50">
    <cfRule type="expression" dxfId="1" priority="1" stopIfTrue="1">
      <formula>"len($A:$A)=3"</formula>
    </cfRule>
    <cfRule type="expression" dxfId="1" priority="2" stopIfTrue="1">
      <formula>"len($A:$A)=3"</formula>
    </cfRule>
    <cfRule type="expression" dxfId="1" priority="3" stopIfTrue="1">
      <formula>"len($A:$A)=3"</formula>
    </cfRule>
  </conditionalFormatting>
  <conditionalFormatting sqref="H5:H53">
    <cfRule type="cellIs" dxfId="2" priority="55" stopIfTrue="1" operator="lessThan">
      <formula>0</formula>
    </cfRule>
  </conditionalFormatting>
  <conditionalFormatting sqref="D34:E35 D56:G58 G2">
    <cfRule type="cellIs" dxfId="0" priority="7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3"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rgb="FF00B0F0"/>
  </sheetPr>
  <dimension ref="A1:K1309"/>
  <sheetViews>
    <sheetView showZeros="0" view="pageBreakPreview" zoomScale="70" zoomScaleNormal="100" workbookViewId="0">
      <selection activeCell="O27" sqref="O27"/>
    </sheetView>
  </sheetViews>
  <sheetFormatPr defaultColWidth="9" defaultRowHeight="14.25"/>
  <cols>
    <col min="1" max="1" width="23.5" style="150" customWidth="1"/>
    <col min="2" max="2" width="58.3833333333333" style="150" customWidth="1"/>
    <col min="3" max="3" width="20.625" style="346" customWidth="1"/>
    <col min="4" max="4" width="20.625" style="347" customWidth="1"/>
    <col min="5" max="5" width="20.625" style="348" customWidth="1"/>
    <col min="6" max="7" width="20.625" style="150" customWidth="1"/>
    <col min="8" max="8" width="4.375" style="150" customWidth="1"/>
    <col min="9" max="9" width="9" style="150" customWidth="1"/>
    <col min="10" max="10" width="9.375" style="150"/>
    <col min="11" max="16384" width="9" style="150"/>
  </cols>
  <sheetData>
    <row r="1" s="340" customFormat="1" ht="45" customHeight="1" spans="1:11">
      <c r="A1" s="349"/>
      <c r="B1" s="157" t="s">
        <v>159</v>
      </c>
      <c r="C1" s="157"/>
      <c r="D1" s="157"/>
      <c r="E1" s="158"/>
      <c r="F1" s="157"/>
      <c r="G1" s="157"/>
      <c r="H1" s="349"/>
      <c r="I1" s="349"/>
      <c r="J1" s="349"/>
      <c r="K1" s="349"/>
    </row>
    <row r="2" s="340" customFormat="1" ht="20.1" customHeight="1" spans="1:11">
      <c r="A2" s="160"/>
      <c r="B2" s="350" t="s">
        <v>160</v>
      </c>
      <c r="C2" s="161"/>
      <c r="D2" s="164"/>
      <c r="E2" s="351"/>
      <c r="F2" s="164"/>
      <c r="G2" s="164" t="s">
        <v>2</v>
      </c>
      <c r="H2" s="349"/>
      <c r="I2" s="349"/>
      <c r="J2" s="349"/>
      <c r="K2" s="349"/>
    </row>
    <row r="3" s="341" customFormat="1" ht="40" customHeight="1" spans="1:11">
      <c r="A3" s="352" t="s">
        <v>3</v>
      </c>
      <c r="B3" s="353" t="s">
        <v>4</v>
      </c>
      <c r="C3" s="71" t="s">
        <v>5</v>
      </c>
      <c r="D3" s="15" t="s">
        <v>6</v>
      </c>
      <c r="E3" s="354"/>
      <c r="F3" s="17" t="s">
        <v>65</v>
      </c>
      <c r="G3" s="17"/>
      <c r="J3" s="363"/>
      <c r="K3" s="363"/>
    </row>
    <row r="4" customFormat="1" ht="40" customHeight="1" spans="1:11">
      <c r="A4" s="352"/>
      <c r="B4" s="353"/>
      <c r="C4" s="73"/>
      <c r="D4" s="15" t="s">
        <v>8</v>
      </c>
      <c r="E4" s="168" t="s">
        <v>66</v>
      </c>
      <c r="F4" s="15" t="s">
        <v>67</v>
      </c>
      <c r="G4" s="15" t="s">
        <v>68</v>
      </c>
      <c r="H4" s="355" t="s">
        <v>7</v>
      </c>
      <c r="I4" s="363" t="s">
        <v>161</v>
      </c>
      <c r="J4" s="156"/>
      <c r="K4" s="156"/>
    </row>
    <row r="5" ht="21.6" customHeight="1" spans="1:11">
      <c r="A5" s="356" t="s">
        <v>162</v>
      </c>
      <c r="B5" s="173" t="s">
        <v>116</v>
      </c>
      <c r="C5" s="212">
        <f>SUM(C6,C18,C27,C38,C49,C60,C71,C79,C88,C101,C110,C121,C133,C140,C148,C154,C161,C168,C175,C182,C189,C197,C203,C209,C216,C231)</f>
        <v>15808</v>
      </c>
      <c r="D5" s="212">
        <f>SUM(D6,D18,D27,D38,D49,D60,D71,D79,D88,D101,D110,D121,D133,D140,D148,D154,D161,D168,D175,D182,D189,D197,D203,D209,D216,D231)</f>
        <v>17014</v>
      </c>
      <c r="E5" s="212">
        <f>SUM(E6,E18,E27,E38,E49,E60,E71,E79,E88,E101,E110,E121,E133,E140,E148,E154,E161,E168,E175,E182,E189,E197,E203,E209,E216,E231)</f>
        <v>11613</v>
      </c>
      <c r="F5" s="24">
        <f>IF(C5&gt;0,E5/C5-1,IF(C5&lt;0,-(E5/C5-1),""))</f>
        <v>-0.265</v>
      </c>
      <c r="G5" s="24">
        <f>IF(D5&gt;0,E5/D5-1,IF(D5&lt;0,-(E5/D5-1),""))</f>
        <v>-0.317</v>
      </c>
      <c r="H5" s="357" t="str">
        <f>IF(LEN(A5)=3,"是",IF(B5&lt;&gt;"",IF(SUM(C5:E5)&lt;&gt;0,"是","否"),"是"))</f>
        <v>是</v>
      </c>
      <c r="I5" s="156" t="str">
        <f t="shared" ref="I5:I68" si="0">IF(LEN(A5)=3,"类",IF(LEN(A5)=5,"款","项"))</f>
        <v>类</v>
      </c>
      <c r="J5" s="156"/>
      <c r="K5" s="156"/>
    </row>
    <row r="6" ht="21.6" customHeight="1" spans="1:11">
      <c r="A6" s="358" t="s">
        <v>163</v>
      </c>
      <c r="B6" s="177" t="s">
        <v>164</v>
      </c>
      <c r="C6" s="251">
        <f>SUM(C7:C17)</f>
        <v>678</v>
      </c>
      <c r="D6" s="251">
        <f>SUM(D7:D17)</f>
        <v>823</v>
      </c>
      <c r="E6" s="251">
        <f>SUM(E7:E17)</f>
        <v>529</v>
      </c>
      <c r="F6" s="24">
        <f t="shared" ref="F6:F69" si="1">IF(C6&gt;0,E6/C6-1,IF(C6&lt;0,-(E6/C6-1),""))</f>
        <v>-0.22</v>
      </c>
      <c r="G6" s="24">
        <f t="shared" ref="G6:G69" si="2">IF(D6&gt;0,E6/D6-1,IF(D6&lt;0,-(E6/D6-1),""))</f>
        <v>-0.357</v>
      </c>
      <c r="H6" s="357" t="str">
        <f t="shared" ref="H6:H69" si="3">IF(LEN(A6)=3,"是",IF(B6&lt;&gt;"",IF(SUM(C6:E6)&lt;&gt;0,"是","否"),"是"))</f>
        <v>是</v>
      </c>
      <c r="I6" s="156" t="str">
        <f t="shared" si="0"/>
        <v>款</v>
      </c>
      <c r="J6" s="156"/>
      <c r="K6" s="156"/>
    </row>
    <row r="7" s="222" customFormat="1" ht="21.6" customHeight="1" spans="1:11">
      <c r="A7" s="358" t="s">
        <v>165</v>
      </c>
      <c r="B7" s="359" t="s">
        <v>166</v>
      </c>
      <c r="C7" s="251">
        <f>VLOOKUP(A7,'[88]02'!A:E,5,FALSE)</f>
        <v>589</v>
      </c>
      <c r="D7" s="251">
        <v>615</v>
      </c>
      <c r="E7" s="360">
        <f>VLOOKUP(A7,Sheet1!A:E,5)</f>
        <v>529</v>
      </c>
      <c r="F7" s="24">
        <f t="shared" si="1"/>
        <v>-0.102</v>
      </c>
      <c r="G7" s="24">
        <f t="shared" si="2"/>
        <v>-0.14</v>
      </c>
      <c r="H7" s="357" t="str">
        <f t="shared" si="3"/>
        <v>是</v>
      </c>
      <c r="I7" s="156" t="str">
        <f t="shared" si="0"/>
        <v>项</v>
      </c>
      <c r="J7" s="225"/>
      <c r="K7" s="225"/>
    </row>
    <row r="8" s="222" customFormat="1" ht="21.6" customHeight="1" spans="1:11">
      <c r="A8" s="358" t="s">
        <v>167</v>
      </c>
      <c r="B8" s="359" t="s">
        <v>168</v>
      </c>
      <c r="C8" s="251">
        <f>VLOOKUP(A8,'[88]02'!A:E,5,FALSE)</f>
        <v>16</v>
      </c>
      <c r="D8" s="251">
        <f>SUMIFS([87]表二!$E$1:$E$65536,[87]表二!$A$1:$A$65536,A8)</f>
        <v>12</v>
      </c>
      <c r="E8" s="360">
        <f>VLOOKUP(A8,Sheet1!A:E,5)</f>
        <v>0</v>
      </c>
      <c r="F8" s="24">
        <f t="shared" si="1"/>
        <v>-1</v>
      </c>
      <c r="G8" s="24">
        <f t="shared" si="2"/>
        <v>-1</v>
      </c>
      <c r="H8" s="357" t="str">
        <f t="shared" si="3"/>
        <v>是</v>
      </c>
      <c r="I8" s="156" t="str">
        <f t="shared" si="0"/>
        <v>项</v>
      </c>
      <c r="J8" s="225"/>
      <c r="K8" s="225"/>
    </row>
    <row r="9" s="222" customFormat="1" ht="15" hidden="1" customHeight="1" spans="1:11">
      <c r="A9" s="358" t="s">
        <v>169</v>
      </c>
      <c r="B9" s="359" t="s">
        <v>170</v>
      </c>
      <c r="C9" s="251">
        <f>VLOOKUP(A9,'[88]02'!A:E,5,FALSE)</f>
        <v>0</v>
      </c>
      <c r="D9" s="251">
        <f>SUMIFS([87]表二!$E$1:$E$65536,[87]表二!$A$1:$A$65536,A9)</f>
        <v>0</v>
      </c>
      <c r="E9" s="360">
        <f>VLOOKUP(A9,Sheet1!A:E,5)</f>
        <v>0</v>
      </c>
      <c r="F9" s="24" t="str">
        <f t="shared" si="1"/>
        <v/>
      </c>
      <c r="G9" s="24" t="str">
        <f t="shared" si="2"/>
        <v/>
      </c>
      <c r="H9" s="357" t="str">
        <f t="shared" si="3"/>
        <v>否</v>
      </c>
      <c r="I9" s="156" t="str">
        <f t="shared" si="0"/>
        <v>项</v>
      </c>
      <c r="J9" s="225"/>
      <c r="K9" s="225"/>
    </row>
    <row r="10" s="222" customFormat="1" ht="21.6" customHeight="1" spans="1:11">
      <c r="A10" s="358" t="s">
        <v>171</v>
      </c>
      <c r="B10" s="359" t="s">
        <v>172</v>
      </c>
      <c r="C10" s="251">
        <f>VLOOKUP(A10,'[88]02'!A:E,5,FALSE)</f>
        <v>20</v>
      </c>
      <c r="D10" s="251">
        <f>SUMIFS([87]表二!$E$1:$E$65536,[87]表二!$A$1:$A$65536,A10)</f>
        <v>37</v>
      </c>
      <c r="E10" s="360">
        <f>VLOOKUP(A10,Sheet1!A:E,5)</f>
        <v>0</v>
      </c>
      <c r="F10" s="24">
        <f t="shared" si="1"/>
        <v>-1</v>
      </c>
      <c r="G10" s="24">
        <f t="shared" si="2"/>
        <v>-1</v>
      </c>
      <c r="H10" s="357" t="str">
        <f t="shared" si="3"/>
        <v>是</v>
      </c>
      <c r="I10" s="156" t="str">
        <f t="shared" si="0"/>
        <v>项</v>
      </c>
      <c r="J10" s="225"/>
      <c r="K10" s="225"/>
    </row>
    <row r="11" s="222" customFormat="1" ht="15" hidden="1" customHeight="1" spans="1:11">
      <c r="A11" s="358" t="s">
        <v>173</v>
      </c>
      <c r="B11" s="359" t="s">
        <v>174</v>
      </c>
      <c r="C11" s="251">
        <f>VLOOKUP(A11,'[88]02'!A:E,5,FALSE)</f>
        <v>0</v>
      </c>
      <c r="D11" s="251">
        <f>SUMIFS([87]表二!$E$1:$E$65536,[87]表二!$A$1:$A$65536,A11)</f>
        <v>0</v>
      </c>
      <c r="E11" s="360">
        <f>VLOOKUP(A11,Sheet1!A:E,5)</f>
        <v>0</v>
      </c>
      <c r="F11" s="24" t="str">
        <f t="shared" si="1"/>
        <v/>
      </c>
      <c r="G11" s="24" t="str">
        <f t="shared" si="2"/>
        <v/>
      </c>
      <c r="H11" s="357" t="str">
        <f t="shared" si="3"/>
        <v>否</v>
      </c>
      <c r="I11" s="156" t="str">
        <f t="shared" si="0"/>
        <v>项</v>
      </c>
      <c r="J11" s="225"/>
      <c r="K11" s="225"/>
    </row>
    <row r="12" s="222" customFormat="1" ht="15" hidden="1" customHeight="1" spans="1:11">
      <c r="A12" s="358" t="s">
        <v>175</v>
      </c>
      <c r="B12" s="359" t="s">
        <v>176</v>
      </c>
      <c r="C12" s="251">
        <f>VLOOKUP(A12,'[88]02'!A:E,5,FALSE)</f>
        <v>0</v>
      </c>
      <c r="D12" s="251">
        <f>SUMIFS([87]表二!$E$1:$E$65536,[87]表二!$A$1:$A$65536,A12)</f>
        <v>0</v>
      </c>
      <c r="E12" s="360">
        <f>VLOOKUP(A12,Sheet1!A:E,5)</f>
        <v>0</v>
      </c>
      <c r="F12" s="24" t="str">
        <f t="shared" si="1"/>
        <v/>
      </c>
      <c r="G12" s="24" t="str">
        <f t="shared" si="2"/>
        <v/>
      </c>
      <c r="H12" s="357" t="str">
        <f t="shared" si="3"/>
        <v>否</v>
      </c>
      <c r="I12" s="156" t="str">
        <f t="shared" si="0"/>
        <v>项</v>
      </c>
      <c r="J12" s="225"/>
      <c r="K12" s="225"/>
    </row>
    <row r="13" s="222" customFormat="1" ht="15" hidden="1" customHeight="1" spans="1:11">
      <c r="A13" s="358" t="s">
        <v>177</v>
      </c>
      <c r="B13" s="359" t="s">
        <v>178</v>
      </c>
      <c r="C13" s="251">
        <f>VLOOKUP(A13,'[88]02'!A:E,5,FALSE)</f>
        <v>0</v>
      </c>
      <c r="D13" s="251">
        <f>SUMIFS([87]表二!$E$1:$E$65536,[87]表二!$A$1:$A$65536,A13)</f>
        <v>0</v>
      </c>
      <c r="E13" s="360">
        <f>VLOOKUP(A13,Sheet1!A:E,5)</f>
        <v>0</v>
      </c>
      <c r="F13" s="24" t="str">
        <f t="shared" si="1"/>
        <v/>
      </c>
      <c r="G13" s="24" t="str">
        <f t="shared" si="2"/>
        <v/>
      </c>
      <c r="H13" s="357" t="str">
        <f t="shared" si="3"/>
        <v>否</v>
      </c>
      <c r="I13" s="156" t="str">
        <f t="shared" si="0"/>
        <v>项</v>
      </c>
      <c r="J13" s="225"/>
      <c r="K13" s="225"/>
    </row>
    <row r="14" s="222" customFormat="1" ht="21.6" customHeight="1" spans="1:11">
      <c r="A14" s="358" t="s">
        <v>179</v>
      </c>
      <c r="B14" s="359" t="s">
        <v>180</v>
      </c>
      <c r="C14" s="251">
        <f>VLOOKUP(A14,'[88]02'!A:E,5,FALSE)</f>
        <v>53</v>
      </c>
      <c r="D14" s="251">
        <f>SUMIFS([87]表二!$E$1:$E$65536,[87]表二!$A$1:$A$65536,A14)</f>
        <v>159</v>
      </c>
      <c r="E14" s="360">
        <f>VLOOKUP(A14,Sheet1!A:E,5)</f>
        <v>0</v>
      </c>
      <c r="F14" s="24">
        <f t="shared" si="1"/>
        <v>-1</v>
      </c>
      <c r="G14" s="24">
        <f t="shared" si="2"/>
        <v>-1</v>
      </c>
      <c r="H14" s="357" t="str">
        <f t="shared" si="3"/>
        <v>是</v>
      </c>
      <c r="I14" s="156" t="str">
        <f t="shared" si="0"/>
        <v>项</v>
      </c>
      <c r="J14" s="225"/>
      <c r="K14" s="225"/>
    </row>
    <row r="15" s="222" customFormat="1" ht="15" hidden="1" customHeight="1" spans="1:11">
      <c r="A15" s="176" t="s">
        <v>181</v>
      </c>
      <c r="B15" s="361" t="s">
        <v>182</v>
      </c>
      <c r="C15" s="251">
        <f>VLOOKUP(A15,'[88]02'!A:E,5,FALSE)</f>
        <v>0</v>
      </c>
      <c r="D15" s="251">
        <f>SUMIFS([87]表二!$E$1:$E$65536,[87]表二!$A$1:$A$65536,A15)</f>
        <v>0</v>
      </c>
      <c r="E15" s="360">
        <f>VLOOKUP(A15,Sheet1!A:E,5)</f>
        <v>0</v>
      </c>
      <c r="F15" s="24" t="str">
        <f t="shared" si="1"/>
        <v/>
      </c>
      <c r="G15" s="24" t="str">
        <f t="shared" si="2"/>
        <v/>
      </c>
      <c r="H15" s="357" t="str">
        <f t="shared" si="3"/>
        <v>否</v>
      </c>
      <c r="I15" s="156" t="str">
        <f t="shared" si="0"/>
        <v>项</v>
      </c>
      <c r="J15" s="225"/>
      <c r="K15" s="225"/>
    </row>
    <row r="16" s="222" customFormat="1" ht="15" hidden="1" customHeight="1" spans="1:11">
      <c r="A16" s="176" t="s">
        <v>183</v>
      </c>
      <c r="B16" s="359" t="s">
        <v>184</v>
      </c>
      <c r="C16" s="251">
        <f>VLOOKUP(A16,'[88]02'!A:E,5,FALSE)</f>
        <v>0</v>
      </c>
      <c r="D16" s="251">
        <f>SUMIFS([87]表二!$E$1:$E$65536,[87]表二!$A$1:$A$65536,A16)</f>
        <v>0</v>
      </c>
      <c r="E16" s="360">
        <f>VLOOKUP(A16,Sheet1!A:E,5)</f>
        <v>0</v>
      </c>
      <c r="F16" s="24" t="str">
        <f t="shared" si="1"/>
        <v/>
      </c>
      <c r="G16" s="24" t="str">
        <f t="shared" si="2"/>
        <v/>
      </c>
      <c r="H16" s="357" t="str">
        <f t="shared" si="3"/>
        <v>否</v>
      </c>
      <c r="I16" s="156" t="str">
        <f t="shared" si="0"/>
        <v>项</v>
      </c>
      <c r="J16" s="225"/>
      <c r="K16" s="225"/>
    </row>
    <row r="17" s="222" customFormat="1" ht="15" hidden="1" customHeight="1" spans="1:11">
      <c r="A17" s="176" t="s">
        <v>185</v>
      </c>
      <c r="B17" s="359" t="s">
        <v>186</v>
      </c>
      <c r="C17" s="251">
        <f>VLOOKUP(A17,'[88]02'!A:E,5,FALSE)</f>
        <v>0</v>
      </c>
      <c r="D17" s="251">
        <f>SUMIFS([87]表二!$E$1:$E$65536,[87]表二!$A$1:$A$65536,A17)</f>
        <v>0</v>
      </c>
      <c r="E17" s="360">
        <f>VLOOKUP(A17,Sheet1!A:E,5)</f>
        <v>0</v>
      </c>
      <c r="F17" s="24" t="str">
        <f t="shared" si="1"/>
        <v/>
      </c>
      <c r="G17" s="24" t="str">
        <f t="shared" si="2"/>
        <v/>
      </c>
      <c r="H17" s="357" t="str">
        <f t="shared" si="3"/>
        <v>否</v>
      </c>
      <c r="I17" s="156" t="str">
        <f t="shared" si="0"/>
        <v>项</v>
      </c>
      <c r="J17" s="225"/>
      <c r="K17" s="225"/>
    </row>
    <row r="18" ht="21.6" customHeight="1" spans="1:11">
      <c r="A18" s="176" t="s">
        <v>187</v>
      </c>
      <c r="B18" s="177" t="s">
        <v>188</v>
      </c>
      <c r="C18" s="251">
        <f>SUM(C19:C26)</f>
        <v>749</v>
      </c>
      <c r="D18" s="251">
        <f>SUM(D19:D26)</f>
        <v>921</v>
      </c>
      <c r="E18" s="251">
        <f>SUM(E19:E26)</f>
        <v>523</v>
      </c>
      <c r="F18" s="24">
        <f t="shared" si="1"/>
        <v>-0.302</v>
      </c>
      <c r="G18" s="24">
        <f t="shared" si="2"/>
        <v>-0.432</v>
      </c>
      <c r="H18" s="357" t="str">
        <f t="shared" si="3"/>
        <v>是</v>
      </c>
      <c r="I18" s="156" t="str">
        <f t="shared" si="0"/>
        <v>款</v>
      </c>
      <c r="J18" s="156"/>
      <c r="K18" s="156"/>
    </row>
    <row r="19" s="222" customFormat="1" ht="21.6" customHeight="1" spans="1:11">
      <c r="A19" s="176" t="s">
        <v>189</v>
      </c>
      <c r="B19" s="359" t="s">
        <v>166</v>
      </c>
      <c r="C19" s="251">
        <f>VLOOKUP(A19,'[88]02'!A:E,5,FALSE)</f>
        <v>668</v>
      </c>
      <c r="D19" s="251">
        <f>SUMIFS([87]表二!$E$1:$E$65536,[87]表二!$A$1:$A$65536,A19)</f>
        <v>702</v>
      </c>
      <c r="E19" s="360">
        <f>VLOOKUP(A19,Sheet1!A:E,5)</f>
        <v>523</v>
      </c>
      <c r="F19" s="24">
        <f t="shared" si="1"/>
        <v>-0.217</v>
      </c>
      <c r="G19" s="24">
        <f t="shared" si="2"/>
        <v>-0.255</v>
      </c>
      <c r="H19" s="357" t="str">
        <f t="shared" si="3"/>
        <v>是</v>
      </c>
      <c r="I19" s="156" t="str">
        <f t="shared" si="0"/>
        <v>项</v>
      </c>
      <c r="J19" s="225"/>
      <c r="K19" s="225"/>
    </row>
    <row r="20" s="222" customFormat="1" ht="21.6" customHeight="1" spans="1:11">
      <c r="A20" s="176" t="s">
        <v>190</v>
      </c>
      <c r="B20" s="359" t="s">
        <v>168</v>
      </c>
      <c r="C20" s="251">
        <f>VLOOKUP(A20,'[88]02'!A:E,5,FALSE)</f>
        <v>0</v>
      </c>
      <c r="D20" s="251">
        <f>SUMIFS([87]表二!$E$1:$E$65536,[87]表二!$A$1:$A$65536,A20)</f>
        <v>4</v>
      </c>
      <c r="E20" s="360">
        <f>VLOOKUP(A20,Sheet1!A:E,5)</f>
        <v>0</v>
      </c>
      <c r="F20" s="24" t="str">
        <f t="shared" si="1"/>
        <v/>
      </c>
      <c r="G20" s="24">
        <f t="shared" si="2"/>
        <v>-1</v>
      </c>
      <c r="H20" s="357" t="str">
        <f t="shared" si="3"/>
        <v>是</v>
      </c>
      <c r="I20" s="156" t="str">
        <f t="shared" si="0"/>
        <v>项</v>
      </c>
      <c r="J20" s="225"/>
      <c r="K20" s="225"/>
    </row>
    <row r="21" s="222" customFormat="1" ht="15" hidden="1" customHeight="1" spans="1:11">
      <c r="A21" s="176" t="s">
        <v>191</v>
      </c>
      <c r="B21" s="359" t="s">
        <v>170</v>
      </c>
      <c r="C21" s="251">
        <f>VLOOKUP(A21,'[88]02'!A:E,5,FALSE)</f>
        <v>0</v>
      </c>
      <c r="D21" s="251">
        <f>SUMIFS([87]表二!$E$1:$E$65536,[87]表二!$A$1:$A$65536,A21)</f>
        <v>0</v>
      </c>
      <c r="E21" s="360">
        <f>VLOOKUP(A21,Sheet1!A:E,5)</f>
        <v>0</v>
      </c>
      <c r="F21" s="24" t="str">
        <f t="shared" si="1"/>
        <v/>
      </c>
      <c r="G21" s="24" t="str">
        <f t="shared" si="2"/>
        <v/>
      </c>
      <c r="H21" s="357" t="str">
        <f t="shared" si="3"/>
        <v>否</v>
      </c>
      <c r="I21" s="156" t="str">
        <f t="shared" si="0"/>
        <v>项</v>
      </c>
      <c r="J21" s="225"/>
      <c r="K21" s="225"/>
    </row>
    <row r="22" s="222" customFormat="1" ht="21.6" customHeight="1" spans="1:11">
      <c r="A22" s="176" t="s">
        <v>192</v>
      </c>
      <c r="B22" s="359" t="s">
        <v>193</v>
      </c>
      <c r="C22" s="251">
        <f>VLOOKUP(A22,'[88]02'!A:E,5,FALSE)</f>
        <v>16</v>
      </c>
      <c r="D22" s="251">
        <f>SUMIFS([87]表二!$E$1:$E$65536,[87]表二!$A$1:$A$65536,A22)</f>
        <v>27</v>
      </c>
      <c r="E22" s="360">
        <f>VLOOKUP(A22,Sheet1!A:E,5)</f>
        <v>0</v>
      </c>
      <c r="F22" s="24">
        <f t="shared" si="1"/>
        <v>-1</v>
      </c>
      <c r="G22" s="24">
        <f t="shared" si="2"/>
        <v>-1</v>
      </c>
      <c r="H22" s="357" t="str">
        <f t="shared" si="3"/>
        <v>是</v>
      </c>
      <c r="I22" s="156" t="str">
        <f t="shared" si="0"/>
        <v>项</v>
      </c>
      <c r="J22" s="225"/>
      <c r="K22" s="225"/>
    </row>
    <row r="23" s="222" customFormat="1" ht="21.6" customHeight="1" spans="1:11">
      <c r="A23" s="176" t="s">
        <v>194</v>
      </c>
      <c r="B23" s="359" t="s">
        <v>195</v>
      </c>
      <c r="C23" s="251">
        <f>VLOOKUP(A23,'[88]02'!A:E,5,FALSE)</f>
        <v>1</v>
      </c>
      <c r="D23" s="251">
        <f>SUMIFS([87]表二!$E$1:$E$65536,[87]表二!$A$1:$A$65536,A23)</f>
        <v>0</v>
      </c>
      <c r="E23" s="360">
        <f>VLOOKUP(A23,Sheet1!A:E,5)</f>
        <v>0</v>
      </c>
      <c r="F23" s="24">
        <f t="shared" si="1"/>
        <v>-1</v>
      </c>
      <c r="G23" s="24" t="str">
        <f t="shared" si="2"/>
        <v/>
      </c>
      <c r="H23" s="357" t="str">
        <f t="shared" si="3"/>
        <v>是</v>
      </c>
      <c r="I23" s="156" t="str">
        <f t="shared" si="0"/>
        <v>项</v>
      </c>
      <c r="J23" s="225"/>
      <c r="K23" s="225"/>
    </row>
    <row r="24" s="222" customFormat="1" ht="21.6" customHeight="1" spans="1:11">
      <c r="A24" s="176" t="s">
        <v>196</v>
      </c>
      <c r="B24" s="359" t="s">
        <v>197</v>
      </c>
      <c r="C24" s="251">
        <f>VLOOKUP(A24,'[88]02'!A:E,5,FALSE)</f>
        <v>49</v>
      </c>
      <c r="D24" s="251">
        <f>SUMIFS([87]表二!$E$1:$E$65536,[87]表二!$A$1:$A$65536,A24)</f>
        <v>188</v>
      </c>
      <c r="E24" s="360">
        <f>VLOOKUP(A24,Sheet1!A:E,5)</f>
        <v>0</v>
      </c>
      <c r="F24" s="24">
        <f t="shared" si="1"/>
        <v>-1</v>
      </c>
      <c r="G24" s="24">
        <f t="shared" si="2"/>
        <v>-1</v>
      </c>
      <c r="H24" s="357" t="str">
        <f t="shared" si="3"/>
        <v>是</v>
      </c>
      <c r="I24" s="156" t="str">
        <f t="shared" si="0"/>
        <v>项</v>
      </c>
      <c r="J24" s="225"/>
      <c r="K24" s="225"/>
    </row>
    <row r="25" s="222" customFormat="1" ht="15" hidden="1" customHeight="1" spans="1:11">
      <c r="A25" s="176" t="s">
        <v>198</v>
      </c>
      <c r="B25" s="359" t="s">
        <v>184</v>
      </c>
      <c r="C25" s="251">
        <f>VLOOKUP(A25,'[88]02'!A:E,5,FALSE)</f>
        <v>0</v>
      </c>
      <c r="D25" s="251">
        <f>SUMIFS([87]表二!$E$1:$E$65536,[87]表二!$A$1:$A$65536,A25)</f>
        <v>0</v>
      </c>
      <c r="E25" s="360">
        <f>VLOOKUP(A25,Sheet1!A:E,5)</f>
        <v>0</v>
      </c>
      <c r="F25" s="24" t="str">
        <f t="shared" si="1"/>
        <v/>
      </c>
      <c r="G25" s="24" t="str">
        <f t="shared" si="2"/>
        <v/>
      </c>
      <c r="H25" s="357" t="str">
        <f t="shared" si="3"/>
        <v>否</v>
      </c>
      <c r="I25" s="156" t="str">
        <f t="shared" si="0"/>
        <v>项</v>
      </c>
      <c r="J25" s="225"/>
      <c r="K25" s="225"/>
    </row>
    <row r="26" s="222" customFormat="1" ht="21.6" customHeight="1" spans="1:11">
      <c r="A26" s="176" t="s">
        <v>199</v>
      </c>
      <c r="B26" s="359" t="s">
        <v>200</v>
      </c>
      <c r="C26" s="251">
        <f>VLOOKUP(A26,'[88]02'!A:E,5,FALSE)</f>
        <v>15</v>
      </c>
      <c r="D26" s="251">
        <f>SUMIFS([87]表二!$E$1:$E$65536,[87]表二!$A$1:$A$65536,A26)</f>
        <v>0</v>
      </c>
      <c r="E26" s="360">
        <f>VLOOKUP(A26,Sheet1!A:E,5)</f>
        <v>0</v>
      </c>
      <c r="F26" s="24">
        <f t="shared" si="1"/>
        <v>-1</v>
      </c>
      <c r="G26" s="24" t="str">
        <f t="shared" si="2"/>
        <v/>
      </c>
      <c r="H26" s="357" t="str">
        <f t="shared" si="3"/>
        <v>是</v>
      </c>
      <c r="I26" s="156" t="str">
        <f t="shared" si="0"/>
        <v>项</v>
      </c>
      <c r="J26" s="225"/>
      <c r="K26" s="225"/>
    </row>
    <row r="27" ht="21.6" customHeight="1" spans="1:11">
      <c r="A27" s="176" t="s">
        <v>201</v>
      </c>
      <c r="B27" s="177" t="s">
        <v>202</v>
      </c>
      <c r="C27" s="251">
        <f>SUM(C28:C37)</f>
        <v>4432</v>
      </c>
      <c r="D27" s="251">
        <f>SUM(D28:D37)</f>
        <v>4982</v>
      </c>
      <c r="E27" s="251">
        <f>SUM(E28:E37)</f>
        <v>3735</v>
      </c>
      <c r="F27" s="24">
        <f t="shared" si="1"/>
        <v>-0.157</v>
      </c>
      <c r="G27" s="24">
        <f t="shared" si="2"/>
        <v>-0.25</v>
      </c>
      <c r="H27" s="357" t="str">
        <f t="shared" si="3"/>
        <v>是</v>
      </c>
      <c r="I27" s="156" t="str">
        <f t="shared" si="0"/>
        <v>款</v>
      </c>
      <c r="J27" s="156"/>
      <c r="K27" s="156"/>
    </row>
    <row r="28" s="222" customFormat="1" ht="21.6" customHeight="1" spans="1:11">
      <c r="A28" s="176" t="s">
        <v>203</v>
      </c>
      <c r="B28" s="359" t="s">
        <v>166</v>
      </c>
      <c r="C28" s="251">
        <f>VLOOKUP(A28,'[88]02'!A:E,5,FALSE)</f>
        <v>4330</v>
      </c>
      <c r="D28" s="251">
        <f>SUMIFS([87]表二!$E$1:$E$65536,[87]表二!$A$1:$A$65536,A28)</f>
        <v>4847</v>
      </c>
      <c r="E28" s="360">
        <f>VLOOKUP(A28,Sheet1!A:E,5)</f>
        <v>3636</v>
      </c>
      <c r="F28" s="24">
        <f t="shared" si="1"/>
        <v>-0.16</v>
      </c>
      <c r="G28" s="24">
        <f t="shared" si="2"/>
        <v>-0.25</v>
      </c>
      <c r="H28" s="357" t="str">
        <f t="shared" si="3"/>
        <v>是</v>
      </c>
      <c r="I28" s="156" t="str">
        <f t="shared" si="0"/>
        <v>项</v>
      </c>
      <c r="J28" s="225"/>
      <c r="K28" s="225"/>
    </row>
    <row r="29" s="222" customFormat="1" ht="21.6" customHeight="1" spans="1:11">
      <c r="A29" s="176" t="s">
        <v>204</v>
      </c>
      <c r="B29" s="359" t="s">
        <v>168</v>
      </c>
      <c r="C29" s="251">
        <f>VLOOKUP(A29,'[88]02'!A:E,5,FALSE)</f>
        <v>53</v>
      </c>
      <c r="D29" s="251">
        <f>SUMIFS([87]表二!$E$1:$E$65536,[87]表二!$A$1:$A$65536,A29)</f>
        <v>69</v>
      </c>
      <c r="E29" s="360">
        <f>VLOOKUP(A29,Sheet1!A:E,5)</f>
        <v>39</v>
      </c>
      <c r="F29" s="24">
        <f t="shared" si="1"/>
        <v>-0.264</v>
      </c>
      <c r="G29" s="24">
        <f t="shared" si="2"/>
        <v>-0.435</v>
      </c>
      <c r="H29" s="357" t="str">
        <f t="shared" si="3"/>
        <v>是</v>
      </c>
      <c r="I29" s="156" t="str">
        <f t="shared" si="0"/>
        <v>项</v>
      </c>
      <c r="J29" s="225"/>
      <c r="K29" s="225"/>
    </row>
    <row r="30" s="222" customFormat="1" ht="15" hidden="1" customHeight="1" spans="1:11">
      <c r="A30" s="176" t="s">
        <v>205</v>
      </c>
      <c r="B30" s="359" t="s">
        <v>170</v>
      </c>
      <c r="C30" s="251">
        <f>VLOOKUP(A30,'[88]02'!A:E,5,FALSE)</f>
        <v>0</v>
      </c>
      <c r="D30" s="251">
        <f>SUMIFS([87]表二!$E$1:$E$65536,[87]表二!$A$1:$A$65536,A30)</f>
        <v>0</v>
      </c>
      <c r="E30" s="360">
        <f>VLOOKUP(A30,Sheet1!A:E,5)</f>
        <v>0</v>
      </c>
      <c r="F30" s="24" t="str">
        <f t="shared" si="1"/>
        <v/>
      </c>
      <c r="G30" s="24" t="str">
        <f t="shared" si="2"/>
        <v/>
      </c>
      <c r="H30" s="357" t="str">
        <f t="shared" si="3"/>
        <v>否</v>
      </c>
      <c r="I30" s="156" t="str">
        <f t="shared" si="0"/>
        <v>项</v>
      </c>
      <c r="J30" s="225"/>
      <c r="K30" s="225"/>
    </row>
    <row r="31" s="222" customFormat="1" ht="15" hidden="1" customHeight="1" spans="1:11">
      <c r="A31" s="176" t="s">
        <v>206</v>
      </c>
      <c r="B31" s="359" t="s">
        <v>207</v>
      </c>
      <c r="C31" s="251">
        <f>VLOOKUP(A31,'[88]02'!A:E,5,FALSE)</f>
        <v>0</v>
      </c>
      <c r="D31" s="251">
        <f>SUMIFS([87]表二!$E$1:$E$65536,[87]表二!$A$1:$A$65536,A31)</f>
        <v>0</v>
      </c>
      <c r="E31" s="360">
        <f>VLOOKUP(A31,Sheet1!A:E,5)</f>
        <v>0</v>
      </c>
      <c r="F31" s="24" t="str">
        <f t="shared" si="1"/>
        <v/>
      </c>
      <c r="G31" s="24" t="str">
        <f t="shared" si="2"/>
        <v/>
      </c>
      <c r="H31" s="357" t="str">
        <f t="shared" si="3"/>
        <v>否</v>
      </c>
      <c r="I31" s="156" t="str">
        <f t="shared" si="0"/>
        <v>项</v>
      </c>
      <c r="J31" s="225"/>
      <c r="K31" s="225"/>
    </row>
    <row r="32" s="222" customFormat="1" ht="21.6" customHeight="1" spans="1:11">
      <c r="A32" s="176" t="s">
        <v>208</v>
      </c>
      <c r="B32" s="359" t="s">
        <v>209</v>
      </c>
      <c r="C32" s="251">
        <f>VLOOKUP(A32,'[88]02'!A:E,5,FALSE)</f>
        <v>36</v>
      </c>
      <c r="D32" s="251">
        <f>SUMIFS([87]表二!$E$1:$E$65536,[87]表二!$A$1:$A$65536,A32)</f>
        <v>60</v>
      </c>
      <c r="E32" s="360">
        <f>VLOOKUP(A32,Sheet1!A:E,5)</f>
        <v>60</v>
      </c>
      <c r="F32" s="24">
        <f t="shared" si="1"/>
        <v>0.667</v>
      </c>
      <c r="G32" s="24">
        <f t="shared" si="2"/>
        <v>0</v>
      </c>
      <c r="H32" s="357" t="str">
        <f t="shared" si="3"/>
        <v>是</v>
      </c>
      <c r="I32" s="156" t="str">
        <f t="shared" si="0"/>
        <v>项</v>
      </c>
      <c r="J32" s="225"/>
      <c r="K32" s="225"/>
    </row>
    <row r="33" s="222" customFormat="1" ht="15" hidden="1" customHeight="1" spans="1:11">
      <c r="A33" s="176" t="s">
        <v>210</v>
      </c>
      <c r="B33" s="359" t="s">
        <v>211</v>
      </c>
      <c r="C33" s="251">
        <f>VLOOKUP(A33,'[88]02'!A:E,5,FALSE)</f>
        <v>0</v>
      </c>
      <c r="D33" s="251">
        <f>SUMIFS([87]表二!$E$1:$E$65536,[87]表二!$A$1:$A$65536,A33)</f>
        <v>0</v>
      </c>
      <c r="E33" s="360">
        <f>VLOOKUP(A33,Sheet1!A:E,5)</f>
        <v>0</v>
      </c>
      <c r="F33" s="24" t="str">
        <f t="shared" si="1"/>
        <v/>
      </c>
      <c r="G33" s="24" t="str">
        <f t="shared" si="2"/>
        <v/>
      </c>
      <c r="H33" s="357" t="str">
        <f t="shared" si="3"/>
        <v>否</v>
      </c>
      <c r="I33" s="156" t="str">
        <f t="shared" si="0"/>
        <v>项</v>
      </c>
      <c r="J33" s="225"/>
      <c r="K33" s="225"/>
    </row>
    <row r="34" s="222" customFormat="1" ht="21.6" customHeight="1" spans="1:11">
      <c r="A34" s="176" t="s">
        <v>212</v>
      </c>
      <c r="B34" s="359" t="s">
        <v>213</v>
      </c>
      <c r="C34" s="251">
        <f>VLOOKUP(A34,'[88]02'!A:E,5,FALSE)</f>
        <v>8</v>
      </c>
      <c r="D34" s="251">
        <f>SUMIFS([87]表二!$E$1:$E$65536,[87]表二!$A$1:$A$65536,A34)</f>
        <v>6</v>
      </c>
      <c r="E34" s="360">
        <f>VLOOKUP(A34,Sheet1!A:E,5)</f>
        <v>0</v>
      </c>
      <c r="F34" s="24">
        <f t="shared" si="1"/>
        <v>-1</v>
      </c>
      <c r="G34" s="24">
        <f t="shared" si="2"/>
        <v>-1</v>
      </c>
      <c r="H34" s="357" t="str">
        <f t="shared" si="3"/>
        <v>是</v>
      </c>
      <c r="I34" s="156" t="str">
        <f t="shared" si="0"/>
        <v>项</v>
      </c>
      <c r="J34" s="225"/>
      <c r="K34" s="225"/>
    </row>
    <row r="35" s="222" customFormat="1" ht="15" hidden="1" customHeight="1" spans="1:11">
      <c r="A35" s="176" t="s">
        <v>214</v>
      </c>
      <c r="B35" s="359" t="s">
        <v>215</v>
      </c>
      <c r="C35" s="251">
        <f>VLOOKUP(A35,'[88]02'!A:E,5,FALSE)</f>
        <v>0</v>
      </c>
      <c r="D35" s="251">
        <f>SUMIFS([87]表二!$E$1:$E$65536,[87]表二!$A$1:$A$65536,A35)</f>
        <v>0</v>
      </c>
      <c r="E35" s="360">
        <f>VLOOKUP(A35,Sheet1!A:E,5)</f>
        <v>0</v>
      </c>
      <c r="F35" s="24" t="str">
        <f t="shared" si="1"/>
        <v/>
      </c>
      <c r="G35" s="24" t="str">
        <f t="shared" si="2"/>
        <v/>
      </c>
      <c r="H35" s="357" t="str">
        <f t="shared" si="3"/>
        <v>否</v>
      </c>
      <c r="I35" s="156" t="str">
        <f t="shared" si="0"/>
        <v>项</v>
      </c>
      <c r="J35" s="225"/>
      <c r="K35" s="225"/>
    </row>
    <row r="36" s="222" customFormat="1" ht="15" hidden="1" customHeight="1" spans="1:11">
      <c r="A36" s="176" t="s">
        <v>216</v>
      </c>
      <c r="B36" s="359" t="s">
        <v>184</v>
      </c>
      <c r="C36" s="251">
        <f>VLOOKUP(A36,'[88]02'!A:E,5,FALSE)</f>
        <v>0</v>
      </c>
      <c r="D36" s="251">
        <f>SUMIFS([87]表二!$E$1:$E$65536,[87]表二!$A$1:$A$65536,A36)</f>
        <v>0</v>
      </c>
      <c r="E36" s="360">
        <f>VLOOKUP(A36,Sheet1!A:E,5)</f>
        <v>0</v>
      </c>
      <c r="F36" s="24" t="str">
        <f t="shared" si="1"/>
        <v/>
      </c>
      <c r="G36" s="24" t="str">
        <f t="shared" si="2"/>
        <v/>
      </c>
      <c r="H36" s="357" t="str">
        <f t="shared" si="3"/>
        <v>否</v>
      </c>
      <c r="I36" s="156" t="str">
        <f t="shared" si="0"/>
        <v>项</v>
      </c>
      <c r="J36" s="225"/>
      <c r="K36" s="225"/>
    </row>
    <row r="37" s="222" customFormat="1" ht="21.6" customHeight="1" spans="1:11">
      <c r="A37" s="362" t="s">
        <v>217</v>
      </c>
      <c r="B37" s="359" t="s">
        <v>218</v>
      </c>
      <c r="C37" s="251">
        <f>VLOOKUP(A37,'[88]02'!A:E,5,FALSE)</f>
        <v>5</v>
      </c>
      <c r="D37" s="251">
        <f>SUMIFS([87]表二!$E$1:$E$65536,[87]表二!$A$1:$A$65536,A37)</f>
        <v>0</v>
      </c>
      <c r="E37" s="360">
        <f>VLOOKUP(A37,Sheet1!A:E,5)</f>
        <v>0</v>
      </c>
      <c r="F37" s="24">
        <f t="shared" si="1"/>
        <v>-1</v>
      </c>
      <c r="G37" s="24" t="str">
        <f t="shared" si="2"/>
        <v/>
      </c>
      <c r="H37" s="357" t="str">
        <f t="shared" si="3"/>
        <v>是</v>
      </c>
      <c r="I37" s="156" t="str">
        <f t="shared" si="0"/>
        <v>项</v>
      </c>
      <c r="J37" s="225"/>
      <c r="K37" s="225"/>
    </row>
    <row r="38" ht="21.6" customHeight="1" spans="1:11">
      <c r="A38" s="176" t="s">
        <v>219</v>
      </c>
      <c r="B38" s="177" t="s">
        <v>220</v>
      </c>
      <c r="C38" s="251">
        <f>SUM(C39:C48)</f>
        <v>399</v>
      </c>
      <c r="D38" s="251">
        <f>SUM(D39:D48)</f>
        <v>439</v>
      </c>
      <c r="E38" s="251">
        <f>SUM(E39:E48)</f>
        <v>305</v>
      </c>
      <c r="F38" s="24">
        <f t="shared" si="1"/>
        <v>-0.236</v>
      </c>
      <c r="G38" s="24">
        <f t="shared" si="2"/>
        <v>-0.305</v>
      </c>
      <c r="H38" s="357" t="str">
        <f t="shared" si="3"/>
        <v>是</v>
      </c>
      <c r="I38" s="156" t="str">
        <f t="shared" si="0"/>
        <v>款</v>
      </c>
      <c r="J38" s="156"/>
      <c r="K38" s="156"/>
    </row>
    <row r="39" s="222" customFormat="1" ht="21.6" customHeight="1" spans="1:11">
      <c r="A39" s="176" t="s">
        <v>221</v>
      </c>
      <c r="B39" s="359" t="s">
        <v>166</v>
      </c>
      <c r="C39" s="251">
        <f>VLOOKUP(A39,'[88]02'!A:E,5,FALSE)</f>
        <v>274</v>
      </c>
      <c r="D39" s="251">
        <f>SUMIFS([87]表二!$E$1:$E$65536,[87]表二!$A$1:$A$65536,A39)</f>
        <v>296</v>
      </c>
      <c r="E39" s="360">
        <f>VLOOKUP(A39,Sheet1!A:E,5)</f>
        <v>194</v>
      </c>
      <c r="F39" s="24">
        <f t="shared" si="1"/>
        <v>-0.292</v>
      </c>
      <c r="G39" s="24">
        <f t="shared" si="2"/>
        <v>-0.345</v>
      </c>
      <c r="H39" s="357" t="str">
        <f t="shared" si="3"/>
        <v>是</v>
      </c>
      <c r="I39" s="156" t="str">
        <f t="shared" si="0"/>
        <v>项</v>
      </c>
      <c r="J39" s="225"/>
      <c r="K39" s="225"/>
    </row>
    <row r="40" s="222" customFormat="1" ht="15" hidden="1" customHeight="1" spans="1:11">
      <c r="A40" s="176" t="s">
        <v>222</v>
      </c>
      <c r="B40" s="359" t="s">
        <v>168</v>
      </c>
      <c r="C40" s="251">
        <f>VLOOKUP(A40,'[88]02'!A:E,5,FALSE)</f>
        <v>0</v>
      </c>
      <c r="D40" s="251">
        <f>SUMIFS([87]表二!$E$1:$E$65536,[87]表二!$A$1:$A$65536,A40)</f>
        <v>0</v>
      </c>
      <c r="E40" s="360">
        <f>VLOOKUP(A40,Sheet1!A:E,5)</f>
        <v>0</v>
      </c>
      <c r="F40" s="24" t="str">
        <f t="shared" si="1"/>
        <v/>
      </c>
      <c r="G40" s="24" t="str">
        <f t="shared" si="2"/>
        <v/>
      </c>
      <c r="H40" s="357" t="str">
        <f t="shared" si="3"/>
        <v>否</v>
      </c>
      <c r="I40" s="156" t="str">
        <f t="shared" si="0"/>
        <v>项</v>
      </c>
      <c r="J40" s="225"/>
      <c r="K40" s="225"/>
    </row>
    <row r="41" s="222" customFormat="1" ht="15" hidden="1" customHeight="1" spans="1:11">
      <c r="A41" s="176" t="s">
        <v>223</v>
      </c>
      <c r="B41" s="359" t="s">
        <v>170</v>
      </c>
      <c r="C41" s="251">
        <f>VLOOKUP(A41,'[88]02'!A:E,5,FALSE)</f>
        <v>0</v>
      </c>
      <c r="D41" s="251">
        <f>SUMIFS([87]表二!$E$1:$E$65536,[87]表二!$A$1:$A$65536,A41)</f>
        <v>0</v>
      </c>
      <c r="E41" s="360">
        <f>VLOOKUP(A41,Sheet1!A:E,5)</f>
        <v>0</v>
      </c>
      <c r="F41" s="24" t="str">
        <f t="shared" si="1"/>
        <v/>
      </c>
      <c r="G41" s="24" t="str">
        <f t="shared" si="2"/>
        <v/>
      </c>
      <c r="H41" s="357" t="str">
        <f t="shared" si="3"/>
        <v>否</v>
      </c>
      <c r="I41" s="156" t="str">
        <f t="shared" si="0"/>
        <v>项</v>
      </c>
      <c r="J41" s="225"/>
      <c r="K41" s="225"/>
    </row>
    <row r="42" s="222" customFormat="1" ht="21.6" customHeight="1" spans="1:11">
      <c r="A42" s="176" t="s">
        <v>224</v>
      </c>
      <c r="B42" s="359" t="s">
        <v>225</v>
      </c>
      <c r="C42" s="251">
        <f>VLOOKUP(A42,'[88]02'!A:E,5,FALSE)</f>
        <v>4</v>
      </c>
      <c r="D42" s="251">
        <f>SUMIFS([87]表二!$E$1:$E$65536,[87]表二!$A$1:$A$65536,A42)</f>
        <v>0</v>
      </c>
      <c r="E42" s="360">
        <f>VLOOKUP(A42,Sheet1!A:E,5)</f>
        <v>0</v>
      </c>
      <c r="F42" s="24">
        <f t="shared" si="1"/>
        <v>-1</v>
      </c>
      <c r="G42" s="24" t="str">
        <f t="shared" si="2"/>
        <v/>
      </c>
      <c r="H42" s="357" t="str">
        <f t="shared" si="3"/>
        <v>是</v>
      </c>
      <c r="I42" s="156" t="str">
        <f t="shared" si="0"/>
        <v>项</v>
      </c>
      <c r="J42" s="225"/>
      <c r="K42" s="225"/>
    </row>
    <row r="43" s="222" customFormat="1" ht="15" hidden="1" customHeight="1" spans="1:11">
      <c r="A43" s="176" t="s">
        <v>226</v>
      </c>
      <c r="B43" s="359" t="s">
        <v>227</v>
      </c>
      <c r="C43" s="251">
        <f>VLOOKUP(A43,'[88]02'!A:E,5,FALSE)</f>
        <v>0</v>
      </c>
      <c r="D43" s="251">
        <f>SUMIFS([87]表二!$E$1:$E$65536,[87]表二!$A$1:$A$65536,A43)</f>
        <v>0</v>
      </c>
      <c r="E43" s="360">
        <f>VLOOKUP(A43,Sheet1!A:E,5)</f>
        <v>0</v>
      </c>
      <c r="F43" s="24" t="str">
        <f t="shared" si="1"/>
        <v/>
      </c>
      <c r="G43" s="24" t="str">
        <f t="shared" si="2"/>
        <v/>
      </c>
      <c r="H43" s="357" t="str">
        <f t="shared" si="3"/>
        <v>否</v>
      </c>
      <c r="I43" s="156" t="str">
        <f t="shared" si="0"/>
        <v>项</v>
      </c>
      <c r="J43" s="225"/>
      <c r="K43" s="225"/>
    </row>
    <row r="44" s="222" customFormat="1" ht="15" hidden="1" customHeight="1" spans="1:11">
      <c r="A44" s="176" t="s">
        <v>228</v>
      </c>
      <c r="B44" s="359" t="s">
        <v>229</v>
      </c>
      <c r="C44" s="251">
        <f>VLOOKUP(A44,'[88]02'!A:E,5,FALSE)</f>
        <v>0</v>
      </c>
      <c r="D44" s="251">
        <f>SUMIFS([87]表二!$E$1:$E$65536,[87]表二!$A$1:$A$65536,A44)</f>
        <v>0</v>
      </c>
      <c r="E44" s="360">
        <f>VLOOKUP(A44,Sheet1!A:E,5)</f>
        <v>0</v>
      </c>
      <c r="F44" s="24" t="str">
        <f t="shared" si="1"/>
        <v/>
      </c>
      <c r="G44" s="24" t="str">
        <f t="shared" si="2"/>
        <v/>
      </c>
      <c r="H44" s="357" t="str">
        <f t="shared" si="3"/>
        <v>否</v>
      </c>
      <c r="I44" s="156" t="str">
        <f t="shared" si="0"/>
        <v>项</v>
      </c>
      <c r="J44" s="225"/>
      <c r="K44" s="225"/>
    </row>
    <row r="45" s="222" customFormat="1" ht="15" hidden="1" customHeight="1" spans="1:11">
      <c r="A45" s="176" t="s">
        <v>230</v>
      </c>
      <c r="B45" s="359" t="s">
        <v>231</v>
      </c>
      <c r="C45" s="251">
        <f>VLOOKUP(A45,'[88]02'!A:E,5,FALSE)</f>
        <v>0</v>
      </c>
      <c r="D45" s="251">
        <f>SUMIFS([87]表二!$E$1:$E$65536,[87]表二!$A$1:$A$65536,A45)</f>
        <v>0</v>
      </c>
      <c r="E45" s="360">
        <f>VLOOKUP(A45,Sheet1!A:E,5)</f>
        <v>0</v>
      </c>
      <c r="F45" s="24" t="str">
        <f t="shared" si="1"/>
        <v/>
      </c>
      <c r="G45" s="24" t="str">
        <f t="shared" si="2"/>
        <v/>
      </c>
      <c r="H45" s="357" t="str">
        <f t="shared" si="3"/>
        <v>否</v>
      </c>
      <c r="I45" s="156" t="str">
        <f t="shared" si="0"/>
        <v>项</v>
      </c>
      <c r="J45" s="225"/>
      <c r="K45" s="225"/>
    </row>
    <row r="46" s="222" customFormat="1" ht="21.6" customHeight="1" spans="1:11">
      <c r="A46" s="176" t="s">
        <v>232</v>
      </c>
      <c r="B46" s="359" t="s">
        <v>233</v>
      </c>
      <c r="C46" s="251">
        <f>VLOOKUP(A46,'[88]02'!A:E,5,FALSE)</f>
        <v>1</v>
      </c>
      <c r="D46" s="251">
        <f>SUMIFS([87]表二!$E$1:$E$65536,[87]表二!$A$1:$A$65536,A46)</f>
        <v>0</v>
      </c>
      <c r="E46" s="360">
        <f>VLOOKUP(A46,Sheet1!A:E,5)</f>
        <v>0</v>
      </c>
      <c r="F46" s="24">
        <f t="shared" si="1"/>
        <v>-1</v>
      </c>
      <c r="G46" s="24" t="str">
        <f t="shared" si="2"/>
        <v/>
      </c>
      <c r="H46" s="357" t="str">
        <f t="shared" si="3"/>
        <v>是</v>
      </c>
      <c r="I46" s="156" t="str">
        <f t="shared" si="0"/>
        <v>项</v>
      </c>
      <c r="J46" s="225"/>
      <c r="K46" s="225"/>
    </row>
    <row r="47" s="222" customFormat="1" ht="21.6" customHeight="1" spans="1:11">
      <c r="A47" s="176" t="s">
        <v>234</v>
      </c>
      <c r="B47" s="359" t="s">
        <v>184</v>
      </c>
      <c r="C47" s="251">
        <f>VLOOKUP(A47,'[88]02'!A:E,5,FALSE)</f>
        <v>119</v>
      </c>
      <c r="D47" s="251">
        <f>SUMIFS([87]表二!$E$1:$E$65536,[87]表二!$A$1:$A$65536,A47)</f>
        <v>143</v>
      </c>
      <c r="E47" s="360">
        <f>VLOOKUP(A47,Sheet1!A:E,5)</f>
        <v>111</v>
      </c>
      <c r="F47" s="24">
        <f t="shared" si="1"/>
        <v>-0.067</v>
      </c>
      <c r="G47" s="24">
        <f t="shared" si="2"/>
        <v>-0.224</v>
      </c>
      <c r="H47" s="357" t="str">
        <f t="shared" si="3"/>
        <v>是</v>
      </c>
      <c r="I47" s="156" t="str">
        <f t="shared" si="0"/>
        <v>项</v>
      </c>
      <c r="J47" s="225"/>
      <c r="K47" s="225"/>
    </row>
    <row r="48" s="222" customFormat="1" ht="21.6" customHeight="1" spans="1:11">
      <c r="A48" s="176" t="s">
        <v>235</v>
      </c>
      <c r="B48" s="359" t="s">
        <v>236</v>
      </c>
      <c r="C48" s="251">
        <f>VLOOKUP(A48,'[88]02'!A:E,5,FALSE)</f>
        <v>1</v>
      </c>
      <c r="D48" s="251">
        <f>SUMIFS([87]表二!$E$1:$E$65536,[87]表二!$A$1:$A$65536,A48)</f>
        <v>0</v>
      </c>
      <c r="E48" s="360">
        <f>VLOOKUP(A48,Sheet1!A:E,5)</f>
        <v>0</v>
      </c>
      <c r="F48" s="24">
        <f t="shared" si="1"/>
        <v>-1</v>
      </c>
      <c r="G48" s="24" t="str">
        <f t="shared" si="2"/>
        <v/>
      </c>
      <c r="H48" s="357" t="str">
        <f t="shared" si="3"/>
        <v>是</v>
      </c>
      <c r="I48" s="156" t="str">
        <f t="shared" si="0"/>
        <v>项</v>
      </c>
      <c r="J48" s="225"/>
      <c r="K48" s="225"/>
    </row>
    <row r="49" ht="21.6" customHeight="1" spans="1:11">
      <c r="A49" s="176" t="s">
        <v>237</v>
      </c>
      <c r="B49" s="177" t="s">
        <v>238</v>
      </c>
      <c r="C49" s="251">
        <f>SUM(C50:C59)</f>
        <v>461</v>
      </c>
      <c r="D49" s="251">
        <f>SUM(D50:D59)</f>
        <v>530</v>
      </c>
      <c r="E49" s="251">
        <f>SUM(E50:E59)</f>
        <v>335</v>
      </c>
      <c r="F49" s="24">
        <f t="shared" si="1"/>
        <v>-0.273</v>
      </c>
      <c r="G49" s="24">
        <f t="shared" si="2"/>
        <v>-0.368</v>
      </c>
      <c r="H49" s="357" t="str">
        <f t="shared" si="3"/>
        <v>是</v>
      </c>
      <c r="I49" s="156" t="str">
        <f t="shared" si="0"/>
        <v>款</v>
      </c>
      <c r="J49" s="156"/>
      <c r="K49" s="156"/>
    </row>
    <row r="50" s="222" customFormat="1" ht="21.6" customHeight="1" spans="1:11">
      <c r="A50" s="176" t="s">
        <v>239</v>
      </c>
      <c r="B50" s="359" t="s">
        <v>166</v>
      </c>
      <c r="C50" s="251">
        <f>VLOOKUP(A50,'[88]02'!A:E,5,FALSE)</f>
        <v>389</v>
      </c>
      <c r="D50" s="251">
        <f>SUMIFS([87]表二!$E$1:$E$65536,[87]表二!$A$1:$A$65536,A50)</f>
        <v>425</v>
      </c>
      <c r="E50" s="360">
        <f>VLOOKUP(A50,Sheet1!A:E,5)</f>
        <v>335</v>
      </c>
      <c r="F50" s="24">
        <f t="shared" si="1"/>
        <v>-0.139</v>
      </c>
      <c r="G50" s="24">
        <f t="shared" si="2"/>
        <v>-0.212</v>
      </c>
      <c r="H50" s="357" t="str">
        <f t="shared" si="3"/>
        <v>是</v>
      </c>
      <c r="I50" s="156" t="str">
        <f t="shared" si="0"/>
        <v>项</v>
      </c>
      <c r="J50" s="225"/>
      <c r="K50" s="225"/>
    </row>
    <row r="51" s="222" customFormat="1" ht="15" hidden="1" customHeight="1" spans="1:11">
      <c r="A51" s="176" t="s">
        <v>240</v>
      </c>
      <c r="B51" s="359" t="s">
        <v>168</v>
      </c>
      <c r="C51" s="251">
        <f>VLOOKUP(A51,'[88]02'!A:E,5,FALSE)</f>
        <v>0</v>
      </c>
      <c r="D51" s="251">
        <f>SUMIFS([87]表二!$E$1:$E$65536,[87]表二!$A$1:$A$65536,A51)</f>
        <v>0</v>
      </c>
      <c r="E51" s="360">
        <f>VLOOKUP(A51,Sheet1!A:E,5)</f>
        <v>0</v>
      </c>
      <c r="F51" s="24" t="str">
        <f t="shared" si="1"/>
        <v/>
      </c>
      <c r="G51" s="24" t="str">
        <f t="shared" si="2"/>
        <v/>
      </c>
      <c r="H51" s="357" t="str">
        <f t="shared" si="3"/>
        <v>否</v>
      </c>
      <c r="I51" s="156" t="str">
        <f t="shared" si="0"/>
        <v>项</v>
      </c>
      <c r="J51" s="225"/>
      <c r="K51" s="225"/>
    </row>
    <row r="52" s="222" customFormat="1" ht="15" hidden="1" customHeight="1" spans="1:11">
      <c r="A52" s="176" t="s">
        <v>241</v>
      </c>
      <c r="B52" s="359" t="s">
        <v>170</v>
      </c>
      <c r="C52" s="251">
        <f>VLOOKUP(A52,'[88]02'!A:E,5,FALSE)</f>
        <v>0</v>
      </c>
      <c r="D52" s="251">
        <f>SUMIFS([87]表二!$E$1:$E$65536,[87]表二!$A$1:$A$65536,A52)</f>
        <v>0</v>
      </c>
      <c r="E52" s="360">
        <f>VLOOKUP(A52,Sheet1!A:E,5)</f>
        <v>0</v>
      </c>
      <c r="F52" s="24" t="str">
        <f t="shared" si="1"/>
        <v/>
      </c>
      <c r="G52" s="24" t="str">
        <f t="shared" si="2"/>
        <v/>
      </c>
      <c r="H52" s="357" t="str">
        <f t="shared" si="3"/>
        <v>否</v>
      </c>
      <c r="I52" s="156" t="str">
        <f t="shared" si="0"/>
        <v>项</v>
      </c>
      <c r="J52" s="225"/>
      <c r="K52" s="225"/>
    </row>
    <row r="53" s="222" customFormat="1" ht="15" hidden="1" customHeight="1" spans="1:11">
      <c r="A53" s="176" t="s">
        <v>242</v>
      </c>
      <c r="B53" s="359" t="s">
        <v>243</v>
      </c>
      <c r="C53" s="251">
        <f>VLOOKUP(A53,'[88]02'!A:E,5,FALSE)</f>
        <v>0</v>
      </c>
      <c r="D53" s="251">
        <f>SUMIFS([87]表二!$E$1:$E$65536,[87]表二!$A$1:$A$65536,A53)</f>
        <v>0</v>
      </c>
      <c r="E53" s="360">
        <f>VLOOKUP(A53,Sheet1!A:E,5)</f>
        <v>0</v>
      </c>
      <c r="F53" s="24" t="str">
        <f t="shared" si="1"/>
        <v/>
      </c>
      <c r="G53" s="24" t="str">
        <f t="shared" si="2"/>
        <v/>
      </c>
      <c r="H53" s="357" t="str">
        <f t="shared" si="3"/>
        <v>否</v>
      </c>
      <c r="I53" s="156" t="str">
        <f t="shared" si="0"/>
        <v>项</v>
      </c>
      <c r="J53" s="225"/>
      <c r="K53" s="225"/>
    </row>
    <row r="54" s="222" customFormat="1" ht="21.6" customHeight="1" spans="1:11">
      <c r="A54" s="176" t="s">
        <v>244</v>
      </c>
      <c r="B54" s="359" t="s">
        <v>245</v>
      </c>
      <c r="C54" s="251">
        <f>VLOOKUP(A54,'[88]02'!A:E,5,FALSE)</f>
        <v>21</v>
      </c>
      <c r="D54" s="251">
        <f>SUMIFS([87]表二!$E$1:$E$65536,[87]表二!$A$1:$A$65536,A54)</f>
        <v>30</v>
      </c>
      <c r="E54" s="360">
        <f>VLOOKUP(A54,Sheet1!A:E,5)</f>
        <v>0</v>
      </c>
      <c r="F54" s="24">
        <f t="shared" si="1"/>
        <v>-1</v>
      </c>
      <c r="G54" s="24">
        <f t="shared" si="2"/>
        <v>-1</v>
      </c>
      <c r="H54" s="357" t="str">
        <f t="shared" si="3"/>
        <v>是</v>
      </c>
      <c r="I54" s="156" t="str">
        <f t="shared" si="0"/>
        <v>项</v>
      </c>
      <c r="J54" s="225"/>
      <c r="K54" s="225"/>
    </row>
    <row r="55" s="222" customFormat="1" ht="15" hidden="1" customHeight="1" spans="1:11">
      <c r="A55" s="176" t="s">
        <v>246</v>
      </c>
      <c r="B55" s="359" t="s">
        <v>247</v>
      </c>
      <c r="C55" s="251">
        <f>VLOOKUP(A55,'[88]02'!A:E,5,FALSE)</f>
        <v>0</v>
      </c>
      <c r="D55" s="251">
        <f>SUMIFS([87]表二!$E$1:$E$65536,[87]表二!$A$1:$A$65536,A55)</f>
        <v>0</v>
      </c>
      <c r="E55" s="360">
        <f>VLOOKUP(A55,Sheet1!A:E,5)</f>
        <v>0</v>
      </c>
      <c r="F55" s="24" t="str">
        <f t="shared" si="1"/>
        <v/>
      </c>
      <c r="G55" s="24" t="str">
        <f t="shared" si="2"/>
        <v/>
      </c>
      <c r="H55" s="357" t="str">
        <f t="shared" si="3"/>
        <v>否</v>
      </c>
      <c r="I55" s="156" t="str">
        <f t="shared" si="0"/>
        <v>项</v>
      </c>
      <c r="J55" s="225"/>
      <c r="K55" s="225"/>
    </row>
    <row r="56" s="222" customFormat="1" ht="21.6" customHeight="1" spans="1:11">
      <c r="A56" s="176" t="s">
        <v>248</v>
      </c>
      <c r="B56" s="359" t="s">
        <v>249</v>
      </c>
      <c r="C56" s="251">
        <f>VLOOKUP(A56,'[88]02'!A:E,5,FALSE)</f>
        <v>0</v>
      </c>
      <c r="D56" s="251">
        <f>SUMIFS([87]表二!$E$1:$E$65536,[87]表二!$A$1:$A$65536,A56)</f>
        <v>50</v>
      </c>
      <c r="E56" s="360">
        <f>VLOOKUP(A56,Sheet1!A:E,5)</f>
        <v>0</v>
      </c>
      <c r="F56" s="24" t="str">
        <f t="shared" si="1"/>
        <v/>
      </c>
      <c r="G56" s="24">
        <f t="shared" si="2"/>
        <v>-1</v>
      </c>
      <c r="H56" s="357" t="str">
        <f t="shared" si="3"/>
        <v>是</v>
      </c>
      <c r="I56" s="156" t="str">
        <f t="shared" si="0"/>
        <v>项</v>
      </c>
      <c r="J56" s="225"/>
      <c r="K56" s="225"/>
    </row>
    <row r="57" s="222" customFormat="1" ht="21.6" customHeight="1" spans="1:11">
      <c r="A57" s="176" t="s">
        <v>250</v>
      </c>
      <c r="B57" s="359" t="s">
        <v>251</v>
      </c>
      <c r="C57" s="251">
        <f>VLOOKUP(A57,'[88]02'!A:E,5,FALSE)</f>
        <v>51</v>
      </c>
      <c r="D57" s="251">
        <f>SUMIFS([87]表二!$E$1:$E$65536,[87]表二!$A$1:$A$65536,A57)</f>
        <v>25</v>
      </c>
      <c r="E57" s="360">
        <f>VLOOKUP(A57,Sheet1!A:E,5)</f>
        <v>0</v>
      </c>
      <c r="F57" s="24">
        <f t="shared" si="1"/>
        <v>-1</v>
      </c>
      <c r="G57" s="24">
        <f t="shared" si="2"/>
        <v>-1</v>
      </c>
      <c r="H57" s="357" t="str">
        <f t="shared" si="3"/>
        <v>是</v>
      </c>
      <c r="I57" s="156" t="str">
        <f t="shared" si="0"/>
        <v>项</v>
      </c>
      <c r="J57" s="225"/>
      <c r="K57" s="225"/>
    </row>
    <row r="58" s="222" customFormat="1" ht="15" hidden="1" customHeight="1" spans="1:11">
      <c r="A58" s="176" t="s">
        <v>252</v>
      </c>
      <c r="B58" s="359" t="s">
        <v>184</v>
      </c>
      <c r="C58" s="251">
        <f>VLOOKUP(A58,'[88]02'!A:E,5,FALSE)</f>
        <v>0</v>
      </c>
      <c r="D58" s="251">
        <f>SUMIFS([87]表二!$E$1:$E$65536,[87]表二!$A$1:$A$65536,A58)</f>
        <v>0</v>
      </c>
      <c r="E58" s="360">
        <f>VLOOKUP(A58,Sheet1!A:E,5)</f>
        <v>0</v>
      </c>
      <c r="F58" s="24" t="str">
        <f t="shared" si="1"/>
        <v/>
      </c>
      <c r="G58" s="24" t="str">
        <f t="shared" si="2"/>
        <v/>
      </c>
      <c r="H58" s="357" t="str">
        <f t="shared" si="3"/>
        <v>否</v>
      </c>
      <c r="I58" s="156" t="str">
        <f t="shared" si="0"/>
        <v>项</v>
      </c>
      <c r="J58" s="225"/>
      <c r="K58" s="225"/>
    </row>
    <row r="59" s="222" customFormat="1" ht="15" hidden="1" customHeight="1" spans="1:11">
      <c r="A59" s="176" t="s">
        <v>253</v>
      </c>
      <c r="B59" s="359" t="s">
        <v>254</v>
      </c>
      <c r="C59" s="251">
        <f>VLOOKUP(A59,'[88]02'!A:E,5,FALSE)</f>
        <v>0</v>
      </c>
      <c r="D59" s="251">
        <f>SUMIFS([87]表二!$E$1:$E$65536,[87]表二!$A$1:$A$65536,A59)</f>
        <v>0</v>
      </c>
      <c r="E59" s="360">
        <f>VLOOKUP(A59,Sheet1!A:E,5)</f>
        <v>0</v>
      </c>
      <c r="F59" s="24" t="str">
        <f t="shared" si="1"/>
        <v/>
      </c>
      <c r="G59" s="24" t="str">
        <f t="shared" si="2"/>
        <v/>
      </c>
      <c r="H59" s="357" t="str">
        <f t="shared" si="3"/>
        <v>否</v>
      </c>
      <c r="I59" s="156" t="str">
        <f t="shared" si="0"/>
        <v>项</v>
      </c>
      <c r="J59" s="225"/>
      <c r="K59" s="225"/>
    </row>
    <row r="60" ht="21.6" customHeight="1" spans="1:11">
      <c r="A60" s="176" t="s">
        <v>255</v>
      </c>
      <c r="B60" s="177" t="s">
        <v>256</v>
      </c>
      <c r="C60" s="251">
        <f>SUM(C61:C70)</f>
        <v>1099</v>
      </c>
      <c r="D60" s="251">
        <f>SUM(D61:D70)</f>
        <v>1049</v>
      </c>
      <c r="E60" s="251">
        <f>SUM(E61:E70)</f>
        <v>715</v>
      </c>
      <c r="F60" s="24">
        <f t="shared" si="1"/>
        <v>-0.349</v>
      </c>
      <c r="G60" s="24">
        <f t="shared" si="2"/>
        <v>-0.318</v>
      </c>
      <c r="H60" s="357" t="str">
        <f t="shared" si="3"/>
        <v>是</v>
      </c>
      <c r="I60" s="156" t="str">
        <f t="shared" si="0"/>
        <v>款</v>
      </c>
      <c r="J60" s="156"/>
      <c r="K60" s="156"/>
    </row>
    <row r="61" s="222" customFormat="1" ht="21.6" customHeight="1" spans="1:11">
      <c r="A61" s="176" t="s">
        <v>257</v>
      </c>
      <c r="B61" s="359" t="s">
        <v>166</v>
      </c>
      <c r="C61" s="251">
        <f>VLOOKUP(A61,'[88]02'!A:E,5,FALSE)</f>
        <v>830</v>
      </c>
      <c r="D61" s="251">
        <f>SUMIFS([87]表二!$E$1:$E$65536,[87]表二!$A$1:$A$65536,A61)</f>
        <v>956</v>
      </c>
      <c r="E61" s="360">
        <f>VLOOKUP(A61,Sheet1!A:E,5)</f>
        <v>715</v>
      </c>
      <c r="F61" s="24">
        <f t="shared" si="1"/>
        <v>-0.139</v>
      </c>
      <c r="G61" s="24">
        <f t="shared" si="2"/>
        <v>-0.252</v>
      </c>
      <c r="H61" s="357" t="str">
        <f t="shared" si="3"/>
        <v>是</v>
      </c>
      <c r="I61" s="156" t="str">
        <f t="shared" si="0"/>
        <v>项</v>
      </c>
      <c r="J61" s="225"/>
      <c r="K61" s="225"/>
    </row>
    <row r="62" s="222" customFormat="1" ht="15" hidden="1" customHeight="1" spans="1:11">
      <c r="A62" s="176" t="s">
        <v>258</v>
      </c>
      <c r="B62" s="359" t="s">
        <v>168</v>
      </c>
      <c r="C62" s="251">
        <f>VLOOKUP(A62,'[88]02'!A:E,5,FALSE)</f>
        <v>0</v>
      </c>
      <c r="D62" s="251">
        <f>SUMIFS([87]表二!$E$1:$E$65536,[87]表二!$A$1:$A$65536,A62)</f>
        <v>0</v>
      </c>
      <c r="E62" s="360">
        <f>VLOOKUP(A62,Sheet1!A:E,5)</f>
        <v>0</v>
      </c>
      <c r="F62" s="24" t="str">
        <f t="shared" si="1"/>
        <v/>
      </c>
      <c r="G62" s="24" t="str">
        <f t="shared" si="2"/>
        <v/>
      </c>
      <c r="H62" s="357" t="str">
        <f t="shared" si="3"/>
        <v>否</v>
      </c>
      <c r="I62" s="156" t="str">
        <f t="shared" si="0"/>
        <v>项</v>
      </c>
      <c r="J62" s="225"/>
      <c r="K62" s="225"/>
    </row>
    <row r="63" s="222" customFormat="1" ht="15" hidden="1" customHeight="1" spans="1:11">
      <c r="A63" s="176" t="s">
        <v>259</v>
      </c>
      <c r="B63" s="359" t="s">
        <v>170</v>
      </c>
      <c r="C63" s="251">
        <f>VLOOKUP(A63,'[88]02'!A:E,5,FALSE)</f>
        <v>0</v>
      </c>
      <c r="D63" s="251">
        <f>SUMIFS([87]表二!$E$1:$E$65536,[87]表二!$A$1:$A$65536,A63)</f>
        <v>0</v>
      </c>
      <c r="E63" s="360">
        <f>VLOOKUP(A63,Sheet1!A:E,5)</f>
        <v>0</v>
      </c>
      <c r="F63" s="24" t="str">
        <f t="shared" si="1"/>
        <v/>
      </c>
      <c r="G63" s="24" t="str">
        <f t="shared" si="2"/>
        <v/>
      </c>
      <c r="H63" s="357" t="str">
        <f t="shared" si="3"/>
        <v>否</v>
      </c>
      <c r="I63" s="156" t="str">
        <f t="shared" si="0"/>
        <v>项</v>
      </c>
      <c r="J63" s="225"/>
      <c r="K63" s="225"/>
    </row>
    <row r="64" s="222" customFormat="1" ht="15" hidden="1" customHeight="1" spans="1:11">
      <c r="A64" s="176" t="s">
        <v>260</v>
      </c>
      <c r="B64" s="359" t="s">
        <v>261</v>
      </c>
      <c r="C64" s="251">
        <f>VLOOKUP(A64,'[88]02'!A:E,5,FALSE)</f>
        <v>0</v>
      </c>
      <c r="D64" s="251">
        <f>SUMIFS([87]表二!$E$1:$E$65536,[87]表二!$A$1:$A$65536,A64)</f>
        <v>0</v>
      </c>
      <c r="E64" s="360">
        <f>VLOOKUP(A64,Sheet1!A:E,5)</f>
        <v>0</v>
      </c>
      <c r="F64" s="24" t="str">
        <f t="shared" si="1"/>
        <v/>
      </c>
      <c r="G64" s="24" t="str">
        <f t="shared" si="2"/>
        <v/>
      </c>
      <c r="H64" s="357" t="str">
        <f t="shared" si="3"/>
        <v>否</v>
      </c>
      <c r="I64" s="156" t="str">
        <f t="shared" si="0"/>
        <v>项</v>
      </c>
      <c r="J64" s="225"/>
      <c r="K64" s="225"/>
    </row>
    <row r="65" s="222" customFormat="1" ht="15" hidden="1" customHeight="1" spans="1:11">
      <c r="A65" s="176" t="s">
        <v>262</v>
      </c>
      <c r="B65" s="359" t="s">
        <v>263</v>
      </c>
      <c r="C65" s="251">
        <f>VLOOKUP(A65,'[88]02'!A:E,5,FALSE)</f>
        <v>0</v>
      </c>
      <c r="D65" s="251">
        <f>SUMIFS([87]表二!$E$1:$E$65536,[87]表二!$A$1:$A$65536,A65)</f>
        <v>0</v>
      </c>
      <c r="E65" s="360">
        <f>VLOOKUP(A65,Sheet1!A:E,5)</f>
        <v>0</v>
      </c>
      <c r="F65" s="24" t="str">
        <f t="shared" si="1"/>
        <v/>
      </c>
      <c r="G65" s="24" t="str">
        <f t="shared" si="2"/>
        <v/>
      </c>
      <c r="H65" s="357" t="str">
        <f t="shared" si="3"/>
        <v>否</v>
      </c>
      <c r="I65" s="156" t="str">
        <f t="shared" si="0"/>
        <v>项</v>
      </c>
      <c r="J65" s="225"/>
      <c r="K65" s="225"/>
    </row>
    <row r="66" s="222" customFormat="1" ht="15" hidden="1" customHeight="1" spans="1:11">
      <c r="A66" s="176" t="s">
        <v>264</v>
      </c>
      <c r="B66" s="359" t="s">
        <v>265</v>
      </c>
      <c r="C66" s="251">
        <f>VLOOKUP(A66,'[88]02'!A:E,5,FALSE)</f>
        <v>0</v>
      </c>
      <c r="D66" s="251">
        <f>SUMIFS([87]表二!$E$1:$E$65536,[87]表二!$A$1:$A$65536,A66)</f>
        <v>0</v>
      </c>
      <c r="E66" s="360">
        <f>VLOOKUP(A66,Sheet1!A:E,5)</f>
        <v>0</v>
      </c>
      <c r="F66" s="24" t="str">
        <f t="shared" si="1"/>
        <v/>
      </c>
      <c r="G66" s="24" t="str">
        <f t="shared" si="2"/>
        <v/>
      </c>
      <c r="H66" s="357" t="str">
        <f t="shared" si="3"/>
        <v>否</v>
      </c>
      <c r="I66" s="156" t="str">
        <f t="shared" si="0"/>
        <v>项</v>
      </c>
      <c r="J66" s="225"/>
      <c r="K66" s="225"/>
    </row>
    <row r="67" s="222" customFormat="1" ht="21.6" customHeight="1" spans="1:11">
      <c r="A67" s="176" t="s">
        <v>266</v>
      </c>
      <c r="B67" s="359" t="s">
        <v>267</v>
      </c>
      <c r="C67" s="251">
        <f>VLOOKUP(A67,'[88]02'!A:E,5,FALSE)</f>
        <v>36</v>
      </c>
      <c r="D67" s="251">
        <f>SUMIFS([87]表二!$E$1:$E$65536,[87]表二!$A$1:$A$65536,A67)</f>
        <v>48</v>
      </c>
      <c r="E67" s="360">
        <f>VLOOKUP(A67,Sheet1!A:E,5)</f>
        <v>0</v>
      </c>
      <c r="F67" s="24">
        <f t="shared" si="1"/>
        <v>-1</v>
      </c>
      <c r="G67" s="24">
        <f t="shared" si="2"/>
        <v>-1</v>
      </c>
      <c r="H67" s="357" t="str">
        <f t="shared" si="3"/>
        <v>是</v>
      </c>
      <c r="I67" s="156" t="str">
        <f t="shared" si="0"/>
        <v>项</v>
      </c>
      <c r="J67" s="225"/>
      <c r="K67" s="225"/>
    </row>
    <row r="68" s="222" customFormat="1" ht="21.6" customHeight="1" spans="1:11">
      <c r="A68" s="176" t="s">
        <v>268</v>
      </c>
      <c r="B68" s="359" t="s">
        <v>269</v>
      </c>
      <c r="C68" s="251">
        <f>VLOOKUP(A68,'[88]02'!A:E,5,FALSE)</f>
        <v>38</v>
      </c>
      <c r="D68" s="251">
        <f>SUMIFS([87]表二!$E$1:$E$65536,[87]表二!$A$1:$A$65536,A68)</f>
        <v>45</v>
      </c>
      <c r="E68" s="360">
        <f>VLOOKUP(A68,Sheet1!A:E,5)</f>
        <v>0</v>
      </c>
      <c r="F68" s="24">
        <f t="shared" si="1"/>
        <v>-1</v>
      </c>
      <c r="G68" s="24">
        <f t="shared" si="2"/>
        <v>-1</v>
      </c>
      <c r="H68" s="357" t="str">
        <f t="shared" si="3"/>
        <v>是</v>
      </c>
      <c r="I68" s="156" t="str">
        <f t="shared" si="0"/>
        <v>项</v>
      </c>
      <c r="J68" s="225"/>
      <c r="K68" s="225"/>
    </row>
    <row r="69" s="222" customFormat="1" ht="15" hidden="1" customHeight="1" spans="1:11">
      <c r="A69" s="176" t="s">
        <v>270</v>
      </c>
      <c r="B69" s="359" t="s">
        <v>184</v>
      </c>
      <c r="C69" s="251">
        <f>VLOOKUP(A69,'[88]02'!A:E,5,FALSE)</f>
        <v>0</v>
      </c>
      <c r="D69" s="251">
        <f>SUMIFS([87]表二!$E$1:$E$65536,[87]表二!$A$1:$A$65536,A69)</f>
        <v>0</v>
      </c>
      <c r="E69" s="360">
        <f>VLOOKUP(A69,Sheet1!A:E,5)</f>
        <v>0</v>
      </c>
      <c r="F69" s="24" t="str">
        <f t="shared" si="1"/>
        <v/>
      </c>
      <c r="G69" s="24" t="str">
        <f t="shared" si="2"/>
        <v/>
      </c>
      <c r="H69" s="357" t="str">
        <f t="shared" si="3"/>
        <v>否</v>
      </c>
      <c r="I69" s="156" t="str">
        <f t="shared" ref="I69:I74" si="4">IF(LEN(A69)=3,"类",IF(LEN(A69)=5,"款","项"))</f>
        <v>项</v>
      </c>
      <c r="J69" s="225"/>
      <c r="K69" s="225"/>
    </row>
    <row r="70" s="222" customFormat="1" ht="21.6" customHeight="1" spans="1:11">
      <c r="A70" s="176" t="s">
        <v>271</v>
      </c>
      <c r="B70" s="359" t="s">
        <v>272</v>
      </c>
      <c r="C70" s="251">
        <f>VLOOKUP(A70,'[88]02'!A:E,5,FALSE)</f>
        <v>195</v>
      </c>
      <c r="D70" s="251">
        <f>SUMIFS([87]表二!$E$1:$E$65536,[87]表二!$A$1:$A$65536,A70)</f>
        <v>0</v>
      </c>
      <c r="E70" s="360">
        <f>VLOOKUP(A70,Sheet1!A:E,5)</f>
        <v>0</v>
      </c>
      <c r="F70" s="24">
        <f t="shared" ref="F70:F133" si="5">IF(C70&gt;0,E70/C70-1,IF(C70&lt;0,-(E70/C70-1),""))</f>
        <v>-1</v>
      </c>
      <c r="G70" s="24" t="str">
        <f t="shared" ref="G70:G133" si="6">IF(D70&gt;0,E70/D70-1,IF(D70&lt;0,-(E70/D70-1),""))</f>
        <v/>
      </c>
      <c r="H70" s="357" t="str">
        <f t="shared" ref="H70:H133" si="7">IF(LEN(A70)=3,"是",IF(B70&lt;&gt;"",IF(SUM(C70:E70)&lt;&gt;0,"是","否"),"是"))</f>
        <v>是</v>
      </c>
      <c r="I70" s="156" t="str">
        <f t="shared" si="4"/>
        <v>项</v>
      </c>
      <c r="J70" s="225"/>
      <c r="K70" s="225"/>
    </row>
    <row r="71" ht="21.6" customHeight="1" spans="1:11">
      <c r="A71" s="176" t="s">
        <v>273</v>
      </c>
      <c r="B71" s="177" t="s">
        <v>274</v>
      </c>
      <c r="C71" s="251">
        <f>SUM(C72:C78)</f>
        <v>50</v>
      </c>
      <c r="D71" s="251">
        <f>SUM(D72:D78)</f>
        <v>200</v>
      </c>
      <c r="E71" s="251">
        <f>SUM(E72:E78)</f>
        <v>1</v>
      </c>
      <c r="F71" s="24">
        <f t="shared" si="5"/>
        <v>-0.98</v>
      </c>
      <c r="G71" s="24">
        <f t="shared" si="6"/>
        <v>-0.995</v>
      </c>
      <c r="H71" s="357" t="str">
        <f t="shared" si="7"/>
        <v>是</v>
      </c>
      <c r="I71" s="156" t="str">
        <f t="shared" si="4"/>
        <v>款</v>
      </c>
      <c r="J71" s="156"/>
      <c r="K71" s="156"/>
    </row>
    <row r="72" s="222" customFormat="1" ht="15" hidden="1" customHeight="1" spans="1:11">
      <c r="A72" s="176" t="s">
        <v>275</v>
      </c>
      <c r="B72" s="359" t="s">
        <v>166</v>
      </c>
      <c r="C72" s="251">
        <f>VLOOKUP(A72,'[88]02'!A:E,5,FALSE)</f>
        <v>0</v>
      </c>
      <c r="D72" s="251">
        <f>SUMIFS([87]表二!$E$1:$E$65536,[87]表二!$A$1:$A$65536,A72)</f>
        <v>0</v>
      </c>
      <c r="E72" s="360">
        <f>VLOOKUP(A72,Sheet1!A:E,5)</f>
        <v>0</v>
      </c>
      <c r="F72" s="24" t="str">
        <f t="shared" si="5"/>
        <v/>
      </c>
      <c r="G72" s="24" t="str">
        <f t="shared" si="6"/>
        <v/>
      </c>
      <c r="H72" s="357" t="str">
        <f t="shared" si="7"/>
        <v>否</v>
      </c>
      <c r="I72" s="156" t="str">
        <f t="shared" si="4"/>
        <v>项</v>
      </c>
      <c r="J72" s="225"/>
      <c r="K72" s="225"/>
    </row>
    <row r="73" s="222" customFormat="1" ht="21.6" customHeight="1" spans="1:11">
      <c r="A73" s="176" t="s">
        <v>276</v>
      </c>
      <c r="B73" s="359" t="s">
        <v>168</v>
      </c>
      <c r="C73" s="251">
        <f>VLOOKUP(A73,'[88]02'!A:E,5,FALSE)</f>
        <v>50</v>
      </c>
      <c r="D73" s="251">
        <f>SUMIFS([87]表二!$E$1:$E$65536,[87]表二!$A$1:$A$65536,A73)</f>
        <v>200</v>
      </c>
      <c r="E73" s="360">
        <f>VLOOKUP(A73,Sheet1!A:E,5)</f>
        <v>0</v>
      </c>
      <c r="F73" s="24">
        <f t="shared" si="5"/>
        <v>-1</v>
      </c>
      <c r="G73" s="24">
        <f t="shared" si="6"/>
        <v>-1</v>
      </c>
      <c r="H73" s="357" t="str">
        <f t="shared" si="7"/>
        <v>是</v>
      </c>
      <c r="I73" s="156" t="str">
        <f t="shared" si="4"/>
        <v>项</v>
      </c>
      <c r="J73" s="225"/>
      <c r="K73" s="225"/>
    </row>
    <row r="74" s="222" customFormat="1" ht="15" hidden="1" customHeight="1" spans="1:11">
      <c r="A74" s="176" t="s">
        <v>277</v>
      </c>
      <c r="B74" s="359" t="s">
        <v>170</v>
      </c>
      <c r="C74" s="251">
        <f>VLOOKUP(A74,'[88]02'!A:E,5,FALSE)</f>
        <v>0</v>
      </c>
      <c r="D74" s="251">
        <f>SUMIFS([87]表二!$E$1:$E$65536,[87]表二!$A$1:$A$65536,A74)</f>
        <v>0</v>
      </c>
      <c r="E74" s="360">
        <f>VLOOKUP(A74,Sheet1!A:E,5)</f>
        <v>0</v>
      </c>
      <c r="F74" s="24" t="str">
        <f t="shared" si="5"/>
        <v/>
      </c>
      <c r="G74" s="24" t="str">
        <f t="shared" si="6"/>
        <v/>
      </c>
      <c r="H74" s="357" t="str">
        <f t="shared" si="7"/>
        <v>否</v>
      </c>
      <c r="I74" s="156" t="str">
        <f t="shared" si="4"/>
        <v>项</v>
      </c>
      <c r="J74" s="225"/>
      <c r="K74" s="225"/>
    </row>
    <row r="75" s="222" customFormat="1" ht="15" hidden="1" customHeight="1" spans="1:11">
      <c r="A75" s="176" t="s">
        <v>278</v>
      </c>
      <c r="B75" s="359" t="s">
        <v>267</v>
      </c>
      <c r="C75" s="251">
        <f>VLOOKUP(A75,'[88]02'!A:E,5,FALSE)</f>
        <v>0</v>
      </c>
      <c r="D75" s="251">
        <f>SUMIFS([87]表二!$E$1:$E$65536,[87]表二!$A$1:$A$65536,A75)</f>
        <v>0</v>
      </c>
      <c r="E75" s="360">
        <f>VLOOKUP(A75,Sheet1!A:E,5)</f>
        <v>0</v>
      </c>
      <c r="F75" s="24" t="str">
        <f t="shared" si="5"/>
        <v/>
      </c>
      <c r="G75" s="24" t="str">
        <f t="shared" si="6"/>
        <v/>
      </c>
      <c r="H75" s="357" t="str">
        <f t="shared" si="7"/>
        <v>否</v>
      </c>
      <c r="I75" s="156" t="str">
        <f t="shared" ref="I75:I127" si="8">IF(LEN(A75)=3,"类",IF(LEN(A75)=5,"款","项"))</f>
        <v>项</v>
      </c>
      <c r="J75" s="225"/>
      <c r="K75" s="225"/>
    </row>
    <row r="76" s="222" customFormat="1" ht="15" hidden="1" customHeight="1" spans="1:11">
      <c r="A76" s="362" t="s">
        <v>279</v>
      </c>
      <c r="B76" s="359" t="s">
        <v>280</v>
      </c>
      <c r="C76" s="251">
        <f>VLOOKUP(A76,'[88]02'!A:E,5,FALSE)</f>
        <v>0</v>
      </c>
      <c r="D76" s="251">
        <f>SUMIFS([87]表二!$E$1:$E$65536,[87]表二!$A$1:$A$65536,A76)</f>
        <v>0</v>
      </c>
      <c r="E76" s="360">
        <f>VLOOKUP(A76,Sheet1!A:E,5)</f>
        <v>0</v>
      </c>
      <c r="F76" s="24" t="str">
        <f t="shared" si="5"/>
        <v/>
      </c>
      <c r="G76" s="24" t="str">
        <f t="shared" si="6"/>
        <v/>
      </c>
      <c r="H76" s="357" t="str">
        <f t="shared" si="7"/>
        <v>否</v>
      </c>
      <c r="I76" s="156" t="str">
        <f t="shared" si="8"/>
        <v>项</v>
      </c>
      <c r="J76" s="225"/>
      <c r="K76" s="225"/>
    </row>
    <row r="77" s="222" customFormat="1" ht="15" hidden="1" customHeight="1" spans="1:11">
      <c r="A77" s="176" t="s">
        <v>281</v>
      </c>
      <c r="B77" s="359" t="s">
        <v>184</v>
      </c>
      <c r="C77" s="251">
        <f>VLOOKUP(A77,'[88]02'!A:E,5,FALSE)</f>
        <v>0</v>
      </c>
      <c r="D77" s="251">
        <f>SUMIFS([87]表二!$E$1:$E$65536,[87]表二!$A$1:$A$65536,A77)</f>
        <v>0</v>
      </c>
      <c r="E77" s="360">
        <f>VLOOKUP(A77,Sheet1!A:E,5)</f>
        <v>0</v>
      </c>
      <c r="F77" s="24" t="str">
        <f t="shared" si="5"/>
        <v/>
      </c>
      <c r="G77" s="24" t="str">
        <f t="shared" si="6"/>
        <v/>
      </c>
      <c r="H77" s="357" t="str">
        <f t="shared" si="7"/>
        <v>否</v>
      </c>
      <c r="I77" s="156" t="str">
        <f t="shared" si="8"/>
        <v>项</v>
      </c>
      <c r="J77" s="225"/>
      <c r="K77" s="225"/>
    </row>
    <row r="78" s="222" customFormat="1" ht="15" customHeight="1" spans="1:11">
      <c r="A78" s="176" t="s">
        <v>282</v>
      </c>
      <c r="B78" s="359" t="s">
        <v>283</v>
      </c>
      <c r="C78" s="251">
        <f>VLOOKUP(A78,'[88]02'!A:E,5,FALSE)</f>
        <v>0</v>
      </c>
      <c r="D78" s="251">
        <f>SUMIFS([87]表二!$E$1:$E$65536,[87]表二!$A$1:$A$65536,A78)</f>
        <v>0</v>
      </c>
      <c r="E78" s="360">
        <f>VLOOKUP(A78,Sheet1!A:E,5)</f>
        <v>1</v>
      </c>
      <c r="F78" s="24" t="str">
        <f t="shared" si="5"/>
        <v/>
      </c>
      <c r="G78" s="24" t="str">
        <f t="shared" si="6"/>
        <v/>
      </c>
      <c r="H78" s="357" t="str">
        <f t="shared" si="7"/>
        <v>是</v>
      </c>
      <c r="I78" s="156" t="str">
        <f t="shared" si="8"/>
        <v>项</v>
      </c>
      <c r="J78" s="225"/>
      <c r="K78" s="225"/>
    </row>
    <row r="79" ht="21.6" customHeight="1" spans="1:11">
      <c r="A79" s="176" t="s">
        <v>284</v>
      </c>
      <c r="B79" s="177" t="s">
        <v>285</v>
      </c>
      <c r="C79" s="251">
        <f>SUM(C80:C87)</f>
        <v>11</v>
      </c>
      <c r="D79" s="251">
        <f>SUM(D80:D87)</f>
        <v>40</v>
      </c>
      <c r="E79" s="251">
        <f>SUM(E80:E87)</f>
        <v>0</v>
      </c>
      <c r="F79" s="24">
        <f t="shared" si="5"/>
        <v>-1</v>
      </c>
      <c r="G79" s="24">
        <f t="shared" si="6"/>
        <v>-1</v>
      </c>
      <c r="H79" s="357" t="str">
        <f t="shared" si="7"/>
        <v>是</v>
      </c>
      <c r="I79" s="156" t="str">
        <f t="shared" si="8"/>
        <v>款</v>
      </c>
      <c r="J79" s="156"/>
      <c r="K79" s="156"/>
    </row>
    <row r="80" s="222" customFormat="1" ht="15" hidden="1" customHeight="1" spans="1:11">
      <c r="A80" s="176" t="s">
        <v>286</v>
      </c>
      <c r="B80" s="359" t="s">
        <v>166</v>
      </c>
      <c r="C80" s="251">
        <f>VLOOKUP(A80,'[88]02'!A:E,5,FALSE)</f>
        <v>0</v>
      </c>
      <c r="D80" s="251">
        <f>SUMIFS([87]表二!$E$1:$E$65536,[87]表二!$A$1:$A$65536,A80)</f>
        <v>0</v>
      </c>
      <c r="E80" s="360">
        <f>VLOOKUP(A80,Sheet1!A:E,5)</f>
        <v>0</v>
      </c>
      <c r="F80" s="24" t="str">
        <f t="shared" si="5"/>
        <v/>
      </c>
      <c r="G80" s="24" t="str">
        <f t="shared" si="6"/>
        <v/>
      </c>
      <c r="H80" s="357" t="str">
        <f t="shared" si="7"/>
        <v>否</v>
      </c>
      <c r="I80" s="156" t="str">
        <f t="shared" si="8"/>
        <v>项</v>
      </c>
      <c r="J80" s="225"/>
      <c r="K80" s="225"/>
    </row>
    <row r="81" s="222" customFormat="1" ht="15" hidden="1" customHeight="1" spans="1:11">
      <c r="A81" s="176" t="s">
        <v>287</v>
      </c>
      <c r="B81" s="359" t="s">
        <v>168</v>
      </c>
      <c r="C81" s="251">
        <f>VLOOKUP(A81,'[88]02'!A:E,5,FALSE)</f>
        <v>0</v>
      </c>
      <c r="D81" s="251">
        <f>SUMIFS([87]表二!$E$1:$E$65536,[87]表二!$A$1:$A$65536,A81)</f>
        <v>0</v>
      </c>
      <c r="E81" s="360">
        <f>VLOOKUP(A81,Sheet1!A:E,5)</f>
        <v>0</v>
      </c>
      <c r="F81" s="24" t="str">
        <f t="shared" si="5"/>
        <v/>
      </c>
      <c r="G81" s="24" t="str">
        <f t="shared" si="6"/>
        <v/>
      </c>
      <c r="H81" s="357" t="str">
        <f t="shared" si="7"/>
        <v>否</v>
      </c>
      <c r="I81" s="156" t="str">
        <f t="shared" si="8"/>
        <v>项</v>
      </c>
      <c r="J81" s="225"/>
      <c r="K81" s="225"/>
    </row>
    <row r="82" s="222" customFormat="1" ht="15" hidden="1" customHeight="1" spans="1:11">
      <c r="A82" s="176" t="s">
        <v>288</v>
      </c>
      <c r="B82" s="359" t="s">
        <v>170</v>
      </c>
      <c r="C82" s="251">
        <f>VLOOKUP(A82,'[88]02'!A:E,5,FALSE)</f>
        <v>0</v>
      </c>
      <c r="D82" s="251">
        <f>SUMIFS([87]表二!$E$1:$E$65536,[87]表二!$A$1:$A$65536,A82)</f>
        <v>0</v>
      </c>
      <c r="E82" s="360">
        <f>VLOOKUP(A82,Sheet1!A:E,5)</f>
        <v>0</v>
      </c>
      <c r="F82" s="24" t="str">
        <f t="shared" si="5"/>
        <v/>
      </c>
      <c r="G82" s="24" t="str">
        <f t="shared" si="6"/>
        <v/>
      </c>
      <c r="H82" s="357" t="str">
        <f t="shared" si="7"/>
        <v>否</v>
      </c>
      <c r="I82" s="156" t="str">
        <f t="shared" si="8"/>
        <v>项</v>
      </c>
      <c r="J82" s="225"/>
      <c r="K82" s="225"/>
    </row>
    <row r="83" s="222" customFormat="1" ht="21.6" customHeight="1" spans="1:11">
      <c r="A83" s="176" t="s">
        <v>289</v>
      </c>
      <c r="B83" s="359" t="s">
        <v>290</v>
      </c>
      <c r="C83" s="251">
        <f>VLOOKUP(A83,'[88]02'!A:E,5,FALSE)</f>
        <v>11</v>
      </c>
      <c r="D83" s="251">
        <f>SUMIFS([87]表二!$E$1:$E$65536,[87]表二!$A$1:$A$65536,A83)</f>
        <v>40</v>
      </c>
      <c r="E83" s="360">
        <f>VLOOKUP(A83,Sheet1!A:E,5)</f>
        <v>0</v>
      </c>
      <c r="F83" s="24">
        <f t="shared" si="5"/>
        <v>-1</v>
      </c>
      <c r="G83" s="24">
        <f t="shared" si="6"/>
        <v>-1</v>
      </c>
      <c r="H83" s="357" t="str">
        <f t="shared" si="7"/>
        <v>是</v>
      </c>
      <c r="I83" s="156" t="str">
        <f t="shared" si="8"/>
        <v>项</v>
      </c>
      <c r="J83" s="225"/>
      <c r="K83" s="225"/>
    </row>
    <row r="84" s="222" customFormat="1" ht="15" hidden="1" customHeight="1" spans="1:11">
      <c r="A84" s="176" t="s">
        <v>291</v>
      </c>
      <c r="B84" s="359" t="s">
        <v>292</v>
      </c>
      <c r="C84" s="251">
        <f>VLOOKUP(A84,'[88]02'!A:E,5,FALSE)</f>
        <v>0</v>
      </c>
      <c r="D84" s="251">
        <f>SUMIFS([87]表二!$E$1:$E$65536,[87]表二!$A$1:$A$65536,A84)</f>
        <v>0</v>
      </c>
      <c r="E84" s="360">
        <f>VLOOKUP(A84,Sheet1!A:E,5)</f>
        <v>0</v>
      </c>
      <c r="F84" s="24" t="str">
        <f t="shared" si="5"/>
        <v/>
      </c>
      <c r="G84" s="24" t="str">
        <f t="shared" si="6"/>
        <v/>
      </c>
      <c r="H84" s="357" t="str">
        <f t="shared" si="7"/>
        <v>否</v>
      </c>
      <c r="I84" s="156" t="str">
        <f t="shared" si="8"/>
        <v>项</v>
      </c>
      <c r="J84" s="225"/>
      <c r="K84" s="225"/>
    </row>
    <row r="85" s="222" customFormat="1" ht="15" hidden="1" customHeight="1" spans="1:11">
      <c r="A85" s="176" t="s">
        <v>293</v>
      </c>
      <c r="B85" s="359" t="s">
        <v>267</v>
      </c>
      <c r="C85" s="251">
        <f>VLOOKUP(A85,'[88]02'!A:E,5,FALSE)</f>
        <v>0</v>
      </c>
      <c r="D85" s="251">
        <f>SUMIFS([87]表二!$E$1:$E$65536,[87]表二!$A$1:$A$65536,A85)</f>
        <v>0</v>
      </c>
      <c r="E85" s="360">
        <f>VLOOKUP(A85,Sheet1!A:E,5)</f>
        <v>0</v>
      </c>
      <c r="F85" s="24" t="str">
        <f t="shared" si="5"/>
        <v/>
      </c>
      <c r="G85" s="24" t="str">
        <f t="shared" si="6"/>
        <v/>
      </c>
      <c r="H85" s="357" t="str">
        <f t="shared" si="7"/>
        <v>否</v>
      </c>
      <c r="I85" s="156" t="str">
        <f t="shared" si="8"/>
        <v>项</v>
      </c>
      <c r="J85" s="225"/>
      <c r="K85" s="225"/>
    </row>
    <row r="86" s="222" customFormat="1" ht="15" hidden="1" customHeight="1" spans="1:11">
      <c r="A86" s="176" t="s">
        <v>294</v>
      </c>
      <c r="B86" s="359" t="s">
        <v>184</v>
      </c>
      <c r="C86" s="251">
        <f>VLOOKUP(A86,'[88]02'!A:E,5,FALSE)</f>
        <v>0</v>
      </c>
      <c r="D86" s="251">
        <f>SUMIFS([87]表二!$E$1:$E$65536,[87]表二!$A$1:$A$65536,A86)</f>
        <v>0</v>
      </c>
      <c r="E86" s="360">
        <f>VLOOKUP(A86,Sheet1!A:E,5)</f>
        <v>0</v>
      </c>
      <c r="F86" s="24" t="str">
        <f t="shared" si="5"/>
        <v/>
      </c>
      <c r="G86" s="24" t="str">
        <f t="shared" si="6"/>
        <v/>
      </c>
      <c r="H86" s="357" t="str">
        <f t="shared" si="7"/>
        <v>否</v>
      </c>
      <c r="I86" s="156" t="str">
        <f t="shared" si="8"/>
        <v>项</v>
      </c>
      <c r="J86" s="225"/>
      <c r="K86" s="225"/>
    </row>
    <row r="87" s="222" customFormat="1" ht="15" hidden="1" customHeight="1" spans="1:11">
      <c r="A87" s="176" t="s">
        <v>295</v>
      </c>
      <c r="B87" s="359" t="s">
        <v>296</v>
      </c>
      <c r="C87" s="251">
        <f>VLOOKUP(A87,'[88]02'!A:E,5,FALSE)</f>
        <v>0</v>
      </c>
      <c r="D87" s="251">
        <f>SUMIFS([87]表二!$E$1:$E$65536,[87]表二!$A$1:$A$65536,A87)</f>
        <v>0</v>
      </c>
      <c r="E87" s="360">
        <f>VLOOKUP(A87,Sheet1!A:E,5)</f>
        <v>0</v>
      </c>
      <c r="F87" s="24" t="str">
        <f t="shared" si="5"/>
        <v/>
      </c>
      <c r="G87" s="24" t="str">
        <f t="shared" si="6"/>
        <v/>
      </c>
      <c r="H87" s="357" t="str">
        <f t="shared" si="7"/>
        <v>否</v>
      </c>
      <c r="I87" s="156" t="str">
        <f t="shared" si="8"/>
        <v>项</v>
      </c>
      <c r="J87" s="225"/>
      <c r="K87" s="225"/>
    </row>
    <row r="88" ht="15" hidden="1" customHeight="1" spans="1:11">
      <c r="A88" s="176" t="s">
        <v>297</v>
      </c>
      <c r="B88" s="177" t="s">
        <v>298</v>
      </c>
      <c r="C88" s="251">
        <f>SUM(C89:C100)</f>
        <v>0</v>
      </c>
      <c r="D88" s="251">
        <f>SUM(D89:D100)</f>
        <v>0</v>
      </c>
      <c r="E88" s="251">
        <f>SUM(E89:E100)</f>
        <v>0</v>
      </c>
      <c r="F88" s="24" t="str">
        <f t="shared" si="5"/>
        <v/>
      </c>
      <c r="G88" s="24" t="str">
        <f t="shared" si="6"/>
        <v/>
      </c>
      <c r="H88" s="357" t="str">
        <f t="shared" si="7"/>
        <v>否</v>
      </c>
      <c r="I88" s="156" t="str">
        <f t="shared" si="8"/>
        <v>款</v>
      </c>
      <c r="J88" s="156"/>
      <c r="K88" s="156"/>
    </row>
    <row r="89" s="222" customFormat="1" ht="15" hidden="1" customHeight="1" spans="1:11">
      <c r="A89" s="176" t="s">
        <v>299</v>
      </c>
      <c r="B89" s="359" t="s">
        <v>166</v>
      </c>
      <c r="C89" s="251">
        <f>VLOOKUP(A89,'[88]02'!A:E,5,FALSE)</f>
        <v>0</v>
      </c>
      <c r="D89" s="251">
        <f>SUMIFS([87]表二!$E$1:$E$65536,[87]表二!$A$1:$A$65536,A89)</f>
        <v>0</v>
      </c>
      <c r="E89" s="360">
        <f>VLOOKUP(A89,Sheet1!A:E,5)</f>
        <v>0</v>
      </c>
      <c r="F89" s="24" t="str">
        <f t="shared" si="5"/>
        <v/>
      </c>
      <c r="G89" s="24" t="str">
        <f t="shared" si="6"/>
        <v/>
      </c>
      <c r="H89" s="357" t="str">
        <f t="shared" si="7"/>
        <v>否</v>
      </c>
      <c r="I89" s="156" t="str">
        <f t="shared" si="8"/>
        <v>项</v>
      </c>
      <c r="J89" s="225"/>
      <c r="K89" s="225"/>
    </row>
    <row r="90" s="222" customFormat="1" ht="15" hidden="1" customHeight="1" spans="1:11">
      <c r="A90" s="176" t="s">
        <v>300</v>
      </c>
      <c r="B90" s="359" t="s">
        <v>168</v>
      </c>
      <c r="C90" s="251">
        <f>VLOOKUP(A90,'[88]02'!A:E,5,FALSE)</f>
        <v>0</v>
      </c>
      <c r="D90" s="251">
        <f>SUMIFS([87]表二!$E$1:$E$65536,[87]表二!$A$1:$A$65536,A90)</f>
        <v>0</v>
      </c>
      <c r="E90" s="360">
        <f>VLOOKUP(A90,Sheet1!A:E,5)</f>
        <v>0</v>
      </c>
      <c r="F90" s="24" t="str">
        <f t="shared" si="5"/>
        <v/>
      </c>
      <c r="G90" s="24" t="str">
        <f t="shared" si="6"/>
        <v/>
      </c>
      <c r="H90" s="357" t="str">
        <f t="shared" si="7"/>
        <v>否</v>
      </c>
      <c r="I90" s="156" t="str">
        <f t="shared" si="8"/>
        <v>项</v>
      </c>
      <c r="J90" s="225"/>
      <c r="K90" s="225"/>
    </row>
    <row r="91" s="222" customFormat="1" ht="15" hidden="1" customHeight="1" spans="1:11">
      <c r="A91" s="176" t="s">
        <v>301</v>
      </c>
      <c r="B91" s="359" t="s">
        <v>170</v>
      </c>
      <c r="C91" s="251">
        <f>VLOOKUP(A91,'[88]02'!A:E,5,FALSE)</f>
        <v>0</v>
      </c>
      <c r="D91" s="251">
        <f>SUMIFS([87]表二!$E$1:$E$65536,[87]表二!$A$1:$A$65536,A91)</f>
        <v>0</v>
      </c>
      <c r="E91" s="360">
        <f>VLOOKUP(A91,Sheet1!A:E,5)</f>
        <v>0</v>
      </c>
      <c r="F91" s="24" t="str">
        <f t="shared" si="5"/>
        <v/>
      </c>
      <c r="G91" s="24" t="str">
        <f t="shared" si="6"/>
        <v/>
      </c>
      <c r="H91" s="357" t="str">
        <f t="shared" si="7"/>
        <v>否</v>
      </c>
      <c r="I91" s="156" t="str">
        <f t="shared" si="8"/>
        <v>项</v>
      </c>
      <c r="J91" s="225"/>
      <c r="K91" s="225"/>
    </row>
    <row r="92" s="222" customFormat="1" ht="15" hidden="1" customHeight="1" spans="1:11">
      <c r="A92" s="176" t="s">
        <v>302</v>
      </c>
      <c r="B92" s="359" t="s">
        <v>303</v>
      </c>
      <c r="C92" s="251">
        <f>VLOOKUP(A92,'[88]02'!A:E,5,FALSE)</f>
        <v>0</v>
      </c>
      <c r="D92" s="251">
        <f>SUMIFS([87]表二!$E$1:$E$65536,[87]表二!$A$1:$A$65536,A92)</f>
        <v>0</v>
      </c>
      <c r="E92" s="360">
        <f>VLOOKUP(A92,Sheet1!A:E,5)</f>
        <v>0</v>
      </c>
      <c r="F92" s="24" t="str">
        <f t="shared" si="5"/>
        <v/>
      </c>
      <c r="G92" s="24" t="str">
        <f t="shared" si="6"/>
        <v/>
      </c>
      <c r="H92" s="357" t="str">
        <f t="shared" si="7"/>
        <v>否</v>
      </c>
      <c r="I92" s="156" t="str">
        <f t="shared" si="8"/>
        <v>项</v>
      </c>
      <c r="J92" s="225"/>
      <c r="K92" s="225"/>
    </row>
    <row r="93" s="222" customFormat="1" ht="15" hidden="1" customHeight="1" spans="1:11">
      <c r="A93" s="176" t="s">
        <v>304</v>
      </c>
      <c r="B93" s="359" t="s">
        <v>305</v>
      </c>
      <c r="C93" s="251">
        <f>VLOOKUP(A93,'[88]02'!A:E,5,FALSE)</f>
        <v>0</v>
      </c>
      <c r="D93" s="251">
        <f>SUMIFS([87]表二!$E$1:$E$65536,[87]表二!$A$1:$A$65536,A93)</f>
        <v>0</v>
      </c>
      <c r="E93" s="360">
        <f>VLOOKUP(A93,Sheet1!A:E,5)</f>
        <v>0</v>
      </c>
      <c r="F93" s="24" t="str">
        <f t="shared" si="5"/>
        <v/>
      </c>
      <c r="G93" s="24" t="str">
        <f t="shared" si="6"/>
        <v/>
      </c>
      <c r="H93" s="357" t="str">
        <f t="shared" si="7"/>
        <v>否</v>
      </c>
      <c r="I93" s="156" t="str">
        <f t="shared" si="8"/>
        <v>项</v>
      </c>
      <c r="J93" s="225"/>
      <c r="K93" s="225"/>
    </row>
    <row r="94" s="222" customFormat="1" ht="15" hidden="1" customHeight="1" spans="1:11">
      <c r="A94" s="176" t="s">
        <v>306</v>
      </c>
      <c r="B94" s="359" t="s">
        <v>267</v>
      </c>
      <c r="C94" s="251">
        <f>VLOOKUP(A94,'[88]02'!A:E,5,FALSE)</f>
        <v>0</v>
      </c>
      <c r="D94" s="251">
        <f>SUMIFS([87]表二!$E$1:$E$65536,[87]表二!$A$1:$A$65536,A94)</f>
        <v>0</v>
      </c>
      <c r="E94" s="360">
        <f>VLOOKUP(A94,Sheet1!A:E,5)</f>
        <v>0</v>
      </c>
      <c r="F94" s="24" t="str">
        <f t="shared" si="5"/>
        <v/>
      </c>
      <c r="G94" s="24" t="str">
        <f t="shared" si="6"/>
        <v/>
      </c>
      <c r="H94" s="357" t="str">
        <f t="shared" si="7"/>
        <v>否</v>
      </c>
      <c r="I94" s="156" t="str">
        <f t="shared" si="8"/>
        <v>项</v>
      </c>
      <c r="J94" s="225"/>
      <c r="K94" s="225"/>
    </row>
    <row r="95" s="222" customFormat="1" ht="15" hidden="1" customHeight="1" spans="1:11">
      <c r="A95" s="176" t="s">
        <v>307</v>
      </c>
      <c r="B95" s="359" t="s">
        <v>308</v>
      </c>
      <c r="C95" s="251">
        <f>VLOOKUP(A95,'[88]02'!A:E,5,FALSE)</f>
        <v>0</v>
      </c>
      <c r="D95" s="251">
        <f>SUMIFS([87]表二!$E$1:$E$65536,[87]表二!$A$1:$A$65536,A95)</f>
        <v>0</v>
      </c>
      <c r="E95" s="360">
        <f>VLOOKUP(A95,Sheet1!A:E,5)</f>
        <v>0</v>
      </c>
      <c r="F95" s="24" t="str">
        <f t="shared" si="5"/>
        <v/>
      </c>
      <c r="G95" s="24" t="str">
        <f t="shared" si="6"/>
        <v/>
      </c>
      <c r="H95" s="357" t="str">
        <f t="shared" si="7"/>
        <v>否</v>
      </c>
      <c r="I95" s="156" t="str">
        <f t="shared" si="8"/>
        <v>项</v>
      </c>
      <c r="J95" s="225"/>
      <c r="K95" s="225"/>
    </row>
    <row r="96" s="222" customFormat="1" ht="15" hidden="1" customHeight="1" spans="1:11">
      <c r="A96" s="176" t="s">
        <v>309</v>
      </c>
      <c r="B96" s="359" t="s">
        <v>310</v>
      </c>
      <c r="C96" s="251">
        <f>VLOOKUP(A96,'[88]02'!A:E,5,FALSE)</f>
        <v>0</v>
      </c>
      <c r="D96" s="251">
        <f>SUMIFS([87]表二!$E$1:$E$65536,[87]表二!$A$1:$A$65536,A96)</f>
        <v>0</v>
      </c>
      <c r="E96" s="360">
        <f>VLOOKUP(A96,Sheet1!A:E,5)</f>
        <v>0</v>
      </c>
      <c r="F96" s="24" t="str">
        <f t="shared" si="5"/>
        <v/>
      </c>
      <c r="G96" s="24" t="str">
        <f t="shared" si="6"/>
        <v/>
      </c>
      <c r="H96" s="357" t="str">
        <f t="shared" si="7"/>
        <v>否</v>
      </c>
      <c r="I96" s="156" t="str">
        <f t="shared" si="8"/>
        <v>项</v>
      </c>
      <c r="J96" s="225"/>
      <c r="K96" s="225"/>
    </row>
    <row r="97" s="222" customFormat="1" ht="15" hidden="1" customHeight="1" spans="1:11">
      <c r="A97" s="176" t="s">
        <v>311</v>
      </c>
      <c r="B97" s="359" t="s">
        <v>312</v>
      </c>
      <c r="C97" s="251">
        <f>VLOOKUP(A97,'[88]02'!A:E,5,FALSE)</f>
        <v>0</v>
      </c>
      <c r="D97" s="251">
        <f>SUMIFS([87]表二!$E$1:$E$65536,[87]表二!$A$1:$A$65536,A97)</f>
        <v>0</v>
      </c>
      <c r="E97" s="360">
        <f>VLOOKUP(A97,Sheet1!A:E,5)</f>
        <v>0</v>
      </c>
      <c r="F97" s="24" t="str">
        <f t="shared" si="5"/>
        <v/>
      </c>
      <c r="G97" s="24" t="str">
        <f t="shared" si="6"/>
        <v/>
      </c>
      <c r="H97" s="357" t="str">
        <f t="shared" si="7"/>
        <v>否</v>
      </c>
      <c r="I97" s="156" t="str">
        <f t="shared" si="8"/>
        <v>项</v>
      </c>
      <c r="J97" s="225"/>
      <c r="K97" s="225"/>
    </row>
    <row r="98" s="222" customFormat="1" ht="15" hidden="1" customHeight="1" spans="1:11">
      <c r="A98" s="176" t="s">
        <v>313</v>
      </c>
      <c r="B98" s="359" t="s">
        <v>314</v>
      </c>
      <c r="C98" s="251">
        <f>VLOOKUP(A98,'[88]02'!A:E,5,FALSE)</f>
        <v>0</v>
      </c>
      <c r="D98" s="251">
        <f>SUMIFS([87]表二!$E$1:$E$65536,[87]表二!$A$1:$A$65536,A98)</f>
        <v>0</v>
      </c>
      <c r="E98" s="360">
        <f>VLOOKUP(A98,Sheet1!A:E,5)</f>
        <v>0</v>
      </c>
      <c r="F98" s="24" t="str">
        <f t="shared" si="5"/>
        <v/>
      </c>
      <c r="G98" s="24" t="str">
        <f t="shared" si="6"/>
        <v/>
      </c>
      <c r="H98" s="357" t="str">
        <f t="shared" si="7"/>
        <v>否</v>
      </c>
      <c r="I98" s="156" t="str">
        <f t="shared" si="8"/>
        <v>项</v>
      </c>
      <c r="J98" s="225"/>
      <c r="K98" s="225"/>
    </row>
    <row r="99" s="222" customFormat="1" ht="15" hidden="1" customHeight="1" spans="1:11">
      <c r="A99" s="176" t="s">
        <v>315</v>
      </c>
      <c r="B99" s="359" t="s">
        <v>184</v>
      </c>
      <c r="C99" s="251">
        <f>VLOOKUP(A99,'[88]02'!A:E,5,FALSE)</f>
        <v>0</v>
      </c>
      <c r="D99" s="251">
        <f>SUMIFS([87]表二!$E$1:$E$65536,[87]表二!$A$1:$A$65536,A99)</f>
        <v>0</v>
      </c>
      <c r="E99" s="360">
        <f>VLOOKUP(A99,Sheet1!A:E,5)</f>
        <v>0</v>
      </c>
      <c r="F99" s="24" t="str">
        <f t="shared" si="5"/>
        <v/>
      </c>
      <c r="G99" s="24" t="str">
        <f t="shared" si="6"/>
        <v/>
      </c>
      <c r="H99" s="357" t="str">
        <f t="shared" si="7"/>
        <v>否</v>
      </c>
      <c r="I99" s="156" t="str">
        <f t="shared" si="8"/>
        <v>项</v>
      </c>
      <c r="J99" s="225"/>
      <c r="K99" s="225"/>
    </row>
    <row r="100" s="222" customFormat="1" ht="15" hidden="1" customHeight="1" spans="1:11">
      <c r="A100" s="176" t="s">
        <v>316</v>
      </c>
      <c r="B100" s="359" t="s">
        <v>317</v>
      </c>
      <c r="C100" s="251">
        <f>VLOOKUP(A100,'[88]02'!A:E,5,FALSE)</f>
        <v>0</v>
      </c>
      <c r="D100" s="251">
        <f>SUMIFS([87]表二!$E$1:$E$65536,[87]表二!$A$1:$A$65536,A100)</f>
        <v>0</v>
      </c>
      <c r="E100" s="360">
        <f>VLOOKUP(A100,Sheet1!A:E,5)</f>
        <v>0</v>
      </c>
      <c r="F100" s="24" t="str">
        <f t="shared" si="5"/>
        <v/>
      </c>
      <c r="G100" s="24" t="str">
        <f t="shared" si="6"/>
        <v/>
      </c>
      <c r="H100" s="357" t="str">
        <f t="shared" si="7"/>
        <v>否</v>
      </c>
      <c r="I100" s="156" t="str">
        <f t="shared" si="8"/>
        <v>项</v>
      </c>
      <c r="J100" s="225"/>
      <c r="K100" s="225"/>
    </row>
    <row r="101" ht="21.6" customHeight="1" spans="1:11">
      <c r="A101" s="176" t="s">
        <v>318</v>
      </c>
      <c r="B101" s="177" t="s">
        <v>319</v>
      </c>
      <c r="C101" s="251">
        <f>SUM(C102:C109)</f>
        <v>1394</v>
      </c>
      <c r="D101" s="251">
        <f>SUM(D102:D109)</f>
        <v>1495</v>
      </c>
      <c r="E101" s="251">
        <f>SUM(E102:E109)</f>
        <v>1099</v>
      </c>
      <c r="F101" s="24">
        <f t="shared" si="5"/>
        <v>-0.212</v>
      </c>
      <c r="G101" s="24">
        <f t="shared" si="6"/>
        <v>-0.265</v>
      </c>
      <c r="H101" s="357" t="str">
        <f t="shared" si="7"/>
        <v>是</v>
      </c>
      <c r="I101" s="156" t="str">
        <f t="shared" si="8"/>
        <v>款</v>
      </c>
      <c r="J101" s="156"/>
      <c r="K101" s="156"/>
    </row>
    <row r="102" s="222" customFormat="1" ht="21.6" customHeight="1" spans="1:11">
      <c r="A102" s="176" t="s">
        <v>320</v>
      </c>
      <c r="B102" s="359" t="s">
        <v>166</v>
      </c>
      <c r="C102" s="251">
        <f>VLOOKUP(A102,'[88]02'!A:E,5,FALSE)</f>
        <v>1325</v>
      </c>
      <c r="D102" s="251">
        <f>SUMIFS([87]表二!$E$1:$E$65536,[87]表二!$A$1:$A$65536,A102)</f>
        <v>1278</v>
      </c>
      <c r="E102" s="360">
        <f>VLOOKUP(A102,Sheet1!A:E,5)</f>
        <v>1099</v>
      </c>
      <c r="F102" s="24">
        <f t="shared" si="5"/>
        <v>-0.171</v>
      </c>
      <c r="G102" s="24">
        <f t="shared" si="6"/>
        <v>-0.14</v>
      </c>
      <c r="H102" s="357" t="str">
        <f t="shared" si="7"/>
        <v>是</v>
      </c>
      <c r="I102" s="156" t="str">
        <f t="shared" si="8"/>
        <v>项</v>
      </c>
      <c r="J102" s="225"/>
      <c r="K102" s="225"/>
    </row>
    <row r="103" s="222" customFormat="1" ht="21.6" customHeight="1" spans="1:11">
      <c r="A103" s="176" t="s">
        <v>321</v>
      </c>
      <c r="B103" s="359" t="s">
        <v>168</v>
      </c>
      <c r="C103" s="251">
        <f>VLOOKUP(A103,'[88]02'!A:E,5,FALSE)</f>
        <v>24</v>
      </c>
      <c r="D103" s="251">
        <f>SUMIFS([87]表二!$E$1:$E$65536,[87]表二!$A$1:$A$65536,A103)</f>
        <v>197</v>
      </c>
      <c r="E103" s="360">
        <f>VLOOKUP(A103,Sheet1!A:E,5)</f>
        <v>0</v>
      </c>
      <c r="F103" s="24">
        <f t="shared" si="5"/>
        <v>-1</v>
      </c>
      <c r="G103" s="24">
        <f t="shared" si="6"/>
        <v>-1</v>
      </c>
      <c r="H103" s="357" t="str">
        <f t="shared" si="7"/>
        <v>是</v>
      </c>
      <c r="I103" s="156" t="str">
        <f t="shared" si="8"/>
        <v>项</v>
      </c>
      <c r="J103" s="225"/>
      <c r="K103" s="225"/>
    </row>
    <row r="104" s="222" customFormat="1" ht="15" hidden="1" customHeight="1" spans="1:11">
      <c r="A104" s="176" t="s">
        <v>322</v>
      </c>
      <c r="B104" s="359" t="s">
        <v>170</v>
      </c>
      <c r="C104" s="251">
        <f>VLOOKUP(A104,'[88]02'!A:E,5,FALSE)</f>
        <v>0</v>
      </c>
      <c r="D104" s="251">
        <f>SUMIFS([87]表二!$E$1:$E$65536,[87]表二!$A$1:$A$65536,A104)</f>
        <v>0</v>
      </c>
      <c r="E104" s="360">
        <f>VLOOKUP(A104,Sheet1!A:E,5)</f>
        <v>0</v>
      </c>
      <c r="F104" s="24" t="str">
        <f t="shared" si="5"/>
        <v/>
      </c>
      <c r="G104" s="24" t="str">
        <f t="shared" si="6"/>
        <v/>
      </c>
      <c r="H104" s="357" t="str">
        <f t="shared" si="7"/>
        <v>否</v>
      </c>
      <c r="I104" s="156" t="str">
        <f t="shared" si="8"/>
        <v>项</v>
      </c>
      <c r="J104" s="225"/>
      <c r="K104" s="225"/>
    </row>
    <row r="105" s="222" customFormat="1" ht="15" hidden="1" customHeight="1" spans="1:11">
      <c r="A105" s="176" t="s">
        <v>323</v>
      </c>
      <c r="B105" s="359" t="s">
        <v>324</v>
      </c>
      <c r="C105" s="251">
        <f>VLOOKUP(A105,'[88]02'!A:E,5,FALSE)</f>
        <v>0</v>
      </c>
      <c r="D105" s="251">
        <f>SUMIFS([87]表二!$E$1:$E$65536,[87]表二!$A$1:$A$65536,A105)</f>
        <v>0</v>
      </c>
      <c r="E105" s="360">
        <f>VLOOKUP(A105,Sheet1!A:E,5)</f>
        <v>0</v>
      </c>
      <c r="F105" s="24" t="str">
        <f t="shared" si="5"/>
        <v/>
      </c>
      <c r="G105" s="24" t="str">
        <f t="shared" si="6"/>
        <v/>
      </c>
      <c r="H105" s="357" t="str">
        <f t="shared" si="7"/>
        <v>否</v>
      </c>
      <c r="I105" s="156" t="str">
        <f t="shared" si="8"/>
        <v>项</v>
      </c>
      <c r="J105" s="225"/>
      <c r="K105" s="225"/>
    </row>
    <row r="106" s="222" customFormat="1" ht="15" hidden="1" customHeight="1" spans="1:11">
      <c r="A106" s="176" t="s">
        <v>325</v>
      </c>
      <c r="B106" s="359" t="s">
        <v>326</v>
      </c>
      <c r="C106" s="251">
        <f>VLOOKUP(A106,'[88]02'!A:E,5,FALSE)</f>
        <v>0</v>
      </c>
      <c r="D106" s="251">
        <f>SUMIFS([87]表二!$E$1:$E$65536,[87]表二!$A$1:$A$65536,A106)</f>
        <v>0</v>
      </c>
      <c r="E106" s="360">
        <f>VLOOKUP(A106,Sheet1!A:E,5)</f>
        <v>0</v>
      </c>
      <c r="F106" s="24" t="str">
        <f t="shared" si="5"/>
        <v/>
      </c>
      <c r="G106" s="24" t="str">
        <f t="shared" si="6"/>
        <v/>
      </c>
      <c r="H106" s="357" t="str">
        <f t="shared" si="7"/>
        <v>否</v>
      </c>
      <c r="I106" s="156" t="str">
        <f t="shared" si="8"/>
        <v>项</v>
      </c>
      <c r="J106" s="225"/>
      <c r="K106" s="225"/>
    </row>
    <row r="107" s="222" customFormat="1" ht="15" hidden="1" customHeight="1" spans="1:11">
      <c r="A107" s="176" t="s">
        <v>327</v>
      </c>
      <c r="B107" s="359" t="s">
        <v>328</v>
      </c>
      <c r="C107" s="251">
        <f>VLOOKUP(A107,'[88]02'!A:E,5,FALSE)</f>
        <v>0</v>
      </c>
      <c r="D107" s="251">
        <f>SUMIFS([87]表二!$E$1:$E$65536,[87]表二!$A$1:$A$65536,A107)</f>
        <v>0</v>
      </c>
      <c r="E107" s="360">
        <f>VLOOKUP(A107,Sheet1!A:E,5)</f>
        <v>0</v>
      </c>
      <c r="F107" s="24" t="str">
        <f t="shared" si="5"/>
        <v/>
      </c>
      <c r="G107" s="24" t="str">
        <f t="shared" si="6"/>
        <v/>
      </c>
      <c r="H107" s="357" t="str">
        <f t="shared" si="7"/>
        <v>否</v>
      </c>
      <c r="I107" s="156" t="str">
        <f t="shared" si="8"/>
        <v>项</v>
      </c>
      <c r="J107" s="225"/>
      <c r="K107" s="225"/>
    </row>
    <row r="108" s="222" customFormat="1" ht="15" hidden="1" customHeight="1" spans="1:11">
      <c r="A108" s="176" t="s">
        <v>329</v>
      </c>
      <c r="B108" s="359" t="s">
        <v>184</v>
      </c>
      <c r="C108" s="251">
        <f>VLOOKUP(A108,'[88]02'!A:E,5,FALSE)</f>
        <v>0</v>
      </c>
      <c r="D108" s="251">
        <f>SUMIFS([87]表二!$E$1:$E$65536,[87]表二!$A$1:$A$65536,A108)</f>
        <v>0</v>
      </c>
      <c r="E108" s="360">
        <f>VLOOKUP(A108,Sheet1!A:E,5)</f>
        <v>0</v>
      </c>
      <c r="F108" s="24" t="str">
        <f t="shared" si="5"/>
        <v/>
      </c>
      <c r="G108" s="24" t="str">
        <f t="shared" si="6"/>
        <v/>
      </c>
      <c r="H108" s="357" t="str">
        <f t="shared" si="7"/>
        <v>否</v>
      </c>
      <c r="I108" s="156" t="str">
        <f t="shared" si="8"/>
        <v>项</v>
      </c>
      <c r="J108" s="225"/>
      <c r="K108" s="225"/>
    </row>
    <row r="109" s="222" customFormat="1" ht="21.6" customHeight="1" spans="1:11">
      <c r="A109" s="176" t="s">
        <v>330</v>
      </c>
      <c r="B109" s="359" t="s">
        <v>331</v>
      </c>
      <c r="C109" s="251">
        <f>VLOOKUP(A109,'[88]02'!A:E,5,FALSE)</f>
        <v>45</v>
      </c>
      <c r="D109" s="251">
        <f>SUMIFS([87]表二!$E$1:$E$65536,[87]表二!$A$1:$A$65536,A109)</f>
        <v>20</v>
      </c>
      <c r="E109" s="360">
        <f>VLOOKUP(A109,Sheet1!A:E,5)</f>
        <v>0</v>
      </c>
      <c r="F109" s="24">
        <f t="shared" si="5"/>
        <v>-1</v>
      </c>
      <c r="G109" s="24">
        <f t="shared" si="6"/>
        <v>-1</v>
      </c>
      <c r="H109" s="357" t="str">
        <f t="shared" si="7"/>
        <v>是</v>
      </c>
      <c r="I109" s="156" t="str">
        <f t="shared" si="8"/>
        <v>项</v>
      </c>
      <c r="J109" s="225"/>
      <c r="K109" s="225"/>
    </row>
    <row r="110" ht="21.6" customHeight="1" spans="1:11">
      <c r="A110" s="176" t="s">
        <v>332</v>
      </c>
      <c r="B110" s="177" t="s">
        <v>333</v>
      </c>
      <c r="C110" s="251">
        <f>SUM(C111:C120)</f>
        <v>154</v>
      </c>
      <c r="D110" s="251">
        <f>SUM(D111:D120)</f>
        <v>169</v>
      </c>
      <c r="E110" s="251">
        <f>SUM(E111:E120)</f>
        <v>100</v>
      </c>
      <c r="F110" s="24">
        <f t="shared" si="5"/>
        <v>-0.351</v>
      </c>
      <c r="G110" s="24">
        <f t="shared" si="6"/>
        <v>-0.408</v>
      </c>
      <c r="H110" s="357" t="str">
        <f t="shared" si="7"/>
        <v>是</v>
      </c>
      <c r="I110" s="156" t="str">
        <f t="shared" si="8"/>
        <v>款</v>
      </c>
      <c r="J110" s="156"/>
      <c r="K110" s="156"/>
    </row>
    <row r="111" s="222" customFormat="1" ht="21.6" customHeight="1" spans="1:11">
      <c r="A111" s="176" t="s">
        <v>334</v>
      </c>
      <c r="B111" s="359" t="s">
        <v>166</v>
      </c>
      <c r="C111" s="251">
        <f>VLOOKUP(A111,'[88]02'!A:E,5,FALSE)</f>
        <v>117</v>
      </c>
      <c r="D111" s="251">
        <f>SUMIFS([87]表二!$E$1:$E$65536,[87]表二!$A$1:$A$65536,A111)</f>
        <v>119</v>
      </c>
      <c r="E111" s="360">
        <f>VLOOKUP(A111,Sheet1!A:E,5)</f>
        <v>100</v>
      </c>
      <c r="F111" s="24">
        <f t="shared" si="5"/>
        <v>-0.145</v>
      </c>
      <c r="G111" s="24">
        <f t="shared" si="6"/>
        <v>-0.16</v>
      </c>
      <c r="H111" s="357" t="str">
        <f t="shared" si="7"/>
        <v>是</v>
      </c>
      <c r="I111" s="156" t="str">
        <f t="shared" si="8"/>
        <v>项</v>
      </c>
      <c r="J111" s="225"/>
      <c r="K111" s="225"/>
    </row>
    <row r="112" s="222" customFormat="1" ht="15" hidden="1" customHeight="1" spans="1:11">
      <c r="A112" s="176" t="s">
        <v>335</v>
      </c>
      <c r="B112" s="359" t="s">
        <v>168</v>
      </c>
      <c r="C112" s="251">
        <f>VLOOKUP(A112,'[88]02'!A:E,5,FALSE)</f>
        <v>0</v>
      </c>
      <c r="D112" s="251">
        <f>SUMIFS([87]表二!$E$1:$E$65536,[87]表二!$A$1:$A$65536,A112)</f>
        <v>0</v>
      </c>
      <c r="E112" s="360">
        <f>VLOOKUP(A112,Sheet1!A:E,5)</f>
        <v>0</v>
      </c>
      <c r="F112" s="24" t="str">
        <f t="shared" si="5"/>
        <v/>
      </c>
      <c r="G112" s="24" t="str">
        <f t="shared" si="6"/>
        <v/>
      </c>
      <c r="H112" s="357" t="str">
        <f t="shared" si="7"/>
        <v>否</v>
      </c>
      <c r="I112" s="156" t="str">
        <f t="shared" si="8"/>
        <v>项</v>
      </c>
      <c r="J112" s="225"/>
      <c r="K112" s="225"/>
    </row>
    <row r="113" s="222" customFormat="1" ht="15" hidden="1" customHeight="1" spans="1:11">
      <c r="A113" s="176" t="s">
        <v>336</v>
      </c>
      <c r="B113" s="359" t="s">
        <v>170</v>
      </c>
      <c r="C113" s="251">
        <f>VLOOKUP(A113,'[88]02'!A:E,5,FALSE)</f>
        <v>0</v>
      </c>
      <c r="D113" s="251">
        <f>SUMIFS([87]表二!$E$1:$E$65536,[87]表二!$A$1:$A$65536,A113)</f>
        <v>0</v>
      </c>
      <c r="E113" s="360">
        <f>VLOOKUP(A113,Sheet1!A:E,5)</f>
        <v>0</v>
      </c>
      <c r="F113" s="24" t="str">
        <f t="shared" si="5"/>
        <v/>
      </c>
      <c r="G113" s="24" t="str">
        <f t="shared" si="6"/>
        <v/>
      </c>
      <c r="H113" s="357" t="str">
        <f t="shared" si="7"/>
        <v>否</v>
      </c>
      <c r="I113" s="156" t="str">
        <f t="shared" si="8"/>
        <v>项</v>
      </c>
      <c r="J113" s="225"/>
      <c r="K113" s="225"/>
    </row>
    <row r="114" s="222" customFormat="1" ht="15" hidden="1" customHeight="1" spans="1:11">
      <c r="A114" s="176" t="s">
        <v>337</v>
      </c>
      <c r="B114" s="359" t="s">
        <v>338</v>
      </c>
      <c r="C114" s="251">
        <f>VLOOKUP(A114,'[88]02'!A:E,5,FALSE)</f>
        <v>0</v>
      </c>
      <c r="D114" s="251">
        <f>SUMIFS([87]表二!$E$1:$E$65536,[87]表二!$A$1:$A$65536,A114)</f>
        <v>0</v>
      </c>
      <c r="E114" s="360">
        <f>VLOOKUP(A114,Sheet1!A:E,5)</f>
        <v>0</v>
      </c>
      <c r="F114" s="24" t="str">
        <f t="shared" si="5"/>
        <v/>
      </c>
      <c r="G114" s="24" t="str">
        <f t="shared" si="6"/>
        <v/>
      </c>
      <c r="H114" s="357" t="str">
        <f t="shared" si="7"/>
        <v>否</v>
      </c>
      <c r="I114" s="156" t="str">
        <f t="shared" si="8"/>
        <v>项</v>
      </c>
      <c r="J114" s="225"/>
      <c r="K114" s="225"/>
    </row>
    <row r="115" s="222" customFormat="1" ht="15" hidden="1" customHeight="1" spans="1:11">
      <c r="A115" s="176" t="s">
        <v>339</v>
      </c>
      <c r="B115" s="359" t="s">
        <v>340</v>
      </c>
      <c r="C115" s="251">
        <f>VLOOKUP(A115,'[88]02'!A:E,5,FALSE)</f>
        <v>0</v>
      </c>
      <c r="D115" s="251">
        <f>SUMIFS([87]表二!$E$1:$E$65536,[87]表二!$A$1:$A$65536,A115)</f>
        <v>0</v>
      </c>
      <c r="E115" s="360">
        <f>VLOOKUP(A115,Sheet1!A:E,5)</f>
        <v>0</v>
      </c>
      <c r="F115" s="24" t="str">
        <f t="shared" si="5"/>
        <v/>
      </c>
      <c r="G115" s="24" t="str">
        <f t="shared" si="6"/>
        <v/>
      </c>
      <c r="H115" s="357" t="str">
        <f t="shared" si="7"/>
        <v>否</v>
      </c>
      <c r="I115" s="156" t="str">
        <f t="shared" si="8"/>
        <v>项</v>
      </c>
      <c r="J115" s="225"/>
      <c r="K115" s="225"/>
    </row>
    <row r="116" s="222" customFormat="1" ht="15" hidden="1" customHeight="1" spans="1:11">
      <c r="A116" s="176" t="s">
        <v>341</v>
      </c>
      <c r="B116" s="359" t="s">
        <v>342</v>
      </c>
      <c r="C116" s="251">
        <f>VLOOKUP(A116,'[88]02'!A:E,5,FALSE)</f>
        <v>0</v>
      </c>
      <c r="D116" s="251">
        <f>SUMIFS([87]表二!$E$1:$E$65536,[87]表二!$A$1:$A$65536,A116)</f>
        <v>0</v>
      </c>
      <c r="E116" s="360">
        <f>VLOOKUP(A116,Sheet1!A:E,5)</f>
        <v>0</v>
      </c>
      <c r="F116" s="24" t="str">
        <f t="shared" si="5"/>
        <v/>
      </c>
      <c r="G116" s="24" t="str">
        <f t="shared" si="6"/>
        <v/>
      </c>
      <c r="H116" s="357" t="str">
        <f t="shared" si="7"/>
        <v>否</v>
      </c>
      <c r="I116" s="156" t="str">
        <f t="shared" si="8"/>
        <v>项</v>
      </c>
      <c r="J116" s="225"/>
      <c r="K116" s="225"/>
    </row>
    <row r="117" s="222" customFormat="1" ht="21.6" customHeight="1" spans="1:11">
      <c r="A117" s="176" t="s">
        <v>343</v>
      </c>
      <c r="B117" s="359" t="s">
        <v>344</v>
      </c>
      <c r="C117" s="251">
        <f>VLOOKUP(A117,'[88]02'!A:E,5,FALSE)</f>
        <v>4</v>
      </c>
      <c r="D117" s="251">
        <f>SUMIFS([87]表二!$E$1:$E$65536,[87]表二!$A$1:$A$65536,A117)</f>
        <v>0</v>
      </c>
      <c r="E117" s="360">
        <f>VLOOKUP(A117,Sheet1!A:E,5)</f>
        <v>0</v>
      </c>
      <c r="F117" s="24">
        <f t="shared" si="5"/>
        <v>-1</v>
      </c>
      <c r="G117" s="24" t="str">
        <f t="shared" si="6"/>
        <v/>
      </c>
      <c r="H117" s="357" t="str">
        <f t="shared" si="7"/>
        <v>是</v>
      </c>
      <c r="I117" s="156" t="str">
        <f t="shared" si="8"/>
        <v>项</v>
      </c>
      <c r="J117" s="225"/>
      <c r="K117" s="225"/>
    </row>
    <row r="118" s="222" customFormat="1" ht="21.6" customHeight="1" spans="1:11">
      <c r="A118" s="176" t="s">
        <v>345</v>
      </c>
      <c r="B118" s="359" t="s">
        <v>346</v>
      </c>
      <c r="C118" s="251">
        <f>VLOOKUP(A118,'[88]02'!A:E,5,FALSE)</f>
        <v>33</v>
      </c>
      <c r="D118" s="251">
        <f>SUMIFS([87]表二!$E$1:$E$65536,[87]表二!$A$1:$A$65536,A118)</f>
        <v>50</v>
      </c>
      <c r="E118" s="360">
        <f>VLOOKUP(A118,Sheet1!A:E,5)</f>
        <v>0</v>
      </c>
      <c r="F118" s="24">
        <f t="shared" si="5"/>
        <v>-1</v>
      </c>
      <c r="G118" s="24">
        <f t="shared" si="6"/>
        <v>-1</v>
      </c>
      <c r="H118" s="357" t="str">
        <f t="shared" si="7"/>
        <v>是</v>
      </c>
      <c r="I118" s="156" t="str">
        <f t="shared" si="8"/>
        <v>项</v>
      </c>
      <c r="J118" s="225"/>
      <c r="K118" s="225"/>
    </row>
    <row r="119" s="222" customFormat="1" ht="15" hidden="1" customHeight="1" spans="1:11">
      <c r="A119" s="176" t="s">
        <v>347</v>
      </c>
      <c r="B119" s="359" t="s">
        <v>184</v>
      </c>
      <c r="C119" s="251">
        <f>VLOOKUP(A119,'[88]02'!A:E,5,FALSE)</f>
        <v>0</v>
      </c>
      <c r="D119" s="251">
        <f>SUMIFS([87]表二!$E$1:$E$65536,[87]表二!$A$1:$A$65536,A119)</f>
        <v>0</v>
      </c>
      <c r="E119" s="360">
        <f>VLOOKUP(A119,Sheet1!A:E,5)</f>
        <v>0</v>
      </c>
      <c r="F119" s="24" t="str">
        <f t="shared" si="5"/>
        <v/>
      </c>
      <c r="G119" s="24" t="str">
        <f t="shared" si="6"/>
        <v/>
      </c>
      <c r="H119" s="357" t="str">
        <f t="shared" si="7"/>
        <v>否</v>
      </c>
      <c r="I119" s="156" t="str">
        <f t="shared" si="8"/>
        <v>项</v>
      </c>
      <c r="J119" s="225"/>
      <c r="K119" s="225"/>
    </row>
    <row r="120" s="222" customFormat="1" ht="15" hidden="1" customHeight="1" spans="1:11">
      <c r="A120" s="176" t="s">
        <v>348</v>
      </c>
      <c r="B120" s="359" t="s">
        <v>349</v>
      </c>
      <c r="C120" s="251">
        <f>VLOOKUP(A120,'[88]02'!A:E,5,FALSE)</f>
        <v>0</v>
      </c>
      <c r="D120" s="251">
        <f>SUMIFS([87]表二!$E$1:$E$65536,[87]表二!$A$1:$A$65536,A120)</f>
        <v>0</v>
      </c>
      <c r="E120" s="360">
        <f>VLOOKUP(A120,Sheet1!A:E,5)</f>
        <v>0</v>
      </c>
      <c r="F120" s="24" t="str">
        <f t="shared" si="5"/>
        <v/>
      </c>
      <c r="G120" s="24" t="str">
        <f t="shared" si="6"/>
        <v/>
      </c>
      <c r="H120" s="357" t="str">
        <f t="shared" si="7"/>
        <v>否</v>
      </c>
      <c r="I120" s="156" t="str">
        <f t="shared" si="8"/>
        <v>项</v>
      </c>
      <c r="J120" s="225"/>
      <c r="K120" s="225"/>
    </row>
    <row r="121" ht="15" hidden="1" customHeight="1" spans="1:11">
      <c r="A121" s="176" t="s">
        <v>350</v>
      </c>
      <c r="B121" s="177" t="s">
        <v>351</v>
      </c>
      <c r="C121" s="251">
        <f>SUM(C122:C132)</f>
        <v>0</v>
      </c>
      <c r="D121" s="251">
        <f>SUM(D122:D132)</f>
        <v>0</v>
      </c>
      <c r="E121" s="251">
        <f>SUM(E122:E132)</f>
        <v>0</v>
      </c>
      <c r="F121" s="24" t="str">
        <f t="shared" si="5"/>
        <v/>
      </c>
      <c r="G121" s="24" t="str">
        <f t="shared" si="6"/>
        <v/>
      </c>
      <c r="H121" s="357" t="str">
        <f t="shared" si="7"/>
        <v>否</v>
      </c>
      <c r="I121" s="156" t="str">
        <f t="shared" si="8"/>
        <v>款</v>
      </c>
      <c r="J121" s="156"/>
      <c r="K121" s="156"/>
    </row>
    <row r="122" s="222" customFormat="1" ht="15" hidden="1" customHeight="1" spans="1:11">
      <c r="A122" s="176" t="s">
        <v>352</v>
      </c>
      <c r="B122" s="359" t="s">
        <v>166</v>
      </c>
      <c r="C122" s="251">
        <f>VLOOKUP(A122,'[88]02'!A:E,5,FALSE)</f>
        <v>0</v>
      </c>
      <c r="D122" s="251">
        <f>SUMIFS([87]表二!$E$1:$E$65536,[87]表二!$A$1:$A$65536,A122)</f>
        <v>0</v>
      </c>
      <c r="E122" s="360">
        <f>VLOOKUP(A122,Sheet1!A:E,5)</f>
        <v>0</v>
      </c>
      <c r="F122" s="24" t="str">
        <f t="shared" si="5"/>
        <v/>
      </c>
      <c r="G122" s="24" t="str">
        <f t="shared" si="6"/>
        <v/>
      </c>
      <c r="H122" s="357" t="str">
        <f t="shared" si="7"/>
        <v>否</v>
      </c>
      <c r="I122" s="156" t="str">
        <f t="shared" si="8"/>
        <v>项</v>
      </c>
      <c r="J122" s="225"/>
      <c r="K122" s="225"/>
    </row>
    <row r="123" s="222" customFormat="1" ht="15" hidden="1" customHeight="1" spans="1:11">
      <c r="A123" s="176" t="s">
        <v>353</v>
      </c>
      <c r="B123" s="359" t="s">
        <v>168</v>
      </c>
      <c r="C123" s="251">
        <f>VLOOKUP(A123,'[88]02'!A:E,5,FALSE)</f>
        <v>0</v>
      </c>
      <c r="D123" s="251">
        <f>SUMIFS([87]表二!$E$1:$E$65536,[87]表二!$A$1:$A$65536,A123)</f>
        <v>0</v>
      </c>
      <c r="E123" s="360">
        <f>VLOOKUP(A123,Sheet1!A:E,5)</f>
        <v>0</v>
      </c>
      <c r="F123" s="24" t="str">
        <f t="shared" si="5"/>
        <v/>
      </c>
      <c r="G123" s="24" t="str">
        <f t="shared" si="6"/>
        <v/>
      </c>
      <c r="H123" s="357" t="str">
        <f t="shared" si="7"/>
        <v>否</v>
      </c>
      <c r="I123" s="156" t="str">
        <f t="shared" si="8"/>
        <v>项</v>
      </c>
      <c r="J123" s="225"/>
      <c r="K123" s="225"/>
    </row>
    <row r="124" s="222" customFormat="1" ht="15" hidden="1" customHeight="1" spans="1:11">
      <c r="A124" s="176" t="s">
        <v>354</v>
      </c>
      <c r="B124" s="359" t="s">
        <v>170</v>
      </c>
      <c r="C124" s="251">
        <f>VLOOKUP(A124,'[88]02'!A:E,5,FALSE)</f>
        <v>0</v>
      </c>
      <c r="D124" s="251">
        <f>SUMIFS([87]表二!$E$1:$E$65536,[87]表二!$A$1:$A$65536,A124)</f>
        <v>0</v>
      </c>
      <c r="E124" s="360">
        <f>VLOOKUP(A124,Sheet1!A:E,5)</f>
        <v>0</v>
      </c>
      <c r="F124" s="24" t="str">
        <f t="shared" si="5"/>
        <v/>
      </c>
      <c r="G124" s="24" t="str">
        <f t="shared" si="6"/>
        <v/>
      </c>
      <c r="H124" s="357" t="str">
        <f t="shared" si="7"/>
        <v>否</v>
      </c>
      <c r="I124" s="156" t="str">
        <f t="shared" si="8"/>
        <v>项</v>
      </c>
      <c r="J124" s="225"/>
      <c r="K124" s="225"/>
    </row>
    <row r="125" s="222" customFormat="1" ht="15" hidden="1" customHeight="1" spans="1:11">
      <c r="A125" s="176" t="s">
        <v>355</v>
      </c>
      <c r="B125" s="359" t="s">
        <v>356</v>
      </c>
      <c r="C125" s="251">
        <f>VLOOKUP(A125,'[88]02'!A:E,5,FALSE)</f>
        <v>0</v>
      </c>
      <c r="D125" s="251">
        <f>SUMIFS([87]表二!$E$1:$E$65536,[87]表二!$A$1:$A$65536,A125)</f>
        <v>0</v>
      </c>
      <c r="E125" s="360">
        <f>VLOOKUP(A125,Sheet1!A:E,5)</f>
        <v>0</v>
      </c>
      <c r="F125" s="24" t="str">
        <f t="shared" si="5"/>
        <v/>
      </c>
      <c r="G125" s="24" t="str">
        <f t="shared" si="6"/>
        <v/>
      </c>
      <c r="H125" s="357" t="str">
        <f t="shared" si="7"/>
        <v>否</v>
      </c>
      <c r="I125" s="156" t="str">
        <f t="shared" si="8"/>
        <v>项</v>
      </c>
      <c r="J125" s="225"/>
      <c r="K125" s="225"/>
    </row>
    <row r="126" s="222" customFormat="1" ht="15" hidden="1" customHeight="1" spans="1:11">
      <c r="A126" s="176" t="s">
        <v>357</v>
      </c>
      <c r="B126" s="359" t="s">
        <v>358</v>
      </c>
      <c r="C126" s="251">
        <f>VLOOKUP(A126,'[88]02'!A:E,5,FALSE)</f>
        <v>0</v>
      </c>
      <c r="D126" s="251">
        <f>SUMIFS([87]表二!$E$1:$E$65536,[87]表二!$A$1:$A$65536,A126)</f>
        <v>0</v>
      </c>
      <c r="E126" s="360">
        <f>VLOOKUP(A126,Sheet1!A:E,5)</f>
        <v>0</v>
      </c>
      <c r="F126" s="24" t="str">
        <f t="shared" si="5"/>
        <v/>
      </c>
      <c r="G126" s="24" t="str">
        <f t="shared" si="6"/>
        <v/>
      </c>
      <c r="H126" s="357" t="str">
        <f t="shared" si="7"/>
        <v>否</v>
      </c>
      <c r="I126" s="156" t="str">
        <f t="shared" si="8"/>
        <v>项</v>
      </c>
      <c r="J126" s="225"/>
      <c r="K126" s="225"/>
    </row>
    <row r="127" s="222" customFormat="1" ht="15" hidden="1" customHeight="1" spans="1:11">
      <c r="A127" s="176" t="s">
        <v>359</v>
      </c>
      <c r="B127" s="359" t="s">
        <v>360</v>
      </c>
      <c r="C127" s="251">
        <f>VLOOKUP(A127,'[88]02'!A:E,5,FALSE)</f>
        <v>0</v>
      </c>
      <c r="D127" s="251">
        <f>SUMIFS([87]表二!$E$1:$E$65536,[87]表二!$A$1:$A$65536,A127)</f>
        <v>0</v>
      </c>
      <c r="E127" s="360">
        <f>VLOOKUP(A127,Sheet1!A:E,5)</f>
        <v>0</v>
      </c>
      <c r="F127" s="24" t="str">
        <f t="shared" si="5"/>
        <v/>
      </c>
      <c r="G127" s="24" t="str">
        <f t="shared" si="6"/>
        <v/>
      </c>
      <c r="H127" s="357" t="str">
        <f t="shared" si="7"/>
        <v>否</v>
      </c>
      <c r="I127" s="156" t="str">
        <f t="shared" ref="I127:I180" si="9">IF(LEN(A127)=3,"类",IF(LEN(A127)=5,"款","项"))</f>
        <v>项</v>
      </c>
      <c r="J127" s="225"/>
      <c r="K127" s="225"/>
    </row>
    <row r="128" s="222" customFormat="1" ht="15" hidden="1" customHeight="1" spans="1:11">
      <c r="A128" s="176" t="s">
        <v>361</v>
      </c>
      <c r="B128" s="359" t="s">
        <v>362</v>
      </c>
      <c r="C128" s="251">
        <f>VLOOKUP(A128,'[88]02'!A:E,5,FALSE)</f>
        <v>0</v>
      </c>
      <c r="D128" s="251">
        <f>SUMIFS([87]表二!$E$1:$E$65536,[87]表二!$A$1:$A$65536,A128)</f>
        <v>0</v>
      </c>
      <c r="E128" s="360">
        <f>VLOOKUP(A128,Sheet1!A:E,5)</f>
        <v>0</v>
      </c>
      <c r="F128" s="24" t="str">
        <f t="shared" si="5"/>
        <v/>
      </c>
      <c r="G128" s="24" t="str">
        <f t="shared" si="6"/>
        <v/>
      </c>
      <c r="H128" s="357" t="str">
        <f t="shared" si="7"/>
        <v>否</v>
      </c>
      <c r="I128" s="156" t="str">
        <f t="shared" si="9"/>
        <v>项</v>
      </c>
      <c r="J128" s="225"/>
      <c r="K128" s="225"/>
    </row>
    <row r="129" s="222" customFormat="1" ht="15" hidden="1" customHeight="1" spans="1:11">
      <c r="A129" s="176" t="s">
        <v>363</v>
      </c>
      <c r="B129" s="359" t="s">
        <v>364</v>
      </c>
      <c r="C129" s="251">
        <f>VLOOKUP(A129,'[88]02'!A:E,5,FALSE)</f>
        <v>0</v>
      </c>
      <c r="D129" s="251">
        <f>SUMIFS([87]表二!$E$1:$E$65536,[87]表二!$A$1:$A$65536,A129)</f>
        <v>0</v>
      </c>
      <c r="E129" s="360">
        <f>VLOOKUP(A129,Sheet1!A:E,5)</f>
        <v>0</v>
      </c>
      <c r="F129" s="24" t="str">
        <f t="shared" si="5"/>
        <v/>
      </c>
      <c r="G129" s="24" t="str">
        <f t="shared" si="6"/>
        <v/>
      </c>
      <c r="H129" s="357" t="str">
        <f t="shared" si="7"/>
        <v>否</v>
      </c>
      <c r="I129" s="156" t="str">
        <f t="shared" si="9"/>
        <v>项</v>
      </c>
      <c r="J129" s="225"/>
      <c r="K129" s="225"/>
    </row>
    <row r="130" s="222" customFormat="1" ht="15" hidden="1" customHeight="1" spans="1:11">
      <c r="A130" s="176" t="s">
        <v>365</v>
      </c>
      <c r="B130" s="359" t="s">
        <v>366</v>
      </c>
      <c r="C130" s="251">
        <f>VLOOKUP(A130,'[88]02'!A:E,5,FALSE)</f>
        <v>0</v>
      </c>
      <c r="D130" s="251">
        <f>SUMIFS([87]表二!$E$1:$E$65536,[87]表二!$A$1:$A$65536,A130)</f>
        <v>0</v>
      </c>
      <c r="E130" s="360">
        <f>VLOOKUP(A130,Sheet1!A:E,5)</f>
        <v>0</v>
      </c>
      <c r="F130" s="24" t="str">
        <f t="shared" si="5"/>
        <v/>
      </c>
      <c r="G130" s="24" t="str">
        <f t="shared" si="6"/>
        <v/>
      </c>
      <c r="H130" s="357" t="str">
        <f t="shared" si="7"/>
        <v>否</v>
      </c>
      <c r="I130" s="156" t="str">
        <f t="shared" si="9"/>
        <v>项</v>
      </c>
      <c r="J130" s="225"/>
      <c r="K130" s="225"/>
    </row>
    <row r="131" s="222" customFormat="1" ht="15" hidden="1" customHeight="1" spans="1:11">
      <c r="A131" s="176" t="s">
        <v>367</v>
      </c>
      <c r="B131" s="359" t="s">
        <v>184</v>
      </c>
      <c r="C131" s="251">
        <f>VLOOKUP(A131,'[88]02'!A:E,5,FALSE)</f>
        <v>0</v>
      </c>
      <c r="D131" s="251">
        <f>SUMIFS([87]表二!$E$1:$E$65536,[87]表二!$A$1:$A$65536,A131)</f>
        <v>0</v>
      </c>
      <c r="E131" s="360">
        <f>VLOOKUP(A131,Sheet1!A:E,5)</f>
        <v>0</v>
      </c>
      <c r="F131" s="24" t="str">
        <f t="shared" si="5"/>
        <v/>
      </c>
      <c r="G131" s="24" t="str">
        <f t="shared" si="6"/>
        <v/>
      </c>
      <c r="H131" s="357" t="str">
        <f t="shared" si="7"/>
        <v>否</v>
      </c>
      <c r="I131" s="156" t="str">
        <f t="shared" si="9"/>
        <v>项</v>
      </c>
      <c r="J131" s="225"/>
      <c r="K131" s="225"/>
    </row>
    <row r="132" s="222" customFormat="1" ht="15" hidden="1" customHeight="1" spans="1:11">
      <c r="A132" s="176" t="s">
        <v>368</v>
      </c>
      <c r="B132" s="359" t="s">
        <v>369</v>
      </c>
      <c r="C132" s="251">
        <f>VLOOKUP(A132,'[88]02'!A:E,5,FALSE)</f>
        <v>0</v>
      </c>
      <c r="D132" s="251">
        <f>SUMIFS([87]表二!$E$1:$E$65536,[87]表二!$A$1:$A$65536,A132)</f>
        <v>0</v>
      </c>
      <c r="E132" s="360">
        <f>VLOOKUP(A132,Sheet1!A:E,5)</f>
        <v>0</v>
      </c>
      <c r="F132" s="24" t="str">
        <f t="shared" si="5"/>
        <v/>
      </c>
      <c r="G132" s="24" t="str">
        <f t="shared" si="6"/>
        <v/>
      </c>
      <c r="H132" s="357" t="str">
        <f t="shared" si="7"/>
        <v>否</v>
      </c>
      <c r="I132" s="156" t="str">
        <f t="shared" si="9"/>
        <v>项</v>
      </c>
      <c r="J132" s="225"/>
      <c r="K132" s="225"/>
    </row>
    <row r="133" ht="21.6" customHeight="1" spans="1:11">
      <c r="A133" s="176" t="s">
        <v>370</v>
      </c>
      <c r="B133" s="177" t="s">
        <v>371</v>
      </c>
      <c r="C133" s="251">
        <f>SUM(C134:C139)</f>
        <v>323</v>
      </c>
      <c r="D133" s="251">
        <f>SUM(D134:D139)</f>
        <v>200</v>
      </c>
      <c r="E133" s="251">
        <f>SUM(E134:E139)</f>
        <v>0</v>
      </c>
      <c r="F133" s="24">
        <f t="shared" si="5"/>
        <v>-1</v>
      </c>
      <c r="G133" s="24">
        <f t="shared" si="6"/>
        <v>-1</v>
      </c>
      <c r="H133" s="357" t="str">
        <f t="shared" si="7"/>
        <v>是</v>
      </c>
      <c r="I133" s="156" t="str">
        <f t="shared" si="9"/>
        <v>款</v>
      </c>
      <c r="J133" s="156"/>
      <c r="K133" s="156"/>
    </row>
    <row r="134" s="222" customFormat="1" ht="15" hidden="1" customHeight="1" spans="1:11">
      <c r="A134" s="176" t="s">
        <v>372</v>
      </c>
      <c r="B134" s="359" t="s">
        <v>166</v>
      </c>
      <c r="C134" s="251">
        <f>VLOOKUP(A134,'[88]02'!A:E,5,FALSE)</f>
        <v>0</v>
      </c>
      <c r="D134" s="251">
        <f>SUMIFS([87]表二!$E$1:$E$65536,[87]表二!$A$1:$A$65536,A134)</f>
        <v>0</v>
      </c>
      <c r="E134" s="360">
        <f>VLOOKUP(A134,Sheet1!A:E,5)</f>
        <v>0</v>
      </c>
      <c r="F134" s="24" t="str">
        <f t="shared" ref="F134:F197" si="10">IF(C134&gt;0,E134/C134-1,IF(C134&lt;0,-(E134/C134-1),""))</f>
        <v/>
      </c>
      <c r="G134" s="24" t="str">
        <f t="shared" ref="G134:G197" si="11">IF(D134&gt;0,E134/D134-1,IF(D134&lt;0,-(E134/D134-1),""))</f>
        <v/>
      </c>
      <c r="H134" s="357" t="str">
        <f t="shared" ref="H134:H197" si="12">IF(LEN(A134)=3,"是",IF(B134&lt;&gt;"",IF(SUM(C134:E134)&lt;&gt;0,"是","否"),"是"))</f>
        <v>否</v>
      </c>
      <c r="I134" s="156" t="str">
        <f t="shared" si="9"/>
        <v>项</v>
      </c>
      <c r="J134" s="225"/>
      <c r="K134" s="225"/>
    </row>
    <row r="135" s="222" customFormat="1" ht="15" hidden="1" customHeight="1" spans="1:11">
      <c r="A135" s="176" t="s">
        <v>373</v>
      </c>
      <c r="B135" s="359" t="s">
        <v>168</v>
      </c>
      <c r="C135" s="251">
        <f>VLOOKUP(A135,'[88]02'!A:E,5,FALSE)</f>
        <v>0</v>
      </c>
      <c r="D135" s="251">
        <f>SUMIFS([87]表二!$E$1:$E$65536,[87]表二!$A$1:$A$65536,A135)</f>
        <v>0</v>
      </c>
      <c r="E135" s="360">
        <f>VLOOKUP(A135,Sheet1!A:E,5)</f>
        <v>0</v>
      </c>
      <c r="F135" s="24" t="str">
        <f t="shared" si="10"/>
        <v/>
      </c>
      <c r="G135" s="24" t="str">
        <f t="shared" si="11"/>
        <v/>
      </c>
      <c r="H135" s="357" t="str">
        <f t="shared" si="12"/>
        <v>否</v>
      </c>
      <c r="I135" s="156" t="str">
        <f t="shared" si="9"/>
        <v>项</v>
      </c>
      <c r="J135" s="225"/>
      <c r="K135" s="225"/>
    </row>
    <row r="136" s="222" customFormat="1" ht="15" hidden="1" customHeight="1" spans="1:11">
      <c r="A136" s="176" t="s">
        <v>374</v>
      </c>
      <c r="B136" s="359" t="s">
        <v>170</v>
      </c>
      <c r="C136" s="251">
        <f>VLOOKUP(A136,'[88]02'!A:E,5,FALSE)</f>
        <v>0</v>
      </c>
      <c r="D136" s="251">
        <f>SUMIFS([87]表二!$E$1:$E$65536,[87]表二!$A$1:$A$65536,A136)</f>
        <v>0</v>
      </c>
      <c r="E136" s="360">
        <f>VLOOKUP(A136,Sheet1!A:E,5)</f>
        <v>0</v>
      </c>
      <c r="F136" s="24" t="str">
        <f t="shared" si="10"/>
        <v/>
      </c>
      <c r="G136" s="24" t="str">
        <f t="shared" si="11"/>
        <v/>
      </c>
      <c r="H136" s="357" t="str">
        <f t="shared" si="12"/>
        <v>否</v>
      </c>
      <c r="I136" s="156" t="str">
        <f t="shared" si="9"/>
        <v>项</v>
      </c>
      <c r="J136" s="225"/>
      <c r="K136" s="225"/>
    </row>
    <row r="137" s="222" customFormat="1" ht="21.6" customHeight="1" spans="1:11">
      <c r="A137" s="176" t="s">
        <v>375</v>
      </c>
      <c r="B137" s="359" t="s">
        <v>376</v>
      </c>
      <c r="C137" s="251">
        <f>VLOOKUP(A137,'[88]02'!A:E,5,FALSE)</f>
        <v>309</v>
      </c>
      <c r="D137" s="251">
        <f>SUMIFS([87]表二!$E$1:$E$65536,[87]表二!$A$1:$A$65536,A137)</f>
        <v>200</v>
      </c>
      <c r="E137" s="360">
        <f>VLOOKUP(A137,Sheet1!A:E,5)</f>
        <v>0</v>
      </c>
      <c r="F137" s="24">
        <f t="shared" si="10"/>
        <v>-1</v>
      </c>
      <c r="G137" s="24">
        <f t="shared" si="11"/>
        <v>-1</v>
      </c>
      <c r="H137" s="357" t="str">
        <f t="shared" si="12"/>
        <v>是</v>
      </c>
      <c r="I137" s="156" t="str">
        <f t="shared" si="9"/>
        <v>项</v>
      </c>
      <c r="J137" s="225"/>
      <c r="K137" s="225"/>
    </row>
    <row r="138" s="222" customFormat="1" ht="15" hidden="1" customHeight="1" spans="1:11">
      <c r="A138" s="176" t="s">
        <v>377</v>
      </c>
      <c r="B138" s="359" t="s">
        <v>184</v>
      </c>
      <c r="C138" s="251">
        <f>VLOOKUP(A138,'[88]02'!A:E,5,FALSE)</f>
        <v>0</v>
      </c>
      <c r="D138" s="251">
        <f>SUMIFS([87]表二!$E$1:$E$65536,[87]表二!$A$1:$A$65536,A138)</f>
        <v>0</v>
      </c>
      <c r="E138" s="360">
        <f>VLOOKUP(A138,Sheet1!A:E,5)</f>
        <v>0</v>
      </c>
      <c r="F138" s="24" t="str">
        <f t="shared" si="10"/>
        <v/>
      </c>
      <c r="G138" s="24" t="str">
        <f t="shared" si="11"/>
        <v/>
      </c>
      <c r="H138" s="357" t="str">
        <f t="shared" si="12"/>
        <v>否</v>
      </c>
      <c r="I138" s="156" t="str">
        <f t="shared" si="9"/>
        <v>项</v>
      </c>
      <c r="J138" s="225"/>
      <c r="K138" s="225"/>
    </row>
    <row r="139" s="222" customFormat="1" ht="21.6" customHeight="1" spans="1:11">
      <c r="A139" s="176" t="s">
        <v>378</v>
      </c>
      <c r="B139" s="359" t="s">
        <v>379</v>
      </c>
      <c r="C139" s="251">
        <f>VLOOKUP(A139,'[88]02'!A:E,5,FALSE)</f>
        <v>14</v>
      </c>
      <c r="D139" s="251">
        <f>SUMIFS([87]表二!$E$1:$E$65536,[87]表二!$A$1:$A$65536,A139)</f>
        <v>0</v>
      </c>
      <c r="E139" s="360">
        <f>VLOOKUP(A139,Sheet1!A:E,5)</f>
        <v>0</v>
      </c>
      <c r="F139" s="24">
        <f t="shared" si="10"/>
        <v>-1</v>
      </c>
      <c r="G139" s="24" t="str">
        <f t="shared" si="11"/>
        <v/>
      </c>
      <c r="H139" s="357" t="str">
        <f t="shared" si="12"/>
        <v>是</v>
      </c>
      <c r="I139" s="156" t="str">
        <f t="shared" si="9"/>
        <v>项</v>
      </c>
      <c r="J139" s="225"/>
      <c r="K139" s="225"/>
    </row>
    <row r="140" ht="15" hidden="1" customHeight="1" spans="1:11">
      <c r="A140" s="176" t="s">
        <v>380</v>
      </c>
      <c r="B140" s="177" t="s">
        <v>381</v>
      </c>
      <c r="C140" s="251">
        <f>SUM(C141:C147)</f>
        <v>0</v>
      </c>
      <c r="D140" s="251">
        <f>SUM(D141:D147)</f>
        <v>0</v>
      </c>
      <c r="E140" s="251">
        <f>SUM(E141:E147)</f>
        <v>0</v>
      </c>
      <c r="F140" s="24" t="str">
        <f t="shared" si="10"/>
        <v/>
      </c>
      <c r="G140" s="24" t="str">
        <f t="shared" si="11"/>
        <v/>
      </c>
      <c r="H140" s="357" t="str">
        <f t="shared" si="12"/>
        <v>否</v>
      </c>
      <c r="I140" s="156" t="str">
        <f t="shared" si="9"/>
        <v>款</v>
      </c>
      <c r="J140" s="156"/>
      <c r="K140" s="156"/>
    </row>
    <row r="141" s="222" customFormat="1" ht="15" hidden="1" customHeight="1" spans="1:11">
      <c r="A141" s="176" t="s">
        <v>382</v>
      </c>
      <c r="B141" s="359" t="s">
        <v>166</v>
      </c>
      <c r="C141" s="251">
        <f>VLOOKUP(A141,'[88]02'!A:E,5,FALSE)</f>
        <v>0</v>
      </c>
      <c r="D141" s="251">
        <f>SUMIFS([87]表二!$E$1:$E$65536,[87]表二!$A$1:$A$65536,A141)</f>
        <v>0</v>
      </c>
      <c r="E141" s="360">
        <f>VLOOKUP(A141,Sheet1!A:E,5)</f>
        <v>0</v>
      </c>
      <c r="F141" s="24" t="str">
        <f t="shared" si="10"/>
        <v/>
      </c>
      <c r="G141" s="24" t="str">
        <f t="shared" si="11"/>
        <v/>
      </c>
      <c r="H141" s="357" t="str">
        <f t="shared" si="12"/>
        <v>否</v>
      </c>
      <c r="I141" s="156" t="str">
        <f t="shared" si="9"/>
        <v>项</v>
      </c>
      <c r="J141" s="225"/>
      <c r="K141" s="225"/>
    </row>
    <row r="142" s="222" customFormat="1" ht="15" hidden="1" customHeight="1" spans="1:11">
      <c r="A142" s="176" t="s">
        <v>383</v>
      </c>
      <c r="B142" s="359" t="s">
        <v>168</v>
      </c>
      <c r="C142" s="251">
        <f>VLOOKUP(A142,'[88]02'!A:E,5,FALSE)</f>
        <v>0</v>
      </c>
      <c r="D142" s="251">
        <f>SUMIFS([87]表二!$E$1:$E$65536,[87]表二!$A$1:$A$65536,A142)</f>
        <v>0</v>
      </c>
      <c r="E142" s="360">
        <f>VLOOKUP(A142,Sheet1!A:E,5)</f>
        <v>0</v>
      </c>
      <c r="F142" s="24" t="str">
        <f t="shared" si="10"/>
        <v/>
      </c>
      <c r="G142" s="24" t="str">
        <f t="shared" si="11"/>
        <v/>
      </c>
      <c r="H142" s="357" t="str">
        <f t="shared" si="12"/>
        <v>否</v>
      </c>
      <c r="I142" s="156" t="str">
        <f t="shared" si="9"/>
        <v>项</v>
      </c>
      <c r="J142" s="225"/>
      <c r="K142" s="225"/>
    </row>
    <row r="143" s="222" customFormat="1" ht="15" hidden="1" customHeight="1" spans="1:11">
      <c r="A143" s="176" t="s">
        <v>384</v>
      </c>
      <c r="B143" s="359" t="s">
        <v>170</v>
      </c>
      <c r="C143" s="251">
        <f>VLOOKUP(A143,'[88]02'!A:E,5,FALSE)</f>
        <v>0</v>
      </c>
      <c r="D143" s="251">
        <f>SUMIFS([87]表二!$E$1:$E$65536,[87]表二!$A$1:$A$65536,A143)</f>
        <v>0</v>
      </c>
      <c r="E143" s="360">
        <f>VLOOKUP(A143,Sheet1!A:E,5)</f>
        <v>0</v>
      </c>
      <c r="F143" s="24" t="str">
        <f t="shared" si="10"/>
        <v/>
      </c>
      <c r="G143" s="24" t="str">
        <f t="shared" si="11"/>
        <v/>
      </c>
      <c r="H143" s="357" t="str">
        <f t="shared" si="12"/>
        <v>否</v>
      </c>
      <c r="I143" s="156" t="str">
        <f t="shared" si="9"/>
        <v>项</v>
      </c>
      <c r="J143" s="225"/>
      <c r="K143" s="225"/>
    </row>
    <row r="144" s="222" customFormat="1" ht="15" hidden="1" customHeight="1" spans="1:11">
      <c r="A144" s="176" t="s">
        <v>385</v>
      </c>
      <c r="B144" s="359" t="s">
        <v>386</v>
      </c>
      <c r="C144" s="251">
        <f>VLOOKUP(A144,'[88]02'!A:E,5,FALSE)</f>
        <v>0</v>
      </c>
      <c r="D144" s="251">
        <f>SUMIFS([87]表二!$E$1:$E$65536,[87]表二!$A$1:$A$65536,A144)</f>
        <v>0</v>
      </c>
      <c r="E144" s="360">
        <f>VLOOKUP(A144,Sheet1!A:E,5)</f>
        <v>0</v>
      </c>
      <c r="F144" s="24" t="str">
        <f t="shared" si="10"/>
        <v/>
      </c>
      <c r="G144" s="24" t="str">
        <f t="shared" si="11"/>
        <v/>
      </c>
      <c r="H144" s="357" t="str">
        <f t="shared" si="12"/>
        <v>否</v>
      </c>
      <c r="I144" s="156" t="str">
        <f t="shared" si="9"/>
        <v>项</v>
      </c>
      <c r="J144" s="225"/>
      <c r="K144" s="225"/>
    </row>
    <row r="145" s="222" customFormat="1" ht="15" hidden="1" customHeight="1" spans="1:11">
      <c r="A145" s="176" t="s">
        <v>387</v>
      </c>
      <c r="B145" s="359" t="s">
        <v>388</v>
      </c>
      <c r="C145" s="251">
        <f>VLOOKUP(A145,'[88]02'!A:E,5,FALSE)</f>
        <v>0</v>
      </c>
      <c r="D145" s="251">
        <f>SUMIFS([87]表二!$E$1:$E$65536,[87]表二!$A$1:$A$65536,A145)</f>
        <v>0</v>
      </c>
      <c r="E145" s="360">
        <f>VLOOKUP(A145,Sheet1!A:E,5)</f>
        <v>0</v>
      </c>
      <c r="F145" s="24" t="str">
        <f t="shared" si="10"/>
        <v/>
      </c>
      <c r="G145" s="24" t="str">
        <f t="shared" si="11"/>
        <v/>
      </c>
      <c r="H145" s="357" t="str">
        <f t="shared" si="12"/>
        <v>否</v>
      </c>
      <c r="I145" s="156" t="str">
        <f t="shared" si="9"/>
        <v>项</v>
      </c>
      <c r="J145" s="225"/>
      <c r="K145" s="225"/>
    </row>
    <row r="146" s="222" customFormat="1" ht="15" hidden="1" customHeight="1" spans="1:11">
      <c r="A146" s="176" t="s">
        <v>389</v>
      </c>
      <c r="B146" s="359" t="s">
        <v>184</v>
      </c>
      <c r="C146" s="251">
        <f>VLOOKUP(A146,'[88]02'!A:E,5,FALSE)</f>
        <v>0</v>
      </c>
      <c r="D146" s="251">
        <f>SUMIFS([87]表二!$E$1:$E$65536,[87]表二!$A$1:$A$65536,A146)</f>
        <v>0</v>
      </c>
      <c r="E146" s="360">
        <f>VLOOKUP(A146,Sheet1!A:E,5)</f>
        <v>0</v>
      </c>
      <c r="F146" s="24" t="str">
        <f t="shared" si="10"/>
        <v/>
      </c>
      <c r="G146" s="24" t="str">
        <f t="shared" si="11"/>
        <v/>
      </c>
      <c r="H146" s="357" t="str">
        <f t="shared" si="12"/>
        <v>否</v>
      </c>
      <c r="I146" s="156" t="str">
        <f t="shared" si="9"/>
        <v>项</v>
      </c>
      <c r="J146" s="225"/>
      <c r="K146" s="225"/>
    </row>
    <row r="147" s="222" customFormat="1" ht="15" hidden="1" customHeight="1" spans="1:11">
      <c r="A147" s="176" t="s">
        <v>390</v>
      </c>
      <c r="B147" s="359" t="s">
        <v>391</v>
      </c>
      <c r="C147" s="251">
        <f>VLOOKUP(A147,'[88]02'!A:E,5,FALSE)</f>
        <v>0</v>
      </c>
      <c r="D147" s="251">
        <f>SUMIFS([87]表二!$E$1:$E$65536,[87]表二!$A$1:$A$65536,A147)</f>
        <v>0</v>
      </c>
      <c r="E147" s="360">
        <f>VLOOKUP(A147,Sheet1!A:E,5)</f>
        <v>0</v>
      </c>
      <c r="F147" s="24" t="str">
        <f t="shared" si="10"/>
        <v/>
      </c>
      <c r="G147" s="24" t="str">
        <f t="shared" si="11"/>
        <v/>
      </c>
      <c r="H147" s="357" t="str">
        <f t="shared" si="12"/>
        <v>否</v>
      </c>
      <c r="I147" s="156" t="str">
        <f t="shared" si="9"/>
        <v>项</v>
      </c>
      <c r="J147" s="225"/>
      <c r="K147" s="225"/>
    </row>
    <row r="148" ht="21.6" customHeight="1" spans="1:11">
      <c r="A148" s="176" t="s">
        <v>392</v>
      </c>
      <c r="B148" s="177" t="s">
        <v>393</v>
      </c>
      <c r="C148" s="251">
        <f>SUM(C149:C153)</f>
        <v>77</v>
      </c>
      <c r="D148" s="251">
        <f>SUM(D149:D153)</f>
        <v>115</v>
      </c>
      <c r="E148" s="251">
        <f>SUM(E149:E153)</f>
        <v>65</v>
      </c>
      <c r="F148" s="24">
        <f t="shared" si="10"/>
        <v>-0.156</v>
      </c>
      <c r="G148" s="24">
        <f t="shared" si="11"/>
        <v>-0.435</v>
      </c>
      <c r="H148" s="357" t="str">
        <f t="shared" si="12"/>
        <v>是</v>
      </c>
      <c r="I148" s="156" t="str">
        <f t="shared" si="9"/>
        <v>款</v>
      </c>
      <c r="J148" s="156"/>
      <c r="K148" s="156"/>
    </row>
    <row r="149" s="222" customFormat="1" ht="15" hidden="1" customHeight="1" spans="1:11">
      <c r="A149" s="176" t="s">
        <v>394</v>
      </c>
      <c r="B149" s="359" t="s">
        <v>166</v>
      </c>
      <c r="C149" s="251">
        <f>VLOOKUP(A149,'[88]02'!A:E,5,FALSE)</f>
        <v>0</v>
      </c>
      <c r="D149" s="251">
        <f>SUMIFS([87]表二!$E$1:$E$65536,[87]表二!$A$1:$A$65536,A149)</f>
        <v>0</v>
      </c>
      <c r="E149" s="360">
        <f>VLOOKUP(A149,Sheet1!A:E,5)</f>
        <v>0</v>
      </c>
      <c r="F149" s="24" t="str">
        <f t="shared" si="10"/>
        <v/>
      </c>
      <c r="G149" s="24" t="str">
        <f t="shared" si="11"/>
        <v/>
      </c>
      <c r="H149" s="357" t="str">
        <f t="shared" si="12"/>
        <v>否</v>
      </c>
      <c r="I149" s="156" t="str">
        <f t="shared" si="9"/>
        <v>项</v>
      </c>
      <c r="J149" s="225"/>
      <c r="K149" s="225"/>
    </row>
    <row r="150" s="222" customFormat="1" ht="15" hidden="1" customHeight="1" spans="1:11">
      <c r="A150" s="176" t="s">
        <v>395</v>
      </c>
      <c r="B150" s="359" t="s">
        <v>168</v>
      </c>
      <c r="C150" s="251">
        <f>VLOOKUP(A150,'[88]02'!A:E,5,FALSE)</f>
        <v>0</v>
      </c>
      <c r="D150" s="251">
        <f>SUMIFS([87]表二!$E$1:$E$65536,[87]表二!$A$1:$A$65536,A150)</f>
        <v>0</v>
      </c>
      <c r="E150" s="360">
        <f>VLOOKUP(A150,Sheet1!A:E,5)</f>
        <v>0</v>
      </c>
      <c r="F150" s="24" t="str">
        <f t="shared" si="10"/>
        <v/>
      </c>
      <c r="G150" s="24" t="str">
        <f t="shared" si="11"/>
        <v/>
      </c>
      <c r="H150" s="357" t="str">
        <f t="shared" si="12"/>
        <v>否</v>
      </c>
      <c r="I150" s="156" t="str">
        <f t="shared" si="9"/>
        <v>项</v>
      </c>
      <c r="J150" s="225"/>
      <c r="K150" s="225"/>
    </row>
    <row r="151" s="222" customFormat="1" ht="15" hidden="1" customHeight="1" spans="1:11">
      <c r="A151" s="176" t="s">
        <v>396</v>
      </c>
      <c r="B151" s="359" t="s">
        <v>170</v>
      </c>
      <c r="C151" s="251">
        <f>VLOOKUP(A151,'[88]02'!A:E,5,FALSE)</f>
        <v>0</v>
      </c>
      <c r="D151" s="251">
        <f>SUMIFS([87]表二!$E$1:$E$65536,[87]表二!$A$1:$A$65536,A151)</f>
        <v>0</v>
      </c>
      <c r="E151" s="360">
        <f>VLOOKUP(A151,Sheet1!A:E,5)</f>
        <v>0</v>
      </c>
      <c r="F151" s="24" t="str">
        <f t="shared" si="10"/>
        <v/>
      </c>
      <c r="G151" s="24" t="str">
        <f t="shared" si="11"/>
        <v/>
      </c>
      <c r="H151" s="357" t="str">
        <f t="shared" si="12"/>
        <v>否</v>
      </c>
      <c r="I151" s="156" t="str">
        <f t="shared" si="9"/>
        <v>项</v>
      </c>
      <c r="J151" s="225"/>
      <c r="K151" s="225"/>
    </row>
    <row r="152" s="222" customFormat="1" ht="21.6" customHeight="1" spans="1:11">
      <c r="A152" s="176" t="s">
        <v>397</v>
      </c>
      <c r="B152" s="359" t="s">
        <v>398</v>
      </c>
      <c r="C152" s="251">
        <f>VLOOKUP(A152,'[88]02'!A:E,5,FALSE)</f>
        <v>77</v>
      </c>
      <c r="D152" s="251">
        <f>SUMIFS([87]表二!$E$1:$E$65536,[87]表二!$A$1:$A$65536,A152)</f>
        <v>115</v>
      </c>
      <c r="E152" s="360">
        <f>VLOOKUP(A152,Sheet1!A:E,5)</f>
        <v>65</v>
      </c>
      <c r="F152" s="24">
        <f t="shared" si="10"/>
        <v>-0.156</v>
      </c>
      <c r="G152" s="24">
        <f t="shared" si="11"/>
        <v>-0.435</v>
      </c>
      <c r="H152" s="357" t="str">
        <f t="shared" si="12"/>
        <v>是</v>
      </c>
      <c r="I152" s="156" t="str">
        <f t="shared" si="9"/>
        <v>项</v>
      </c>
      <c r="J152" s="225"/>
      <c r="K152" s="225"/>
    </row>
    <row r="153" s="222" customFormat="1" ht="15" hidden="1" customHeight="1" spans="1:11">
      <c r="A153" s="176" t="s">
        <v>399</v>
      </c>
      <c r="B153" s="359" t="s">
        <v>400</v>
      </c>
      <c r="C153" s="251">
        <f>VLOOKUP(A153,'[88]02'!A:E,5,FALSE)</f>
        <v>0</v>
      </c>
      <c r="D153" s="251">
        <f>SUMIFS([87]表二!$E$1:$E$65536,[87]表二!$A$1:$A$65536,A153)</f>
        <v>0</v>
      </c>
      <c r="E153" s="360">
        <f>VLOOKUP(A153,Sheet1!A:E,5)</f>
        <v>0</v>
      </c>
      <c r="F153" s="24" t="str">
        <f t="shared" si="10"/>
        <v/>
      </c>
      <c r="G153" s="24" t="str">
        <f t="shared" si="11"/>
        <v/>
      </c>
      <c r="H153" s="357" t="str">
        <f t="shared" si="12"/>
        <v>否</v>
      </c>
      <c r="I153" s="156" t="str">
        <f t="shared" si="9"/>
        <v>项</v>
      </c>
      <c r="J153" s="225"/>
      <c r="K153" s="225"/>
    </row>
    <row r="154" ht="21.6" customHeight="1" spans="1:11">
      <c r="A154" s="176" t="s">
        <v>401</v>
      </c>
      <c r="B154" s="177" t="s">
        <v>402</v>
      </c>
      <c r="C154" s="251">
        <f>SUM(C155:C160)</f>
        <v>81</v>
      </c>
      <c r="D154" s="251">
        <f>SUM(D155:D160)</f>
        <v>59</v>
      </c>
      <c r="E154" s="251">
        <f>SUM(E155:E160)</f>
        <v>50</v>
      </c>
      <c r="F154" s="24">
        <f t="shared" si="10"/>
        <v>-0.383</v>
      </c>
      <c r="G154" s="24">
        <f t="shared" si="11"/>
        <v>-0.153</v>
      </c>
      <c r="H154" s="357" t="str">
        <f t="shared" si="12"/>
        <v>是</v>
      </c>
      <c r="I154" s="156" t="str">
        <f t="shared" si="9"/>
        <v>款</v>
      </c>
      <c r="J154" s="156"/>
      <c r="K154" s="156"/>
    </row>
    <row r="155" s="222" customFormat="1" ht="21.6" customHeight="1" spans="1:11">
      <c r="A155" s="176" t="s">
        <v>403</v>
      </c>
      <c r="B155" s="359" t="s">
        <v>166</v>
      </c>
      <c r="C155" s="251">
        <f>VLOOKUP(A155,'[88]02'!A:E,5,FALSE)</f>
        <v>79</v>
      </c>
      <c r="D155" s="251">
        <f>SUMIFS([87]表二!$E$1:$E$65536,[87]表二!$A$1:$A$65536,A155)</f>
        <v>59</v>
      </c>
      <c r="E155" s="360">
        <f>VLOOKUP(A155,Sheet1!A:E,5)</f>
        <v>50</v>
      </c>
      <c r="F155" s="24">
        <f t="shared" si="10"/>
        <v>-0.367</v>
      </c>
      <c r="G155" s="24">
        <f t="shared" si="11"/>
        <v>-0.153</v>
      </c>
      <c r="H155" s="357" t="str">
        <f t="shared" si="12"/>
        <v>是</v>
      </c>
      <c r="I155" s="156" t="str">
        <f t="shared" si="9"/>
        <v>项</v>
      </c>
      <c r="J155" s="225"/>
      <c r="K155" s="225"/>
    </row>
    <row r="156" s="222" customFormat="1" ht="21.6" customHeight="1" spans="1:11">
      <c r="A156" s="176" t="s">
        <v>404</v>
      </c>
      <c r="B156" s="359" t="s">
        <v>168</v>
      </c>
      <c r="C156" s="251">
        <f>VLOOKUP(A156,'[88]02'!A:E,5,FALSE)</f>
        <v>2</v>
      </c>
      <c r="D156" s="251">
        <f>SUMIFS([87]表二!$E$1:$E$65536,[87]表二!$A$1:$A$65536,A156)</f>
        <v>0</v>
      </c>
      <c r="E156" s="360">
        <f>VLOOKUP(A156,Sheet1!A:E,5)</f>
        <v>0</v>
      </c>
      <c r="F156" s="24">
        <f t="shared" si="10"/>
        <v>-1</v>
      </c>
      <c r="G156" s="24" t="str">
        <f t="shared" si="11"/>
        <v/>
      </c>
      <c r="H156" s="357" t="str">
        <f t="shared" si="12"/>
        <v>是</v>
      </c>
      <c r="I156" s="156" t="str">
        <f t="shared" si="9"/>
        <v>项</v>
      </c>
      <c r="J156" s="225"/>
      <c r="K156" s="225"/>
    </row>
    <row r="157" s="222" customFormat="1" ht="15" hidden="1" customHeight="1" spans="1:11">
      <c r="A157" s="176" t="s">
        <v>405</v>
      </c>
      <c r="B157" s="359" t="s">
        <v>170</v>
      </c>
      <c r="C157" s="251">
        <f>VLOOKUP(A157,'[88]02'!A:E,5,FALSE)</f>
        <v>0</v>
      </c>
      <c r="D157" s="251">
        <f>SUMIFS([87]表二!$E$1:$E$65536,[87]表二!$A$1:$A$65536,A157)</f>
        <v>0</v>
      </c>
      <c r="E157" s="360">
        <f>VLOOKUP(A157,Sheet1!A:E,5)</f>
        <v>0</v>
      </c>
      <c r="F157" s="24" t="str">
        <f t="shared" si="10"/>
        <v/>
      </c>
      <c r="G157" s="24" t="str">
        <f t="shared" si="11"/>
        <v/>
      </c>
      <c r="H157" s="357" t="str">
        <f t="shared" si="12"/>
        <v>否</v>
      </c>
      <c r="I157" s="156" t="str">
        <f t="shared" si="9"/>
        <v>项</v>
      </c>
      <c r="J157" s="225"/>
      <c r="K157" s="225"/>
    </row>
    <row r="158" s="222" customFormat="1" ht="15" hidden="1" customHeight="1" spans="1:11">
      <c r="A158" s="176" t="s">
        <v>406</v>
      </c>
      <c r="B158" s="359" t="s">
        <v>197</v>
      </c>
      <c r="C158" s="251">
        <f>VLOOKUP(A158,'[88]02'!A:E,5,FALSE)</f>
        <v>0</v>
      </c>
      <c r="D158" s="251">
        <f>SUMIFS([87]表二!$E$1:$E$65536,[87]表二!$A$1:$A$65536,A158)</f>
        <v>0</v>
      </c>
      <c r="E158" s="360">
        <f>VLOOKUP(A158,Sheet1!A:E,5)</f>
        <v>0</v>
      </c>
      <c r="F158" s="24" t="str">
        <f t="shared" si="10"/>
        <v/>
      </c>
      <c r="G158" s="24" t="str">
        <f t="shared" si="11"/>
        <v/>
      </c>
      <c r="H158" s="357" t="str">
        <f t="shared" si="12"/>
        <v>否</v>
      </c>
      <c r="I158" s="156" t="str">
        <f t="shared" si="9"/>
        <v>项</v>
      </c>
      <c r="J158" s="225"/>
      <c r="K158" s="225"/>
    </row>
    <row r="159" s="222" customFormat="1" ht="15" hidden="1" customHeight="1" spans="1:11">
      <c r="A159" s="176" t="s">
        <v>407</v>
      </c>
      <c r="B159" s="359" t="s">
        <v>184</v>
      </c>
      <c r="C159" s="251">
        <f>VLOOKUP(A159,'[88]02'!A:E,5,FALSE)</f>
        <v>0</v>
      </c>
      <c r="D159" s="251">
        <f>SUMIFS([87]表二!$E$1:$E$65536,[87]表二!$A$1:$A$65536,A159)</f>
        <v>0</v>
      </c>
      <c r="E159" s="360">
        <f>VLOOKUP(A159,Sheet1!A:E,5)</f>
        <v>0</v>
      </c>
      <c r="F159" s="24" t="str">
        <f t="shared" si="10"/>
        <v/>
      </c>
      <c r="G159" s="24" t="str">
        <f t="shared" si="11"/>
        <v/>
      </c>
      <c r="H159" s="357" t="str">
        <f t="shared" si="12"/>
        <v>否</v>
      </c>
      <c r="I159" s="156" t="str">
        <f t="shared" si="9"/>
        <v>项</v>
      </c>
      <c r="J159" s="225"/>
      <c r="K159" s="225"/>
    </row>
    <row r="160" s="222" customFormat="1" ht="15" hidden="1" customHeight="1" spans="1:11">
      <c r="A160" s="176" t="s">
        <v>408</v>
      </c>
      <c r="B160" s="359" t="s">
        <v>409</v>
      </c>
      <c r="C160" s="251">
        <f>VLOOKUP(A160,'[88]02'!A:E,5,FALSE)</f>
        <v>0</v>
      </c>
      <c r="D160" s="251">
        <f>SUMIFS([87]表二!$E$1:$E$65536,[87]表二!$A$1:$A$65536,A160)</f>
        <v>0</v>
      </c>
      <c r="E160" s="360">
        <f>VLOOKUP(A160,Sheet1!A:E,5)</f>
        <v>0</v>
      </c>
      <c r="F160" s="24" t="str">
        <f t="shared" si="10"/>
        <v/>
      </c>
      <c r="G160" s="24" t="str">
        <f t="shared" si="11"/>
        <v/>
      </c>
      <c r="H160" s="357" t="str">
        <f t="shared" si="12"/>
        <v>否</v>
      </c>
      <c r="I160" s="156" t="str">
        <f t="shared" si="9"/>
        <v>项</v>
      </c>
      <c r="J160" s="225"/>
      <c r="K160" s="225"/>
    </row>
    <row r="161" ht="21.6" customHeight="1" spans="1:11">
      <c r="A161" s="176" t="s">
        <v>410</v>
      </c>
      <c r="B161" s="177" t="s">
        <v>411</v>
      </c>
      <c r="C161" s="251">
        <f>SUM(C162:C167)</f>
        <v>288</v>
      </c>
      <c r="D161" s="251">
        <f>SUM(D162:D167)</f>
        <v>305</v>
      </c>
      <c r="E161" s="251">
        <f>SUM(E162:E167)</f>
        <v>233</v>
      </c>
      <c r="F161" s="24">
        <f t="shared" si="10"/>
        <v>-0.191</v>
      </c>
      <c r="G161" s="24">
        <f t="shared" si="11"/>
        <v>-0.236</v>
      </c>
      <c r="H161" s="357" t="str">
        <f t="shared" si="12"/>
        <v>是</v>
      </c>
      <c r="I161" s="156" t="str">
        <f t="shared" si="9"/>
        <v>款</v>
      </c>
      <c r="J161" s="156"/>
      <c r="K161" s="156"/>
    </row>
    <row r="162" s="222" customFormat="1" ht="21.6" customHeight="1" spans="1:11">
      <c r="A162" s="176" t="s">
        <v>412</v>
      </c>
      <c r="B162" s="359" t="s">
        <v>166</v>
      </c>
      <c r="C162" s="251">
        <f>VLOOKUP(A162,'[88]02'!A:E,5,FALSE)</f>
        <v>233</v>
      </c>
      <c r="D162" s="251">
        <f>SUMIFS([87]表二!$E$1:$E$65536,[87]表二!$A$1:$A$65536,A162)</f>
        <v>286</v>
      </c>
      <c r="E162" s="360">
        <f>VLOOKUP(A162,Sheet1!A:E,5)</f>
        <v>213</v>
      </c>
      <c r="F162" s="24">
        <f t="shared" si="10"/>
        <v>-0.086</v>
      </c>
      <c r="G162" s="24">
        <f t="shared" si="11"/>
        <v>-0.255</v>
      </c>
      <c r="H162" s="357" t="str">
        <f t="shared" si="12"/>
        <v>是</v>
      </c>
      <c r="I162" s="156" t="str">
        <f t="shared" si="9"/>
        <v>项</v>
      </c>
      <c r="J162" s="225"/>
      <c r="K162" s="225"/>
    </row>
    <row r="163" s="222" customFormat="1" ht="21.6" customHeight="1" spans="1:11">
      <c r="A163" s="176" t="s">
        <v>413</v>
      </c>
      <c r="B163" s="359" t="s">
        <v>168</v>
      </c>
      <c r="C163" s="251">
        <f>VLOOKUP(A163,'[88]02'!A:E,5,FALSE)</f>
        <v>10</v>
      </c>
      <c r="D163" s="251">
        <f>SUMIFS([87]表二!$E$1:$E$65536,[87]表二!$A$1:$A$65536,A163)</f>
        <v>5</v>
      </c>
      <c r="E163" s="360">
        <f>VLOOKUP(A163,Sheet1!A:E,5)</f>
        <v>7</v>
      </c>
      <c r="F163" s="24">
        <f t="shared" si="10"/>
        <v>-0.3</v>
      </c>
      <c r="G163" s="24">
        <f t="shared" si="11"/>
        <v>0.4</v>
      </c>
      <c r="H163" s="357" t="str">
        <f t="shared" si="12"/>
        <v>是</v>
      </c>
      <c r="I163" s="156" t="str">
        <f t="shared" si="9"/>
        <v>项</v>
      </c>
      <c r="J163" s="225"/>
      <c r="K163" s="225"/>
    </row>
    <row r="164" s="222" customFormat="1" ht="15" hidden="1" customHeight="1" spans="1:11">
      <c r="A164" s="176" t="s">
        <v>414</v>
      </c>
      <c r="B164" s="359" t="s">
        <v>170</v>
      </c>
      <c r="C164" s="251">
        <f>VLOOKUP(A164,'[88]02'!A:E,5,FALSE)</f>
        <v>0</v>
      </c>
      <c r="D164" s="251">
        <f>SUMIFS([87]表二!$E$1:$E$65536,[87]表二!$A$1:$A$65536,A164)</f>
        <v>0</v>
      </c>
      <c r="E164" s="360">
        <f>VLOOKUP(A164,Sheet1!A:E,5)</f>
        <v>0</v>
      </c>
      <c r="F164" s="24" t="str">
        <f t="shared" si="10"/>
        <v/>
      </c>
      <c r="G164" s="24" t="str">
        <f t="shared" si="11"/>
        <v/>
      </c>
      <c r="H164" s="357" t="str">
        <f t="shared" si="12"/>
        <v>否</v>
      </c>
      <c r="I164" s="156" t="str">
        <f t="shared" si="9"/>
        <v>项</v>
      </c>
      <c r="J164" s="225"/>
      <c r="K164" s="225"/>
    </row>
    <row r="165" s="222" customFormat="1" ht="15" hidden="1" customHeight="1" spans="1:11">
      <c r="A165" s="176" t="s">
        <v>415</v>
      </c>
      <c r="B165" s="359" t="s">
        <v>416</v>
      </c>
      <c r="C165" s="251">
        <f>VLOOKUP(A165,'[88]02'!A:E,5,FALSE)</f>
        <v>0</v>
      </c>
      <c r="D165" s="251">
        <f>SUMIFS([87]表二!$E$1:$E$65536,[87]表二!$A$1:$A$65536,A165)</f>
        <v>0</v>
      </c>
      <c r="E165" s="360">
        <f>VLOOKUP(A165,Sheet1!A:E,5)</f>
        <v>0</v>
      </c>
      <c r="F165" s="24" t="str">
        <f t="shared" si="10"/>
        <v/>
      </c>
      <c r="G165" s="24" t="str">
        <f t="shared" si="11"/>
        <v/>
      </c>
      <c r="H165" s="357" t="str">
        <f t="shared" si="12"/>
        <v>否</v>
      </c>
      <c r="I165" s="156" t="str">
        <f t="shared" si="9"/>
        <v>项</v>
      </c>
      <c r="J165" s="225"/>
      <c r="K165" s="225"/>
    </row>
    <row r="166" s="222" customFormat="1" ht="15" hidden="1" customHeight="1" spans="1:11">
      <c r="A166" s="176" t="s">
        <v>417</v>
      </c>
      <c r="B166" s="359" t="s">
        <v>184</v>
      </c>
      <c r="C166" s="251">
        <f>VLOOKUP(A166,'[88]02'!A:E,5,FALSE)</f>
        <v>0</v>
      </c>
      <c r="D166" s="251">
        <f>SUMIFS([87]表二!$E$1:$E$65536,[87]表二!$A$1:$A$65536,A166)</f>
        <v>0</v>
      </c>
      <c r="E166" s="360">
        <f>VLOOKUP(A166,Sheet1!A:E,5)</f>
        <v>0</v>
      </c>
      <c r="F166" s="24" t="str">
        <f t="shared" si="10"/>
        <v/>
      </c>
      <c r="G166" s="24" t="str">
        <f t="shared" si="11"/>
        <v/>
      </c>
      <c r="H166" s="357" t="str">
        <f t="shared" si="12"/>
        <v>否</v>
      </c>
      <c r="I166" s="156" t="str">
        <f t="shared" si="9"/>
        <v>项</v>
      </c>
      <c r="J166" s="225"/>
      <c r="K166" s="225"/>
    </row>
    <row r="167" s="222" customFormat="1" ht="21.6" customHeight="1" spans="1:11">
      <c r="A167" s="176" t="s">
        <v>418</v>
      </c>
      <c r="B167" s="359" t="s">
        <v>419</v>
      </c>
      <c r="C167" s="251">
        <f>VLOOKUP(A167,'[88]02'!A:E,5,FALSE)</f>
        <v>45</v>
      </c>
      <c r="D167" s="251">
        <f>SUMIFS([87]表二!$E$1:$E$65536,[87]表二!$A$1:$A$65536,A167)</f>
        <v>14</v>
      </c>
      <c r="E167" s="360">
        <f>VLOOKUP(A167,Sheet1!A:E,5)</f>
        <v>13</v>
      </c>
      <c r="F167" s="24">
        <f t="shared" si="10"/>
        <v>-0.711</v>
      </c>
      <c r="G167" s="24">
        <f t="shared" si="11"/>
        <v>-0.071</v>
      </c>
      <c r="H167" s="357" t="str">
        <f t="shared" si="12"/>
        <v>是</v>
      </c>
      <c r="I167" s="156" t="str">
        <f t="shared" si="9"/>
        <v>项</v>
      </c>
      <c r="J167" s="225"/>
      <c r="K167" s="225"/>
    </row>
    <row r="168" ht="21.6" customHeight="1" spans="1:11">
      <c r="A168" s="176" t="s">
        <v>420</v>
      </c>
      <c r="B168" s="177" t="s">
        <v>421</v>
      </c>
      <c r="C168" s="251">
        <f>SUM(C169:C174)</f>
        <v>1124</v>
      </c>
      <c r="D168" s="251">
        <f>SUM(D169:D174)</f>
        <v>1620</v>
      </c>
      <c r="E168" s="251">
        <f>SUM(E169:E174)</f>
        <v>1151</v>
      </c>
      <c r="F168" s="24">
        <f t="shared" si="10"/>
        <v>0.024</v>
      </c>
      <c r="G168" s="24">
        <f t="shared" si="11"/>
        <v>-0.29</v>
      </c>
      <c r="H168" s="357" t="str">
        <f t="shared" si="12"/>
        <v>是</v>
      </c>
      <c r="I168" s="156" t="str">
        <f t="shared" si="9"/>
        <v>款</v>
      </c>
      <c r="J168" s="156"/>
      <c r="K168" s="156"/>
    </row>
    <row r="169" s="222" customFormat="1" ht="21.6" customHeight="1" spans="1:11">
      <c r="A169" s="176" t="s">
        <v>422</v>
      </c>
      <c r="B169" s="359" t="s">
        <v>166</v>
      </c>
      <c r="C169" s="251">
        <f>VLOOKUP(A169,'[88]02'!A:E,5,FALSE)</f>
        <v>501</v>
      </c>
      <c r="D169" s="251">
        <f>SUMIFS([87]表二!$E$1:$E$65536,[87]表二!$A$1:$A$65536,A169)</f>
        <v>588</v>
      </c>
      <c r="E169" s="360">
        <f>VLOOKUP(A169,Sheet1!A:E,5)</f>
        <v>491</v>
      </c>
      <c r="F169" s="24">
        <f t="shared" si="10"/>
        <v>-0.02</v>
      </c>
      <c r="G169" s="24">
        <f t="shared" si="11"/>
        <v>-0.165</v>
      </c>
      <c r="H169" s="357" t="str">
        <f t="shared" si="12"/>
        <v>是</v>
      </c>
      <c r="I169" s="156" t="str">
        <f t="shared" si="9"/>
        <v>项</v>
      </c>
      <c r="J169" s="225"/>
      <c r="K169" s="225"/>
    </row>
    <row r="170" s="222" customFormat="1" ht="21.6" customHeight="1" spans="1:11">
      <c r="A170" s="176" t="s">
        <v>423</v>
      </c>
      <c r="B170" s="359" t="s">
        <v>168</v>
      </c>
      <c r="C170" s="251">
        <f>VLOOKUP(A170,'[88]02'!A:E,5,FALSE)</f>
        <v>48</v>
      </c>
      <c r="D170" s="251">
        <f>SUMIFS([87]表二!$E$1:$E$65536,[87]表二!$A$1:$A$65536,A170)</f>
        <v>134</v>
      </c>
      <c r="E170" s="360">
        <f>VLOOKUP(A170,Sheet1!A:E,5)</f>
        <v>78</v>
      </c>
      <c r="F170" s="24">
        <f t="shared" si="10"/>
        <v>0.625</v>
      </c>
      <c r="G170" s="24">
        <f t="shared" si="11"/>
        <v>-0.418</v>
      </c>
      <c r="H170" s="357" t="str">
        <f t="shared" si="12"/>
        <v>是</v>
      </c>
      <c r="I170" s="156" t="str">
        <f t="shared" si="9"/>
        <v>项</v>
      </c>
      <c r="J170" s="225"/>
      <c r="K170" s="225"/>
    </row>
    <row r="171" s="222" customFormat="1" ht="15" hidden="1" customHeight="1" spans="1:11">
      <c r="A171" s="176" t="s">
        <v>424</v>
      </c>
      <c r="B171" s="359" t="s">
        <v>170</v>
      </c>
      <c r="C171" s="251">
        <f>VLOOKUP(A171,'[88]02'!A:E,5,FALSE)</f>
        <v>0</v>
      </c>
      <c r="D171" s="251">
        <f>SUMIFS([87]表二!$E$1:$E$65536,[87]表二!$A$1:$A$65536,A171)</f>
        <v>0</v>
      </c>
      <c r="E171" s="360">
        <f>VLOOKUP(A171,Sheet1!A:E,5)</f>
        <v>0</v>
      </c>
      <c r="F171" s="24" t="str">
        <f t="shared" si="10"/>
        <v/>
      </c>
      <c r="G171" s="24" t="str">
        <f t="shared" si="11"/>
        <v/>
      </c>
      <c r="H171" s="357" t="str">
        <f t="shared" si="12"/>
        <v>否</v>
      </c>
      <c r="I171" s="156" t="str">
        <f t="shared" si="9"/>
        <v>项</v>
      </c>
      <c r="J171" s="225"/>
      <c r="K171" s="225"/>
    </row>
    <row r="172" s="222" customFormat="1" ht="21.6" customHeight="1" spans="1:11">
      <c r="A172" s="176" t="s">
        <v>425</v>
      </c>
      <c r="B172" s="359" t="s">
        <v>426</v>
      </c>
      <c r="C172" s="251">
        <f>VLOOKUP(A172,'[88]02'!A:E,5,FALSE)</f>
        <v>6</v>
      </c>
      <c r="D172" s="251">
        <f>SUMIFS([87]表二!$E$1:$E$65536,[87]表二!$A$1:$A$65536,A172)</f>
        <v>77</v>
      </c>
      <c r="E172" s="360">
        <f>VLOOKUP(A172,Sheet1!A:E,5)</f>
        <v>77</v>
      </c>
      <c r="F172" s="24">
        <f t="shared" si="10"/>
        <v>11.833</v>
      </c>
      <c r="G172" s="24">
        <f t="shared" si="11"/>
        <v>0</v>
      </c>
      <c r="H172" s="357" t="str">
        <f t="shared" si="12"/>
        <v>是</v>
      </c>
      <c r="I172" s="156" t="str">
        <f t="shared" si="9"/>
        <v>项</v>
      </c>
      <c r="J172" s="225"/>
      <c r="K172" s="225"/>
    </row>
    <row r="173" s="222" customFormat="1" ht="21.6" customHeight="1" spans="1:11">
      <c r="A173" s="176" t="s">
        <v>427</v>
      </c>
      <c r="B173" s="359" t="s">
        <v>184</v>
      </c>
      <c r="C173" s="251">
        <f>VLOOKUP(A173,'[88]02'!A:E,5,FALSE)</f>
        <v>408</v>
      </c>
      <c r="D173" s="251">
        <f>SUMIFS([87]表二!$E$1:$E$65536,[87]表二!$A$1:$A$65536,A173)</f>
        <v>596</v>
      </c>
      <c r="E173" s="360">
        <f>VLOOKUP(A173,Sheet1!A:E,5)</f>
        <v>505</v>
      </c>
      <c r="F173" s="24">
        <f t="shared" si="10"/>
        <v>0.238</v>
      </c>
      <c r="G173" s="24">
        <f t="shared" si="11"/>
        <v>-0.153</v>
      </c>
      <c r="H173" s="357" t="str">
        <f t="shared" si="12"/>
        <v>是</v>
      </c>
      <c r="I173" s="156" t="str">
        <f t="shared" si="9"/>
        <v>项</v>
      </c>
      <c r="J173" s="225"/>
      <c r="K173" s="225"/>
    </row>
    <row r="174" s="222" customFormat="1" ht="21.6" customHeight="1" spans="1:11">
      <c r="A174" s="176" t="s">
        <v>428</v>
      </c>
      <c r="B174" s="359" t="s">
        <v>429</v>
      </c>
      <c r="C174" s="251">
        <f>VLOOKUP(A174,'[88]02'!A:E,5,FALSE)</f>
        <v>161</v>
      </c>
      <c r="D174" s="251">
        <f>SUMIFS([87]表二!$E$1:$E$65536,[87]表二!$A$1:$A$65536,A174)</f>
        <v>225</v>
      </c>
      <c r="E174" s="360">
        <f>VLOOKUP(A174,Sheet1!A:E,5)</f>
        <v>0</v>
      </c>
      <c r="F174" s="24">
        <f t="shared" si="10"/>
        <v>-1</v>
      </c>
      <c r="G174" s="24">
        <f t="shared" si="11"/>
        <v>-1</v>
      </c>
      <c r="H174" s="357" t="str">
        <f t="shared" si="12"/>
        <v>是</v>
      </c>
      <c r="I174" s="156" t="str">
        <f t="shared" si="9"/>
        <v>项</v>
      </c>
      <c r="J174" s="225"/>
      <c r="K174" s="225"/>
    </row>
    <row r="175" ht="21.6" customHeight="1" spans="1:11">
      <c r="A175" s="176" t="s">
        <v>430</v>
      </c>
      <c r="B175" s="177" t="s">
        <v>431</v>
      </c>
      <c r="C175" s="251">
        <f>SUM(C176:C181)</f>
        <v>453</v>
      </c>
      <c r="D175" s="251">
        <f>SUM(D176:D181)</f>
        <v>768</v>
      </c>
      <c r="E175" s="251">
        <f>SUM(E176:E181)</f>
        <v>363</v>
      </c>
      <c r="F175" s="24">
        <f t="shared" si="10"/>
        <v>-0.199</v>
      </c>
      <c r="G175" s="24">
        <f t="shared" si="11"/>
        <v>-0.527</v>
      </c>
      <c r="H175" s="357" t="str">
        <f t="shared" si="12"/>
        <v>是</v>
      </c>
      <c r="I175" s="156" t="str">
        <f t="shared" si="9"/>
        <v>款</v>
      </c>
      <c r="J175" s="156"/>
      <c r="K175" s="156"/>
    </row>
    <row r="176" s="222" customFormat="1" ht="21.6" customHeight="1" spans="1:11">
      <c r="A176" s="176" t="s">
        <v>432</v>
      </c>
      <c r="B176" s="359" t="s">
        <v>166</v>
      </c>
      <c r="C176" s="251">
        <f>VLOOKUP(A176,'[88]02'!A:E,5,FALSE)</f>
        <v>374</v>
      </c>
      <c r="D176" s="251">
        <f>SUMIFS([87]表二!$E$1:$E$65536,[87]表二!$A$1:$A$65536,A176)</f>
        <v>472</v>
      </c>
      <c r="E176" s="360">
        <f>VLOOKUP(A176,Sheet1!A:E,5)</f>
        <v>363</v>
      </c>
      <c r="F176" s="24">
        <f t="shared" si="10"/>
        <v>-0.029</v>
      </c>
      <c r="G176" s="24">
        <f t="shared" si="11"/>
        <v>-0.231</v>
      </c>
      <c r="H176" s="357" t="str">
        <f t="shared" si="12"/>
        <v>是</v>
      </c>
      <c r="I176" s="156" t="str">
        <f t="shared" si="9"/>
        <v>项</v>
      </c>
      <c r="J176" s="225"/>
      <c r="K176" s="225"/>
    </row>
    <row r="177" s="222" customFormat="1" ht="21.6" customHeight="1" spans="1:11">
      <c r="A177" s="176" t="s">
        <v>433</v>
      </c>
      <c r="B177" s="359" t="s">
        <v>168</v>
      </c>
      <c r="C177" s="251">
        <f>VLOOKUP(A177,'[88]02'!A:E,5,FALSE)</f>
        <v>77</v>
      </c>
      <c r="D177" s="251">
        <f>SUMIFS([87]表二!$E$1:$E$65536,[87]表二!$A$1:$A$65536,A177)</f>
        <v>296</v>
      </c>
      <c r="E177" s="360">
        <f>VLOOKUP(A177,Sheet1!A:E,5)</f>
        <v>0</v>
      </c>
      <c r="F177" s="24">
        <f t="shared" si="10"/>
        <v>-1</v>
      </c>
      <c r="G177" s="24">
        <f t="shared" si="11"/>
        <v>-1</v>
      </c>
      <c r="H177" s="357" t="str">
        <f t="shared" si="12"/>
        <v>是</v>
      </c>
      <c r="I177" s="156" t="str">
        <f t="shared" si="9"/>
        <v>项</v>
      </c>
      <c r="J177" s="225"/>
      <c r="K177" s="225"/>
    </row>
    <row r="178" s="222" customFormat="1" ht="15" hidden="1" customHeight="1" spans="1:11">
      <c r="A178" s="176" t="s">
        <v>434</v>
      </c>
      <c r="B178" s="359" t="s">
        <v>170</v>
      </c>
      <c r="C178" s="251">
        <f>VLOOKUP(A178,'[88]02'!A:E,5,FALSE)</f>
        <v>0</v>
      </c>
      <c r="D178" s="251">
        <f>SUMIFS([87]表二!$E$1:$E$65536,[87]表二!$A$1:$A$65536,A178)</f>
        <v>0</v>
      </c>
      <c r="E178" s="360">
        <f>VLOOKUP(A178,Sheet1!A:E,5)</f>
        <v>0</v>
      </c>
      <c r="F178" s="24" t="str">
        <f t="shared" si="10"/>
        <v/>
      </c>
      <c r="G178" s="24" t="str">
        <f t="shared" si="11"/>
        <v/>
      </c>
      <c r="H178" s="357" t="str">
        <f t="shared" si="12"/>
        <v>否</v>
      </c>
      <c r="I178" s="156" t="str">
        <f t="shared" si="9"/>
        <v>项</v>
      </c>
      <c r="J178" s="225"/>
      <c r="K178" s="225"/>
    </row>
    <row r="179" s="222" customFormat="1" ht="15" hidden="1" customHeight="1" spans="1:11">
      <c r="A179" s="176" t="s">
        <v>435</v>
      </c>
      <c r="B179" s="359" t="s">
        <v>436</v>
      </c>
      <c r="C179" s="251">
        <f>VLOOKUP(A179,'[88]02'!A:E,5,FALSE)</f>
        <v>0</v>
      </c>
      <c r="D179" s="251">
        <f>SUMIFS([87]表二!$E$1:$E$65536,[87]表二!$A$1:$A$65536,A179)</f>
        <v>0</v>
      </c>
      <c r="E179" s="360">
        <f>VLOOKUP(A179,Sheet1!A:E,5)</f>
        <v>0</v>
      </c>
      <c r="F179" s="24" t="str">
        <f t="shared" si="10"/>
        <v/>
      </c>
      <c r="G179" s="24" t="str">
        <f t="shared" si="11"/>
        <v/>
      </c>
      <c r="H179" s="357" t="str">
        <f t="shared" si="12"/>
        <v>否</v>
      </c>
      <c r="I179" s="156" t="str">
        <f t="shared" si="9"/>
        <v>项</v>
      </c>
      <c r="J179" s="225"/>
      <c r="K179" s="225"/>
    </row>
    <row r="180" s="222" customFormat="1" ht="15" hidden="1" customHeight="1" spans="1:11">
      <c r="A180" s="176" t="s">
        <v>437</v>
      </c>
      <c r="B180" s="359" t="s">
        <v>184</v>
      </c>
      <c r="C180" s="251">
        <f>VLOOKUP(A180,'[88]02'!A:E,5,FALSE)</f>
        <v>0</v>
      </c>
      <c r="D180" s="251">
        <f>SUMIFS([87]表二!$E$1:$E$65536,[87]表二!$A$1:$A$65536,A180)</f>
        <v>0</v>
      </c>
      <c r="E180" s="360">
        <f>VLOOKUP(A180,Sheet1!A:E,5)</f>
        <v>0</v>
      </c>
      <c r="F180" s="24" t="str">
        <f t="shared" si="10"/>
        <v/>
      </c>
      <c r="G180" s="24" t="str">
        <f t="shared" si="11"/>
        <v/>
      </c>
      <c r="H180" s="357" t="str">
        <f t="shared" si="12"/>
        <v>否</v>
      </c>
      <c r="I180" s="156" t="str">
        <f t="shared" si="9"/>
        <v>项</v>
      </c>
      <c r="J180" s="225"/>
      <c r="K180" s="225"/>
    </row>
    <row r="181" s="222" customFormat="1" ht="21.6" customHeight="1" spans="1:11">
      <c r="A181" s="176" t="s">
        <v>438</v>
      </c>
      <c r="B181" s="359" t="s">
        <v>439</v>
      </c>
      <c r="C181" s="251">
        <f>VLOOKUP(A181,'[88]02'!A:E,5,FALSE)</f>
        <v>2</v>
      </c>
      <c r="D181" s="251">
        <f>SUMIFS([87]表二!$E$1:$E$65536,[87]表二!$A$1:$A$65536,A181)</f>
        <v>0</v>
      </c>
      <c r="E181" s="360">
        <f>VLOOKUP(A181,Sheet1!A:E,5)</f>
        <v>0</v>
      </c>
      <c r="F181" s="24">
        <f t="shared" si="10"/>
        <v>-1</v>
      </c>
      <c r="G181" s="24" t="str">
        <f t="shared" si="11"/>
        <v/>
      </c>
      <c r="H181" s="357" t="str">
        <f t="shared" si="12"/>
        <v>是</v>
      </c>
      <c r="I181" s="156" t="str">
        <f t="shared" ref="I181:I244" si="13">IF(LEN(A181)=3,"类",IF(LEN(A181)=5,"款","项"))</f>
        <v>项</v>
      </c>
      <c r="J181" s="225"/>
      <c r="K181" s="225"/>
    </row>
    <row r="182" ht="21.6" customHeight="1" spans="1:11">
      <c r="A182" s="176" t="s">
        <v>440</v>
      </c>
      <c r="B182" s="177" t="s">
        <v>441</v>
      </c>
      <c r="C182" s="251">
        <f>SUM(C183:C188)</f>
        <v>257</v>
      </c>
      <c r="D182" s="251">
        <f>SUM(D183:D188)</f>
        <v>311</v>
      </c>
      <c r="E182" s="251">
        <f>SUM(E183:E188)</f>
        <v>168</v>
      </c>
      <c r="F182" s="24">
        <f t="shared" si="10"/>
        <v>-0.346</v>
      </c>
      <c r="G182" s="24">
        <f t="shared" si="11"/>
        <v>-0.46</v>
      </c>
      <c r="H182" s="357" t="str">
        <f t="shared" si="12"/>
        <v>是</v>
      </c>
      <c r="I182" s="156" t="str">
        <f t="shared" si="13"/>
        <v>款</v>
      </c>
      <c r="J182" s="156"/>
      <c r="K182" s="156"/>
    </row>
    <row r="183" s="222" customFormat="1" ht="21.6" customHeight="1" spans="1:11">
      <c r="A183" s="176" t="s">
        <v>442</v>
      </c>
      <c r="B183" s="359" t="s">
        <v>166</v>
      </c>
      <c r="C183" s="251">
        <f>VLOOKUP(A183,'[88]02'!A:E,5,FALSE)</f>
        <v>227</v>
      </c>
      <c r="D183" s="251">
        <f>SUMIFS([87]表二!$E$1:$E$65536,[87]表二!$A$1:$A$65536,A183)</f>
        <v>283</v>
      </c>
      <c r="E183" s="360">
        <f>VLOOKUP(A183,Sheet1!A:E,5)</f>
        <v>168</v>
      </c>
      <c r="F183" s="24">
        <f t="shared" si="10"/>
        <v>-0.26</v>
      </c>
      <c r="G183" s="24">
        <f t="shared" si="11"/>
        <v>-0.406</v>
      </c>
      <c r="H183" s="357" t="str">
        <f t="shared" si="12"/>
        <v>是</v>
      </c>
      <c r="I183" s="156" t="str">
        <f t="shared" si="13"/>
        <v>项</v>
      </c>
      <c r="J183" s="225"/>
      <c r="K183" s="225"/>
    </row>
    <row r="184" s="222" customFormat="1" ht="21.6" customHeight="1" spans="1:11">
      <c r="A184" s="176" t="s">
        <v>443</v>
      </c>
      <c r="B184" s="359" t="s">
        <v>168</v>
      </c>
      <c r="C184" s="251">
        <f>VLOOKUP(A184,'[88]02'!A:E,5,FALSE)</f>
        <v>25</v>
      </c>
      <c r="D184" s="251">
        <f>SUMIFS([87]表二!$E$1:$E$65536,[87]表二!$A$1:$A$65536,A184)</f>
        <v>12</v>
      </c>
      <c r="E184" s="360">
        <f>VLOOKUP(A184,Sheet1!A:E,5)</f>
        <v>0</v>
      </c>
      <c r="F184" s="24">
        <f t="shared" si="10"/>
        <v>-1</v>
      </c>
      <c r="G184" s="24">
        <f t="shared" si="11"/>
        <v>-1</v>
      </c>
      <c r="H184" s="357" t="str">
        <f t="shared" si="12"/>
        <v>是</v>
      </c>
      <c r="I184" s="156" t="str">
        <f t="shared" si="13"/>
        <v>项</v>
      </c>
      <c r="J184" s="225"/>
      <c r="K184" s="225"/>
    </row>
    <row r="185" s="222" customFormat="1" ht="15" hidden="1" customHeight="1" spans="1:11">
      <c r="A185" s="176" t="s">
        <v>444</v>
      </c>
      <c r="B185" s="359" t="s">
        <v>170</v>
      </c>
      <c r="C185" s="251">
        <f>VLOOKUP(A185,'[88]02'!A:E,5,FALSE)</f>
        <v>0</v>
      </c>
      <c r="D185" s="251">
        <f>SUMIFS([87]表二!$E$1:$E$65536,[87]表二!$A$1:$A$65536,A185)</f>
        <v>0</v>
      </c>
      <c r="E185" s="360">
        <f>VLOOKUP(A185,Sheet1!A:E,5)</f>
        <v>0</v>
      </c>
      <c r="F185" s="24" t="str">
        <f t="shared" si="10"/>
        <v/>
      </c>
      <c r="G185" s="24" t="str">
        <f t="shared" si="11"/>
        <v/>
      </c>
      <c r="H185" s="357" t="str">
        <f t="shared" si="12"/>
        <v>否</v>
      </c>
      <c r="I185" s="156" t="str">
        <f t="shared" si="13"/>
        <v>项</v>
      </c>
      <c r="J185" s="225"/>
      <c r="K185" s="225"/>
    </row>
    <row r="186" s="222" customFormat="1" ht="21.6" customHeight="1" spans="1:11">
      <c r="A186" s="176" t="s">
        <v>445</v>
      </c>
      <c r="B186" s="359" t="s">
        <v>446</v>
      </c>
      <c r="C186" s="251">
        <f>VLOOKUP(A186,'[88]02'!A:E,5,FALSE)</f>
        <v>0</v>
      </c>
      <c r="D186" s="251">
        <f>SUMIFS([87]表二!$E$1:$E$65536,[87]表二!$A$1:$A$65536,A186)</f>
        <v>5</v>
      </c>
      <c r="E186" s="360">
        <f>VLOOKUP(A186,Sheet1!A:E,5)</f>
        <v>0</v>
      </c>
      <c r="F186" s="24" t="str">
        <f t="shared" si="10"/>
        <v/>
      </c>
      <c r="G186" s="24">
        <f t="shared" si="11"/>
        <v>-1</v>
      </c>
      <c r="H186" s="357" t="str">
        <f t="shared" si="12"/>
        <v>是</v>
      </c>
      <c r="I186" s="156" t="str">
        <f t="shared" si="13"/>
        <v>项</v>
      </c>
      <c r="J186" s="225"/>
      <c r="K186" s="225"/>
    </row>
    <row r="187" s="222" customFormat="1" ht="15" hidden="1" customHeight="1" spans="1:11">
      <c r="A187" s="176" t="s">
        <v>447</v>
      </c>
      <c r="B187" s="359" t="s">
        <v>184</v>
      </c>
      <c r="C187" s="251">
        <f>VLOOKUP(A187,'[88]02'!A:E,5,FALSE)</f>
        <v>0</v>
      </c>
      <c r="D187" s="251">
        <f>SUMIFS([87]表二!$E$1:$E$65536,[87]表二!$A$1:$A$65536,A187)</f>
        <v>0</v>
      </c>
      <c r="E187" s="360">
        <f>VLOOKUP(A187,Sheet1!A:E,5)</f>
        <v>0</v>
      </c>
      <c r="F187" s="24" t="str">
        <f t="shared" si="10"/>
        <v/>
      </c>
      <c r="G187" s="24" t="str">
        <f t="shared" si="11"/>
        <v/>
      </c>
      <c r="H187" s="357" t="str">
        <f t="shared" si="12"/>
        <v>否</v>
      </c>
      <c r="I187" s="156" t="str">
        <f t="shared" si="13"/>
        <v>项</v>
      </c>
      <c r="J187" s="225"/>
      <c r="K187" s="225"/>
    </row>
    <row r="188" s="222" customFormat="1" ht="21.6" customHeight="1" spans="1:11">
      <c r="A188" s="176" t="s">
        <v>448</v>
      </c>
      <c r="B188" s="359" t="s">
        <v>449</v>
      </c>
      <c r="C188" s="251">
        <f>VLOOKUP(A188,'[88]02'!A:E,5,FALSE)</f>
        <v>5</v>
      </c>
      <c r="D188" s="251">
        <f>SUMIFS([87]表二!$E$1:$E$65536,[87]表二!$A$1:$A$65536,A188)</f>
        <v>11</v>
      </c>
      <c r="E188" s="360">
        <f>VLOOKUP(A188,Sheet1!A:E,5)</f>
        <v>0</v>
      </c>
      <c r="F188" s="24">
        <f t="shared" si="10"/>
        <v>-1</v>
      </c>
      <c r="G188" s="24">
        <f t="shared" si="11"/>
        <v>-1</v>
      </c>
      <c r="H188" s="357" t="str">
        <f t="shared" si="12"/>
        <v>是</v>
      </c>
      <c r="I188" s="156" t="str">
        <f t="shared" si="13"/>
        <v>项</v>
      </c>
      <c r="J188" s="225"/>
      <c r="K188" s="225"/>
    </row>
    <row r="189" ht="21.6" customHeight="1" spans="1:11">
      <c r="A189" s="176" t="s">
        <v>450</v>
      </c>
      <c r="B189" s="177" t="s">
        <v>451</v>
      </c>
      <c r="C189" s="251">
        <f>SUM(C190:C196)</f>
        <v>1530</v>
      </c>
      <c r="D189" s="251">
        <f>SUM(D190:D196)</f>
        <v>233</v>
      </c>
      <c r="E189" s="251">
        <f>SUM(E190:E196)</f>
        <v>178</v>
      </c>
      <c r="F189" s="24">
        <f t="shared" si="10"/>
        <v>-0.884</v>
      </c>
      <c r="G189" s="24">
        <f t="shared" si="11"/>
        <v>-0.236</v>
      </c>
      <c r="H189" s="357" t="str">
        <f t="shared" si="12"/>
        <v>是</v>
      </c>
      <c r="I189" s="156" t="str">
        <f t="shared" si="13"/>
        <v>款</v>
      </c>
      <c r="J189" s="156"/>
      <c r="K189" s="156"/>
    </row>
    <row r="190" s="222" customFormat="1" ht="21.6" customHeight="1" spans="1:11">
      <c r="A190" s="176" t="s">
        <v>452</v>
      </c>
      <c r="B190" s="359" t="s">
        <v>166</v>
      </c>
      <c r="C190" s="251">
        <f>VLOOKUP(A190,'[88]02'!A:E,5,FALSE)</f>
        <v>225</v>
      </c>
      <c r="D190" s="251">
        <f>SUMIFS([87]表二!$E$1:$E$65536,[87]表二!$A$1:$A$65536,A190)</f>
        <v>228</v>
      </c>
      <c r="E190" s="360">
        <f>VLOOKUP(A190,Sheet1!A:E,5)</f>
        <v>178</v>
      </c>
      <c r="F190" s="24">
        <f t="shared" si="10"/>
        <v>-0.209</v>
      </c>
      <c r="G190" s="24">
        <f t="shared" si="11"/>
        <v>-0.219</v>
      </c>
      <c r="H190" s="357" t="str">
        <f t="shared" si="12"/>
        <v>是</v>
      </c>
      <c r="I190" s="156" t="str">
        <f t="shared" si="13"/>
        <v>项</v>
      </c>
      <c r="J190" s="225"/>
      <c r="K190" s="225"/>
    </row>
    <row r="191" s="222" customFormat="1" ht="15" hidden="1" customHeight="1" spans="1:11">
      <c r="A191" s="176" t="s">
        <v>453</v>
      </c>
      <c r="B191" s="359" t="s">
        <v>168</v>
      </c>
      <c r="C191" s="251">
        <f>VLOOKUP(A191,'[88]02'!A:E,5,FALSE)</f>
        <v>0</v>
      </c>
      <c r="D191" s="251">
        <f>SUMIFS([87]表二!$E$1:$E$65536,[87]表二!$A$1:$A$65536,A191)</f>
        <v>0</v>
      </c>
      <c r="E191" s="360">
        <f>VLOOKUP(A191,Sheet1!A:E,5)</f>
        <v>0</v>
      </c>
      <c r="F191" s="24" t="str">
        <f t="shared" si="10"/>
        <v/>
      </c>
      <c r="G191" s="24" t="str">
        <f t="shared" si="11"/>
        <v/>
      </c>
      <c r="H191" s="357" t="str">
        <f t="shared" si="12"/>
        <v>否</v>
      </c>
      <c r="I191" s="156" t="str">
        <f t="shared" si="13"/>
        <v>项</v>
      </c>
      <c r="J191" s="225"/>
      <c r="K191" s="225"/>
    </row>
    <row r="192" s="222" customFormat="1" ht="15" hidden="1" customHeight="1" spans="1:11">
      <c r="A192" s="176" t="s">
        <v>454</v>
      </c>
      <c r="B192" s="359" t="s">
        <v>170</v>
      </c>
      <c r="C192" s="251">
        <f>VLOOKUP(A192,'[88]02'!A:E,5,FALSE)</f>
        <v>0</v>
      </c>
      <c r="D192" s="251">
        <f>SUMIFS([87]表二!$E$1:$E$65536,[87]表二!$A$1:$A$65536,A192)</f>
        <v>0</v>
      </c>
      <c r="E192" s="360">
        <f>VLOOKUP(A192,Sheet1!A:E,5)</f>
        <v>0</v>
      </c>
      <c r="F192" s="24" t="str">
        <f t="shared" si="10"/>
        <v/>
      </c>
      <c r="G192" s="24" t="str">
        <f t="shared" si="11"/>
        <v/>
      </c>
      <c r="H192" s="357" t="str">
        <f t="shared" si="12"/>
        <v>否</v>
      </c>
      <c r="I192" s="156" t="str">
        <f t="shared" si="13"/>
        <v>项</v>
      </c>
      <c r="J192" s="225"/>
      <c r="K192" s="225"/>
    </row>
    <row r="193" s="222" customFormat="1" ht="21.6" customHeight="1" spans="1:11">
      <c r="A193" s="176" t="s">
        <v>455</v>
      </c>
      <c r="B193" s="359" t="s">
        <v>456</v>
      </c>
      <c r="C193" s="251">
        <f>VLOOKUP(A193,'[88]02'!A:E,5,FALSE)</f>
        <v>1300</v>
      </c>
      <c r="D193" s="251">
        <f>SUMIFS([87]表二!$E$1:$E$65536,[87]表二!$A$1:$A$65536,A193)</f>
        <v>0</v>
      </c>
      <c r="E193" s="360">
        <f>VLOOKUP(A193,Sheet1!A:E,5)</f>
        <v>0</v>
      </c>
      <c r="F193" s="24">
        <f t="shared" si="10"/>
        <v>-1</v>
      </c>
      <c r="G193" s="24" t="str">
        <f t="shared" si="11"/>
        <v/>
      </c>
      <c r="H193" s="357" t="str">
        <f t="shared" si="12"/>
        <v>是</v>
      </c>
      <c r="I193" s="156" t="str">
        <f t="shared" si="13"/>
        <v>项</v>
      </c>
      <c r="J193" s="225"/>
      <c r="K193" s="225"/>
    </row>
    <row r="194" s="222" customFormat="1" ht="15" hidden="1" customHeight="1" spans="1:11">
      <c r="A194" s="176" t="s">
        <v>457</v>
      </c>
      <c r="B194" s="359" t="s">
        <v>458</v>
      </c>
      <c r="C194" s="251">
        <f>VLOOKUP(A194,'[88]02'!A:E,5,FALSE)</f>
        <v>0</v>
      </c>
      <c r="D194" s="251">
        <f>SUMIFS([87]表二!$E$1:$E$65536,[87]表二!$A$1:$A$65536,A194)</f>
        <v>0</v>
      </c>
      <c r="E194" s="360">
        <f>VLOOKUP(A194,Sheet1!A:E,5)</f>
        <v>0</v>
      </c>
      <c r="F194" s="24" t="str">
        <f t="shared" si="10"/>
        <v/>
      </c>
      <c r="G194" s="24" t="str">
        <f t="shared" si="11"/>
        <v/>
      </c>
      <c r="H194" s="357" t="str">
        <f t="shared" si="12"/>
        <v>否</v>
      </c>
      <c r="I194" s="156" t="str">
        <f t="shared" si="13"/>
        <v>项</v>
      </c>
      <c r="J194" s="225"/>
      <c r="K194" s="225"/>
    </row>
    <row r="195" s="222" customFormat="1" ht="15" hidden="1" customHeight="1" spans="1:11">
      <c r="A195" s="176" t="s">
        <v>459</v>
      </c>
      <c r="B195" s="359" t="s">
        <v>184</v>
      </c>
      <c r="C195" s="251">
        <f>VLOOKUP(A195,'[88]02'!A:E,5,FALSE)</f>
        <v>0</v>
      </c>
      <c r="D195" s="251">
        <f>SUMIFS([87]表二!$E$1:$E$65536,[87]表二!$A$1:$A$65536,A195)</f>
        <v>0</v>
      </c>
      <c r="E195" s="360">
        <f>VLOOKUP(A195,Sheet1!A:E,5)</f>
        <v>0</v>
      </c>
      <c r="F195" s="24" t="str">
        <f t="shared" si="10"/>
        <v/>
      </c>
      <c r="G195" s="24" t="str">
        <f t="shared" si="11"/>
        <v/>
      </c>
      <c r="H195" s="357" t="str">
        <f t="shared" si="12"/>
        <v>否</v>
      </c>
      <c r="I195" s="156" t="str">
        <f t="shared" si="13"/>
        <v>项</v>
      </c>
      <c r="J195" s="225"/>
      <c r="K195" s="225"/>
    </row>
    <row r="196" s="222" customFormat="1" ht="21.6" customHeight="1" spans="1:11">
      <c r="A196" s="176" t="s">
        <v>460</v>
      </c>
      <c r="B196" s="359" t="s">
        <v>461</v>
      </c>
      <c r="C196" s="251">
        <f>VLOOKUP(A196,'[88]02'!A:E,5,FALSE)</f>
        <v>5</v>
      </c>
      <c r="D196" s="251">
        <f>SUMIFS([87]表二!$E$1:$E$65536,[87]表二!$A$1:$A$65536,A196)</f>
        <v>5</v>
      </c>
      <c r="E196" s="360">
        <f>VLOOKUP(A196,Sheet1!A:E,5)</f>
        <v>0</v>
      </c>
      <c r="F196" s="24">
        <f t="shared" si="10"/>
        <v>-1</v>
      </c>
      <c r="G196" s="24">
        <f t="shared" si="11"/>
        <v>-1</v>
      </c>
      <c r="H196" s="357" t="str">
        <f t="shared" si="12"/>
        <v>是</v>
      </c>
      <c r="I196" s="156" t="str">
        <f t="shared" si="13"/>
        <v>项</v>
      </c>
      <c r="J196" s="225"/>
      <c r="K196" s="225"/>
    </row>
    <row r="197" ht="15" hidden="1" customHeight="1" spans="1:11">
      <c r="A197" s="176" t="s">
        <v>462</v>
      </c>
      <c r="B197" s="177" t="s">
        <v>463</v>
      </c>
      <c r="C197" s="251">
        <f>SUM(C198:C202)</f>
        <v>0</v>
      </c>
      <c r="D197" s="251">
        <f>SUM(D198:D202)</f>
        <v>0</v>
      </c>
      <c r="E197" s="251">
        <f>SUM(E198:E202)</f>
        <v>0</v>
      </c>
      <c r="F197" s="24" t="str">
        <f t="shared" si="10"/>
        <v/>
      </c>
      <c r="G197" s="24" t="str">
        <f t="shared" si="11"/>
        <v/>
      </c>
      <c r="H197" s="357" t="str">
        <f t="shared" si="12"/>
        <v>否</v>
      </c>
      <c r="I197" s="156" t="str">
        <f t="shared" si="13"/>
        <v>款</v>
      </c>
      <c r="J197" s="156"/>
      <c r="K197" s="156"/>
    </row>
    <row r="198" s="222" customFormat="1" ht="15" hidden="1" customHeight="1" spans="1:11">
      <c r="A198" s="176" t="s">
        <v>464</v>
      </c>
      <c r="B198" s="359" t="s">
        <v>166</v>
      </c>
      <c r="C198" s="251">
        <f>VLOOKUP(A198,'[88]02'!A:E,5,FALSE)</f>
        <v>0</v>
      </c>
      <c r="D198" s="251">
        <f>SUMIFS([87]表二!$E$1:$E$65536,[87]表二!$A$1:$A$65536,A198)</f>
        <v>0</v>
      </c>
      <c r="E198" s="360">
        <f>VLOOKUP(A198,Sheet1!A:E,5)</f>
        <v>0</v>
      </c>
      <c r="F198" s="24" t="str">
        <f t="shared" ref="F198:F261" si="14">IF(C198&gt;0,E198/C198-1,IF(C198&lt;0,-(E198/C198-1),""))</f>
        <v/>
      </c>
      <c r="G198" s="24" t="str">
        <f t="shared" ref="G198:G261" si="15">IF(D198&gt;0,E198/D198-1,IF(D198&lt;0,-(E198/D198-1),""))</f>
        <v/>
      </c>
      <c r="H198" s="357" t="str">
        <f t="shared" ref="H198:H261" si="16">IF(LEN(A198)=3,"是",IF(B198&lt;&gt;"",IF(SUM(C198:E198)&lt;&gt;0,"是","否"),"是"))</f>
        <v>否</v>
      </c>
      <c r="I198" s="156" t="str">
        <f t="shared" si="13"/>
        <v>项</v>
      </c>
      <c r="J198" s="225"/>
      <c r="K198" s="225"/>
    </row>
    <row r="199" s="222" customFormat="1" ht="15" hidden="1" customHeight="1" spans="1:11">
      <c r="A199" s="176" t="s">
        <v>465</v>
      </c>
      <c r="B199" s="359" t="s">
        <v>168</v>
      </c>
      <c r="C199" s="251">
        <f>VLOOKUP(A199,'[88]02'!A:E,5,FALSE)</f>
        <v>0</v>
      </c>
      <c r="D199" s="251">
        <f>SUMIFS([87]表二!$E$1:$E$65536,[87]表二!$A$1:$A$65536,A199)</f>
        <v>0</v>
      </c>
      <c r="E199" s="360">
        <f>VLOOKUP(A199,Sheet1!A:E,5)</f>
        <v>0</v>
      </c>
      <c r="F199" s="24" t="str">
        <f t="shared" si="14"/>
        <v/>
      </c>
      <c r="G199" s="24" t="str">
        <f t="shared" si="15"/>
        <v/>
      </c>
      <c r="H199" s="357" t="str">
        <f t="shared" si="16"/>
        <v>否</v>
      </c>
      <c r="I199" s="156" t="str">
        <f t="shared" si="13"/>
        <v>项</v>
      </c>
      <c r="J199" s="225"/>
      <c r="K199" s="225"/>
    </row>
    <row r="200" s="222" customFormat="1" ht="15" hidden="1" customHeight="1" spans="1:11">
      <c r="A200" s="176" t="s">
        <v>466</v>
      </c>
      <c r="B200" s="359" t="s">
        <v>170</v>
      </c>
      <c r="C200" s="251">
        <f>VLOOKUP(A200,'[88]02'!A:E,5,FALSE)</f>
        <v>0</v>
      </c>
      <c r="D200" s="251">
        <f>SUMIFS([87]表二!$E$1:$E$65536,[87]表二!$A$1:$A$65536,A200)</f>
        <v>0</v>
      </c>
      <c r="E200" s="360">
        <f>VLOOKUP(A200,Sheet1!A:E,5)</f>
        <v>0</v>
      </c>
      <c r="F200" s="24" t="str">
        <f t="shared" si="14"/>
        <v/>
      </c>
      <c r="G200" s="24" t="str">
        <f t="shared" si="15"/>
        <v/>
      </c>
      <c r="H200" s="357" t="str">
        <f t="shared" si="16"/>
        <v>否</v>
      </c>
      <c r="I200" s="156" t="str">
        <f t="shared" si="13"/>
        <v>项</v>
      </c>
      <c r="J200" s="225"/>
      <c r="K200" s="225"/>
    </row>
    <row r="201" s="222" customFormat="1" ht="15" hidden="1" customHeight="1" spans="1:11">
      <c r="A201" s="176" t="s">
        <v>467</v>
      </c>
      <c r="B201" s="359" t="s">
        <v>184</v>
      </c>
      <c r="C201" s="251">
        <f>VLOOKUP(A201,'[88]02'!A:E,5,FALSE)</f>
        <v>0</v>
      </c>
      <c r="D201" s="251">
        <f>SUMIFS([87]表二!$E$1:$E$65536,[87]表二!$A$1:$A$65536,A201)</f>
        <v>0</v>
      </c>
      <c r="E201" s="360">
        <f>VLOOKUP(A201,Sheet1!A:E,5)</f>
        <v>0</v>
      </c>
      <c r="F201" s="24" t="str">
        <f t="shared" si="14"/>
        <v/>
      </c>
      <c r="G201" s="24" t="str">
        <f t="shared" si="15"/>
        <v/>
      </c>
      <c r="H201" s="357" t="str">
        <f t="shared" si="16"/>
        <v>否</v>
      </c>
      <c r="I201" s="156" t="str">
        <f t="shared" si="13"/>
        <v>项</v>
      </c>
      <c r="J201" s="225"/>
      <c r="K201" s="225"/>
    </row>
    <row r="202" s="222" customFormat="1" ht="15" hidden="1" customHeight="1" spans="1:11">
      <c r="A202" s="176" t="s">
        <v>468</v>
      </c>
      <c r="B202" s="359" t="s">
        <v>469</v>
      </c>
      <c r="C202" s="251">
        <f>VLOOKUP(A202,'[88]02'!A:E,5,FALSE)</f>
        <v>0</v>
      </c>
      <c r="D202" s="251">
        <f>SUMIFS([87]表二!$E$1:$E$65536,[87]表二!$A$1:$A$65536,A202)</f>
        <v>0</v>
      </c>
      <c r="E202" s="360">
        <f>VLOOKUP(A202,Sheet1!A:E,5)</f>
        <v>0</v>
      </c>
      <c r="F202" s="24" t="str">
        <f t="shared" si="14"/>
        <v/>
      </c>
      <c r="G202" s="24" t="str">
        <f t="shared" si="15"/>
        <v/>
      </c>
      <c r="H202" s="357" t="str">
        <f t="shared" si="16"/>
        <v>否</v>
      </c>
      <c r="I202" s="156" t="str">
        <f t="shared" si="13"/>
        <v>项</v>
      </c>
      <c r="J202" s="225"/>
      <c r="K202" s="225"/>
    </row>
    <row r="203" ht="21.6" customHeight="1" spans="1:11">
      <c r="A203" s="176" t="s">
        <v>470</v>
      </c>
      <c r="B203" s="177" t="s">
        <v>471</v>
      </c>
      <c r="C203" s="251">
        <f>SUM(C204:C208)</f>
        <v>771</v>
      </c>
      <c r="D203" s="251">
        <f>SUM(D204:D208)</f>
        <v>922</v>
      </c>
      <c r="E203" s="251">
        <f>SUM(E204:E208)</f>
        <v>691</v>
      </c>
      <c r="F203" s="24">
        <f t="shared" si="14"/>
        <v>-0.104</v>
      </c>
      <c r="G203" s="24">
        <f t="shared" si="15"/>
        <v>-0.251</v>
      </c>
      <c r="H203" s="357" t="str">
        <f t="shared" si="16"/>
        <v>是</v>
      </c>
      <c r="I203" s="156" t="str">
        <f t="shared" si="13"/>
        <v>款</v>
      </c>
      <c r="J203" s="156"/>
      <c r="K203" s="156"/>
    </row>
    <row r="204" s="222" customFormat="1" ht="21.6" customHeight="1" spans="1:11">
      <c r="A204" s="176" t="s">
        <v>472</v>
      </c>
      <c r="B204" s="359" t="s">
        <v>166</v>
      </c>
      <c r="C204" s="251">
        <f>VLOOKUP(A204,'[88]02'!A:E,5,FALSE)</f>
        <v>545</v>
      </c>
      <c r="D204" s="251">
        <f>SUMIFS([87]表二!$E$1:$E$65536,[87]表二!$A$1:$A$65536,A204)</f>
        <v>536</v>
      </c>
      <c r="E204" s="360">
        <f>VLOOKUP(A204,Sheet1!A:E,5)</f>
        <v>439</v>
      </c>
      <c r="F204" s="24">
        <f t="shared" si="14"/>
        <v>-0.194</v>
      </c>
      <c r="G204" s="24">
        <f t="shared" si="15"/>
        <v>-0.181</v>
      </c>
      <c r="H204" s="357" t="str">
        <f t="shared" si="16"/>
        <v>是</v>
      </c>
      <c r="I204" s="156" t="str">
        <f t="shared" si="13"/>
        <v>项</v>
      </c>
      <c r="J204" s="225"/>
      <c r="K204" s="225"/>
    </row>
    <row r="205" s="222" customFormat="1" ht="21.6" customHeight="1" spans="1:11">
      <c r="A205" s="176" t="s">
        <v>473</v>
      </c>
      <c r="B205" s="359" t="s">
        <v>168</v>
      </c>
      <c r="C205" s="251">
        <f>VLOOKUP(A205,'[88]02'!A:E,5,FALSE)</f>
        <v>32</v>
      </c>
      <c r="D205" s="251">
        <f>SUMIFS([87]表二!$E$1:$E$65536,[87]表二!$A$1:$A$65536,A205)</f>
        <v>143</v>
      </c>
      <c r="E205" s="360">
        <f>VLOOKUP(A205,Sheet1!A:E,5)</f>
        <v>0</v>
      </c>
      <c r="F205" s="24">
        <f t="shared" si="14"/>
        <v>-1</v>
      </c>
      <c r="G205" s="24">
        <f t="shared" si="15"/>
        <v>-1</v>
      </c>
      <c r="H205" s="357" t="str">
        <f t="shared" si="16"/>
        <v>是</v>
      </c>
      <c r="I205" s="156" t="str">
        <f t="shared" si="13"/>
        <v>项</v>
      </c>
      <c r="J205" s="225"/>
      <c r="K205" s="225"/>
    </row>
    <row r="206" s="222" customFormat="1" ht="15" hidden="1" customHeight="1" spans="1:11">
      <c r="A206" s="176" t="s">
        <v>474</v>
      </c>
      <c r="B206" s="359" t="s">
        <v>170</v>
      </c>
      <c r="C206" s="251">
        <f>VLOOKUP(A206,'[88]02'!A:E,5,FALSE)</f>
        <v>0</v>
      </c>
      <c r="D206" s="251">
        <f>SUMIFS([87]表二!$E$1:$E$65536,[87]表二!$A$1:$A$65536,A206)</f>
        <v>0</v>
      </c>
      <c r="E206" s="360">
        <f>VLOOKUP(A206,Sheet1!A:E,5)</f>
        <v>0</v>
      </c>
      <c r="F206" s="24" t="str">
        <f t="shared" si="14"/>
        <v/>
      </c>
      <c r="G206" s="24" t="str">
        <f t="shared" si="15"/>
        <v/>
      </c>
      <c r="H206" s="357" t="str">
        <f t="shared" si="16"/>
        <v>否</v>
      </c>
      <c r="I206" s="156" t="str">
        <f t="shared" si="13"/>
        <v>项</v>
      </c>
      <c r="J206" s="225"/>
      <c r="K206" s="225"/>
    </row>
    <row r="207" s="222" customFormat="1" ht="21.6" customHeight="1" spans="1:11">
      <c r="A207" s="176" t="s">
        <v>475</v>
      </c>
      <c r="B207" s="359" t="s">
        <v>184</v>
      </c>
      <c r="C207" s="251">
        <f>VLOOKUP(A207,'[88]02'!A:E,5,FALSE)</f>
        <v>194</v>
      </c>
      <c r="D207" s="251">
        <f>SUMIFS([87]表二!$E$1:$E$65536,[87]表二!$A$1:$A$65536,A207)</f>
        <v>243</v>
      </c>
      <c r="E207" s="360">
        <f>VLOOKUP(A207,Sheet1!A:E,5)</f>
        <v>252</v>
      </c>
      <c r="F207" s="24">
        <f t="shared" si="14"/>
        <v>0.299</v>
      </c>
      <c r="G207" s="24">
        <f t="shared" si="15"/>
        <v>0.037</v>
      </c>
      <c r="H207" s="357" t="str">
        <f t="shared" si="16"/>
        <v>是</v>
      </c>
      <c r="I207" s="156" t="str">
        <f t="shared" si="13"/>
        <v>项</v>
      </c>
      <c r="J207" s="225"/>
      <c r="K207" s="225"/>
    </row>
    <row r="208" s="222" customFormat="1" ht="15" hidden="1" customHeight="1" spans="1:11">
      <c r="A208" s="176" t="s">
        <v>476</v>
      </c>
      <c r="B208" s="359" t="s">
        <v>471</v>
      </c>
      <c r="C208" s="251">
        <f>VLOOKUP(A208,'[88]02'!A:E,5,FALSE)</f>
        <v>0</v>
      </c>
      <c r="D208" s="251">
        <f>SUMIFS([87]表二!$E$1:$E$65536,[87]表二!$A$1:$A$65536,A208)</f>
        <v>0</v>
      </c>
      <c r="E208" s="360">
        <f>VLOOKUP(A208,Sheet1!A:E,5)</f>
        <v>0</v>
      </c>
      <c r="F208" s="24" t="str">
        <f t="shared" si="14"/>
        <v/>
      </c>
      <c r="G208" s="24" t="str">
        <f t="shared" si="15"/>
        <v/>
      </c>
      <c r="H208" s="357" t="str">
        <f t="shared" si="16"/>
        <v>否</v>
      </c>
      <c r="I208" s="156" t="str">
        <f t="shared" si="13"/>
        <v>项</v>
      </c>
      <c r="J208" s="225"/>
      <c r="K208" s="225"/>
    </row>
    <row r="209" ht="15" hidden="1" customHeight="1" spans="1:11">
      <c r="A209" s="176" t="s">
        <v>477</v>
      </c>
      <c r="B209" s="177" t="s">
        <v>478</v>
      </c>
      <c r="C209" s="251">
        <f>SUM(C210:C215)</f>
        <v>0</v>
      </c>
      <c r="D209" s="251">
        <f>SUM(D210:D215)</f>
        <v>0</v>
      </c>
      <c r="E209" s="251">
        <f>SUM(E210:E215)</f>
        <v>0</v>
      </c>
      <c r="F209" s="24" t="str">
        <f t="shared" si="14"/>
        <v/>
      </c>
      <c r="G209" s="24" t="str">
        <f t="shared" si="15"/>
        <v/>
      </c>
      <c r="H209" s="357" t="str">
        <f t="shared" si="16"/>
        <v>否</v>
      </c>
      <c r="I209" s="156" t="str">
        <f t="shared" si="13"/>
        <v>款</v>
      </c>
      <c r="J209" s="156"/>
      <c r="K209" s="156"/>
    </row>
    <row r="210" s="222" customFormat="1" ht="15" hidden="1" customHeight="1" spans="1:11">
      <c r="A210" s="176" t="s">
        <v>479</v>
      </c>
      <c r="B210" s="359" t="s">
        <v>166</v>
      </c>
      <c r="C210" s="251">
        <f>VLOOKUP(A210,'[88]02'!A:E,5,FALSE)</f>
        <v>0</v>
      </c>
      <c r="D210" s="251">
        <f>SUMIFS([87]表二!$E$1:$E$65536,[87]表二!$A$1:$A$65536,A210)</f>
        <v>0</v>
      </c>
      <c r="E210" s="360">
        <f>VLOOKUP(A210,Sheet1!A:E,5)</f>
        <v>0</v>
      </c>
      <c r="F210" s="24" t="str">
        <f t="shared" si="14"/>
        <v/>
      </c>
      <c r="G210" s="24" t="str">
        <f t="shared" si="15"/>
        <v/>
      </c>
      <c r="H210" s="357" t="str">
        <f t="shared" si="16"/>
        <v>否</v>
      </c>
      <c r="I210" s="156" t="str">
        <f t="shared" si="13"/>
        <v>项</v>
      </c>
      <c r="J210" s="225"/>
      <c r="K210" s="225"/>
    </row>
    <row r="211" s="222" customFormat="1" ht="15" hidden="1" customHeight="1" spans="1:11">
      <c r="A211" s="176" t="s">
        <v>480</v>
      </c>
      <c r="B211" s="359" t="s">
        <v>168</v>
      </c>
      <c r="C211" s="251">
        <f>VLOOKUP(A211,'[88]02'!A:E,5,FALSE)</f>
        <v>0</v>
      </c>
      <c r="D211" s="251">
        <f>SUMIFS([87]表二!$E$1:$E$65536,[87]表二!$A$1:$A$65536,A211)</f>
        <v>0</v>
      </c>
      <c r="E211" s="360">
        <f>VLOOKUP(A211,Sheet1!A:E,5)</f>
        <v>0</v>
      </c>
      <c r="F211" s="24" t="str">
        <f t="shared" si="14"/>
        <v/>
      </c>
      <c r="G211" s="24" t="str">
        <f t="shared" si="15"/>
        <v/>
      </c>
      <c r="H211" s="357" t="str">
        <f t="shared" si="16"/>
        <v>否</v>
      </c>
      <c r="I211" s="156" t="str">
        <f t="shared" si="13"/>
        <v>项</v>
      </c>
      <c r="J211" s="225"/>
      <c r="K211" s="225"/>
    </row>
    <row r="212" s="222" customFormat="1" ht="15" hidden="1" customHeight="1" spans="1:11">
      <c r="A212" s="176" t="s">
        <v>481</v>
      </c>
      <c r="B212" s="359" t="s">
        <v>170</v>
      </c>
      <c r="C212" s="251">
        <f>VLOOKUP(A212,'[88]02'!A:E,5,FALSE)</f>
        <v>0</v>
      </c>
      <c r="D212" s="251">
        <f>SUMIFS([87]表二!$E$1:$E$65536,[87]表二!$A$1:$A$65536,A212)</f>
        <v>0</v>
      </c>
      <c r="E212" s="360">
        <f>VLOOKUP(A212,Sheet1!A:E,5)</f>
        <v>0</v>
      </c>
      <c r="F212" s="24" t="str">
        <f t="shared" si="14"/>
        <v/>
      </c>
      <c r="G212" s="24" t="str">
        <f t="shared" si="15"/>
        <v/>
      </c>
      <c r="H212" s="357" t="str">
        <f t="shared" si="16"/>
        <v>否</v>
      </c>
      <c r="I212" s="156" t="str">
        <f t="shared" si="13"/>
        <v>项</v>
      </c>
      <c r="J212" s="225"/>
      <c r="K212" s="225"/>
    </row>
    <row r="213" s="222" customFormat="1" ht="15" hidden="1" customHeight="1" spans="1:11">
      <c r="A213" s="176" t="s">
        <v>482</v>
      </c>
      <c r="B213" s="359" t="s">
        <v>483</v>
      </c>
      <c r="C213" s="251">
        <f>VLOOKUP(A213,'[88]02'!A:E,5,FALSE)</f>
        <v>0</v>
      </c>
      <c r="D213" s="251">
        <f>SUMIFS([87]表二!$E$1:$E$65536,[87]表二!$A$1:$A$65536,A213)</f>
        <v>0</v>
      </c>
      <c r="E213" s="360">
        <f>VLOOKUP(A213,Sheet1!A:E,5)</f>
        <v>0</v>
      </c>
      <c r="F213" s="24" t="str">
        <f t="shared" si="14"/>
        <v/>
      </c>
      <c r="G213" s="24" t="str">
        <f t="shared" si="15"/>
        <v/>
      </c>
      <c r="H213" s="357" t="str">
        <f t="shared" si="16"/>
        <v>否</v>
      </c>
      <c r="I213" s="156" t="str">
        <f t="shared" si="13"/>
        <v>项</v>
      </c>
      <c r="J213" s="225"/>
      <c r="K213" s="225"/>
    </row>
    <row r="214" s="222" customFormat="1" ht="15" hidden="1" customHeight="1" spans="1:11">
      <c r="A214" s="176" t="s">
        <v>484</v>
      </c>
      <c r="B214" s="359" t="s">
        <v>184</v>
      </c>
      <c r="C214" s="251">
        <f>VLOOKUP(A214,'[88]02'!A:E,5,FALSE)</f>
        <v>0</v>
      </c>
      <c r="D214" s="251">
        <f>SUMIFS([87]表二!$E$1:$E$65536,[87]表二!$A$1:$A$65536,A214)</f>
        <v>0</v>
      </c>
      <c r="E214" s="360">
        <f>VLOOKUP(A214,Sheet1!A:E,5)</f>
        <v>0</v>
      </c>
      <c r="F214" s="24" t="str">
        <f t="shared" si="14"/>
        <v/>
      </c>
      <c r="G214" s="24" t="str">
        <f t="shared" si="15"/>
        <v/>
      </c>
      <c r="H214" s="357" t="str">
        <f t="shared" si="16"/>
        <v>否</v>
      </c>
      <c r="I214" s="156" t="str">
        <f t="shared" si="13"/>
        <v>项</v>
      </c>
      <c r="J214" s="225"/>
      <c r="K214" s="225"/>
    </row>
    <row r="215" s="222" customFormat="1" ht="15" hidden="1" customHeight="1" spans="1:11">
      <c r="A215" s="176" t="s">
        <v>485</v>
      </c>
      <c r="B215" s="359" t="s">
        <v>486</v>
      </c>
      <c r="C215" s="251">
        <f>VLOOKUP(A215,'[88]02'!A:E,5,FALSE)</f>
        <v>0</v>
      </c>
      <c r="D215" s="251">
        <f>SUMIFS([87]表二!$E$1:$E$65536,[87]表二!$A$1:$A$65536,A215)</f>
        <v>0</v>
      </c>
      <c r="E215" s="360">
        <f>VLOOKUP(A215,Sheet1!A:E,5)</f>
        <v>0</v>
      </c>
      <c r="F215" s="24" t="str">
        <f t="shared" si="14"/>
        <v/>
      </c>
      <c r="G215" s="24" t="str">
        <f t="shared" si="15"/>
        <v/>
      </c>
      <c r="H215" s="357" t="str">
        <f t="shared" si="16"/>
        <v>否</v>
      </c>
      <c r="I215" s="156" t="str">
        <f t="shared" si="13"/>
        <v>项</v>
      </c>
      <c r="J215" s="225"/>
      <c r="K215" s="225"/>
    </row>
    <row r="216" ht="21.6" customHeight="1" spans="1:11">
      <c r="A216" s="176" t="s">
        <v>487</v>
      </c>
      <c r="B216" s="177" t="s">
        <v>488</v>
      </c>
      <c r="C216" s="251">
        <f>SUM(C217:C230)</f>
        <v>1022</v>
      </c>
      <c r="D216" s="251">
        <f>SUM(D217:D230)</f>
        <v>1089</v>
      </c>
      <c r="E216" s="251">
        <f>SUM(E217:E230)</f>
        <v>907</v>
      </c>
      <c r="F216" s="24">
        <f t="shared" si="14"/>
        <v>-0.113</v>
      </c>
      <c r="G216" s="24">
        <f t="shared" si="15"/>
        <v>-0.167</v>
      </c>
      <c r="H216" s="357" t="str">
        <f t="shared" si="16"/>
        <v>是</v>
      </c>
      <c r="I216" s="156" t="str">
        <f t="shared" si="13"/>
        <v>款</v>
      </c>
      <c r="J216" s="156"/>
      <c r="K216" s="156"/>
    </row>
    <row r="217" s="222" customFormat="1" ht="21.6" customHeight="1" spans="1:11">
      <c r="A217" s="176" t="s">
        <v>489</v>
      </c>
      <c r="B217" s="359" t="s">
        <v>166</v>
      </c>
      <c r="C217" s="251">
        <f>VLOOKUP(A217,'[88]02'!A:E,5,FALSE)</f>
        <v>986</v>
      </c>
      <c r="D217" s="251">
        <f>SUMIFS([87]表二!$E$1:$E$65536,[87]表二!$A$1:$A$65536,A217)</f>
        <v>1064</v>
      </c>
      <c r="E217" s="360">
        <f>VLOOKUP(A217,Sheet1!A:E,5)</f>
        <v>901</v>
      </c>
      <c r="F217" s="24">
        <f t="shared" si="14"/>
        <v>-0.086</v>
      </c>
      <c r="G217" s="24">
        <f t="shared" si="15"/>
        <v>-0.153</v>
      </c>
      <c r="H217" s="357" t="str">
        <f t="shared" si="16"/>
        <v>是</v>
      </c>
      <c r="I217" s="156" t="str">
        <f t="shared" si="13"/>
        <v>项</v>
      </c>
      <c r="J217" s="225"/>
      <c r="K217" s="225"/>
    </row>
    <row r="218" s="222" customFormat="1" ht="21.6" customHeight="1" spans="1:11">
      <c r="A218" s="176" t="s">
        <v>490</v>
      </c>
      <c r="B218" s="359" t="s">
        <v>168</v>
      </c>
      <c r="C218" s="251">
        <f>VLOOKUP(A218,'[88]02'!A:E,5,FALSE)</f>
        <v>33</v>
      </c>
      <c r="D218" s="251">
        <f>SUMIFS([87]表二!$E$1:$E$65536,[87]表二!$A$1:$A$65536,A218)</f>
        <v>23</v>
      </c>
      <c r="E218" s="360">
        <f>VLOOKUP(A218,Sheet1!A:E,5)</f>
        <v>6</v>
      </c>
      <c r="F218" s="24">
        <f t="shared" si="14"/>
        <v>-0.818</v>
      </c>
      <c r="G218" s="24">
        <f t="shared" si="15"/>
        <v>-0.739</v>
      </c>
      <c r="H218" s="357" t="str">
        <f t="shared" si="16"/>
        <v>是</v>
      </c>
      <c r="I218" s="156" t="str">
        <f t="shared" si="13"/>
        <v>项</v>
      </c>
      <c r="J218" s="225"/>
      <c r="K218" s="225"/>
    </row>
    <row r="219" s="222" customFormat="1" ht="15" hidden="1" customHeight="1" spans="1:11">
      <c r="A219" s="176" t="s">
        <v>491</v>
      </c>
      <c r="B219" s="359" t="s">
        <v>170</v>
      </c>
      <c r="C219" s="251">
        <f>VLOOKUP(A219,'[88]02'!A:E,5,FALSE)</f>
        <v>0</v>
      </c>
      <c r="D219" s="251">
        <f>SUMIFS([87]表二!$E$1:$E$65536,[87]表二!$A$1:$A$65536,A219)</f>
        <v>0</v>
      </c>
      <c r="E219" s="360">
        <f>VLOOKUP(A219,Sheet1!A:E,5)</f>
        <v>0</v>
      </c>
      <c r="F219" s="24" t="str">
        <f t="shared" si="14"/>
        <v/>
      </c>
      <c r="G219" s="24" t="str">
        <f t="shared" si="15"/>
        <v/>
      </c>
      <c r="H219" s="357" t="str">
        <f t="shared" si="16"/>
        <v>否</v>
      </c>
      <c r="I219" s="156" t="str">
        <f t="shared" si="13"/>
        <v>项</v>
      </c>
      <c r="J219" s="225"/>
      <c r="K219" s="225"/>
    </row>
    <row r="220" s="222" customFormat="1" ht="15" hidden="1" customHeight="1" spans="1:11">
      <c r="A220" s="176" t="s">
        <v>492</v>
      </c>
      <c r="B220" s="359" t="s">
        <v>493</v>
      </c>
      <c r="C220" s="251">
        <f>VLOOKUP(A220,'[88]02'!A:E,5,FALSE)</f>
        <v>0</v>
      </c>
      <c r="D220" s="251">
        <f>SUMIFS([87]表二!$E$1:$E$65536,[87]表二!$A$1:$A$65536,A220)</f>
        <v>0</v>
      </c>
      <c r="E220" s="360">
        <f>VLOOKUP(A220,Sheet1!A:E,5)</f>
        <v>0</v>
      </c>
      <c r="F220" s="24" t="str">
        <f t="shared" si="14"/>
        <v/>
      </c>
      <c r="G220" s="24" t="str">
        <f t="shared" si="15"/>
        <v/>
      </c>
      <c r="H220" s="357" t="str">
        <f t="shared" si="16"/>
        <v>否</v>
      </c>
      <c r="I220" s="156" t="str">
        <f t="shared" si="13"/>
        <v>项</v>
      </c>
      <c r="J220" s="225"/>
      <c r="K220" s="225"/>
    </row>
    <row r="221" s="222" customFormat="1" ht="21.6" customHeight="1" spans="1:11">
      <c r="A221" s="176" t="s">
        <v>494</v>
      </c>
      <c r="B221" s="359" t="s">
        <v>495</v>
      </c>
      <c r="C221" s="251">
        <f>VLOOKUP(A221,'[88]02'!A:E,5,FALSE)</f>
        <v>1</v>
      </c>
      <c r="D221" s="251">
        <f>SUMIFS([87]表二!$E$1:$E$65536,[87]表二!$A$1:$A$65536,A221)</f>
        <v>2</v>
      </c>
      <c r="E221" s="360">
        <f>VLOOKUP(A221,Sheet1!A:E,5)</f>
        <v>0</v>
      </c>
      <c r="F221" s="24">
        <f t="shared" si="14"/>
        <v>-1</v>
      </c>
      <c r="G221" s="24">
        <f t="shared" si="15"/>
        <v>-1</v>
      </c>
      <c r="H221" s="357" t="str">
        <f t="shared" si="16"/>
        <v>是</v>
      </c>
      <c r="I221" s="156" t="str">
        <f t="shared" si="13"/>
        <v>项</v>
      </c>
      <c r="J221" s="225"/>
      <c r="K221" s="225"/>
    </row>
    <row r="222" s="222" customFormat="1" ht="15" hidden="1" customHeight="1" spans="1:11">
      <c r="A222" s="176" t="s">
        <v>496</v>
      </c>
      <c r="B222" s="359" t="s">
        <v>267</v>
      </c>
      <c r="C222" s="251">
        <f>VLOOKUP(A222,'[88]02'!A:E,5,FALSE)</f>
        <v>0</v>
      </c>
      <c r="D222" s="251">
        <f>SUMIFS([87]表二!$E$1:$E$65536,[87]表二!$A$1:$A$65536,A222)</f>
        <v>0</v>
      </c>
      <c r="E222" s="360">
        <f>VLOOKUP(A222,Sheet1!A:E,5)</f>
        <v>0</v>
      </c>
      <c r="F222" s="24" t="str">
        <f t="shared" si="14"/>
        <v/>
      </c>
      <c r="G222" s="24" t="str">
        <f t="shared" si="15"/>
        <v/>
      </c>
      <c r="H222" s="357" t="str">
        <f t="shared" si="16"/>
        <v>否</v>
      </c>
      <c r="I222" s="156" t="str">
        <f t="shared" si="13"/>
        <v>项</v>
      </c>
      <c r="J222" s="225"/>
      <c r="K222" s="225"/>
    </row>
    <row r="223" s="222" customFormat="1" ht="15" hidden="1" customHeight="1" spans="1:11">
      <c r="A223" s="176" t="s">
        <v>497</v>
      </c>
      <c r="B223" s="359" t="s">
        <v>498</v>
      </c>
      <c r="C223" s="251">
        <f>VLOOKUP(A223,'[88]02'!A:E,5,FALSE)</f>
        <v>0</v>
      </c>
      <c r="D223" s="251">
        <f>SUMIFS([87]表二!$E$1:$E$65536,[87]表二!$A$1:$A$65536,A223)</f>
        <v>0</v>
      </c>
      <c r="E223" s="360">
        <f>VLOOKUP(A223,Sheet1!A:E,5)</f>
        <v>0</v>
      </c>
      <c r="F223" s="24" t="str">
        <f t="shared" si="14"/>
        <v/>
      </c>
      <c r="G223" s="24" t="str">
        <f t="shared" si="15"/>
        <v/>
      </c>
      <c r="H223" s="357" t="str">
        <f t="shared" si="16"/>
        <v>否</v>
      </c>
      <c r="I223" s="156" t="str">
        <f t="shared" si="13"/>
        <v>项</v>
      </c>
      <c r="J223" s="225"/>
      <c r="K223" s="225"/>
    </row>
    <row r="224" s="222" customFormat="1" ht="15" hidden="1" customHeight="1" spans="1:11">
      <c r="A224" s="176" t="s">
        <v>499</v>
      </c>
      <c r="B224" s="359" t="s">
        <v>500</v>
      </c>
      <c r="C224" s="251">
        <f>VLOOKUP(A224,'[88]02'!A:E,5,FALSE)</f>
        <v>0</v>
      </c>
      <c r="D224" s="251">
        <f>SUMIFS([87]表二!$E$1:$E$65536,[87]表二!$A$1:$A$65536,A224)</f>
        <v>0</v>
      </c>
      <c r="E224" s="360">
        <f>VLOOKUP(A224,Sheet1!A:E,5)</f>
        <v>0</v>
      </c>
      <c r="F224" s="24" t="str">
        <f t="shared" si="14"/>
        <v/>
      </c>
      <c r="G224" s="24" t="str">
        <f t="shared" si="15"/>
        <v/>
      </c>
      <c r="H224" s="357" t="str">
        <f t="shared" si="16"/>
        <v>否</v>
      </c>
      <c r="I224" s="156" t="str">
        <f t="shared" si="13"/>
        <v>项</v>
      </c>
      <c r="J224" s="225"/>
      <c r="K224" s="225"/>
    </row>
    <row r="225" s="222" customFormat="1" ht="15" hidden="1" customHeight="1" spans="1:11">
      <c r="A225" s="176" t="s">
        <v>501</v>
      </c>
      <c r="B225" s="359" t="s">
        <v>502</v>
      </c>
      <c r="C225" s="251">
        <f>VLOOKUP(A225,'[88]02'!A:E,5,FALSE)</f>
        <v>0</v>
      </c>
      <c r="D225" s="251">
        <f>SUMIFS([87]表二!$E$1:$E$65536,[87]表二!$A$1:$A$65536,A225)</f>
        <v>0</v>
      </c>
      <c r="E225" s="360">
        <f>VLOOKUP(A225,Sheet1!A:E,5)</f>
        <v>0</v>
      </c>
      <c r="F225" s="24" t="str">
        <f t="shared" si="14"/>
        <v/>
      </c>
      <c r="G225" s="24" t="str">
        <f t="shared" si="15"/>
        <v/>
      </c>
      <c r="H225" s="357" t="str">
        <f t="shared" si="16"/>
        <v>否</v>
      </c>
      <c r="I225" s="156" t="str">
        <f t="shared" si="13"/>
        <v>项</v>
      </c>
      <c r="J225" s="225"/>
      <c r="K225" s="225"/>
    </row>
    <row r="226" s="222" customFormat="1" ht="15" hidden="1" customHeight="1" spans="1:11">
      <c r="A226" s="176" t="s">
        <v>503</v>
      </c>
      <c r="B226" s="359" t="s">
        <v>504</v>
      </c>
      <c r="C226" s="251">
        <f>VLOOKUP(A226,'[88]02'!A:E,5,FALSE)</f>
        <v>0</v>
      </c>
      <c r="D226" s="251">
        <f>SUMIFS([87]表二!$E$1:$E$65536,[87]表二!$A$1:$A$65536,A226)</f>
        <v>0</v>
      </c>
      <c r="E226" s="360">
        <f>VLOOKUP(A226,Sheet1!A:E,5)</f>
        <v>0</v>
      </c>
      <c r="F226" s="24" t="str">
        <f t="shared" si="14"/>
        <v/>
      </c>
      <c r="G226" s="24" t="str">
        <f t="shared" si="15"/>
        <v/>
      </c>
      <c r="H226" s="357" t="str">
        <f t="shared" si="16"/>
        <v>否</v>
      </c>
      <c r="I226" s="156" t="str">
        <f t="shared" si="13"/>
        <v>项</v>
      </c>
      <c r="J226" s="225"/>
      <c r="K226" s="225"/>
    </row>
    <row r="227" s="222" customFormat="1" ht="15" hidden="1" customHeight="1" spans="1:11">
      <c r="A227" s="176" t="s">
        <v>505</v>
      </c>
      <c r="B227" s="359" t="s">
        <v>506</v>
      </c>
      <c r="C227" s="251">
        <f>VLOOKUP(A227,'[88]02'!A:E,5,FALSE)</f>
        <v>0</v>
      </c>
      <c r="D227" s="251">
        <f>SUMIFS([87]表二!$E$1:$E$65536,[87]表二!$A$1:$A$65536,A227)</f>
        <v>0</v>
      </c>
      <c r="E227" s="360">
        <f>VLOOKUP(A227,Sheet1!A:E,5)</f>
        <v>0</v>
      </c>
      <c r="F227" s="24" t="str">
        <f t="shared" si="14"/>
        <v/>
      </c>
      <c r="G227" s="24" t="str">
        <f t="shared" si="15"/>
        <v/>
      </c>
      <c r="H227" s="357" t="str">
        <f t="shared" si="16"/>
        <v>否</v>
      </c>
      <c r="I227" s="156" t="str">
        <f t="shared" si="13"/>
        <v>项</v>
      </c>
      <c r="J227" s="225"/>
      <c r="K227" s="225"/>
    </row>
    <row r="228" s="222" customFormat="1" ht="21.6" customHeight="1" spans="1:11">
      <c r="A228" s="176" t="s">
        <v>507</v>
      </c>
      <c r="B228" s="359" t="s">
        <v>508</v>
      </c>
      <c r="C228" s="251">
        <f>VLOOKUP(A228,'[88]02'!A:E,5,FALSE)</f>
        <v>2</v>
      </c>
      <c r="D228" s="251">
        <f>SUMIFS([87]表二!$E$1:$E$65536,[87]表二!$A$1:$A$65536,A228)</f>
        <v>0</v>
      </c>
      <c r="E228" s="360">
        <f>VLOOKUP(A228,Sheet1!A:E,5)</f>
        <v>0</v>
      </c>
      <c r="F228" s="24">
        <f t="shared" si="14"/>
        <v>-1</v>
      </c>
      <c r="G228" s="24" t="str">
        <f t="shared" si="15"/>
        <v/>
      </c>
      <c r="H228" s="357" t="str">
        <f t="shared" si="16"/>
        <v>是</v>
      </c>
      <c r="I228" s="156" t="str">
        <f t="shared" si="13"/>
        <v>项</v>
      </c>
      <c r="J228" s="225"/>
      <c r="K228" s="225"/>
    </row>
    <row r="229" s="222" customFormat="1" ht="15" hidden="1" customHeight="1" spans="1:11">
      <c r="A229" s="176" t="s">
        <v>509</v>
      </c>
      <c r="B229" s="359" t="s">
        <v>184</v>
      </c>
      <c r="C229" s="251">
        <f>VLOOKUP(A229,'[88]02'!A:E,5,FALSE)</f>
        <v>0</v>
      </c>
      <c r="D229" s="251">
        <f>SUMIFS([87]表二!$E$1:$E$65536,[87]表二!$A$1:$A$65536,A229)</f>
        <v>0</v>
      </c>
      <c r="E229" s="360">
        <f>VLOOKUP(A229,Sheet1!A:E,5)</f>
        <v>0</v>
      </c>
      <c r="F229" s="24" t="str">
        <f t="shared" si="14"/>
        <v/>
      </c>
      <c r="G229" s="24" t="str">
        <f t="shared" si="15"/>
        <v/>
      </c>
      <c r="H229" s="357" t="str">
        <f t="shared" si="16"/>
        <v>否</v>
      </c>
      <c r="I229" s="156" t="str">
        <f t="shared" si="13"/>
        <v>项</v>
      </c>
      <c r="J229" s="225"/>
      <c r="K229" s="225"/>
    </row>
    <row r="230" s="222" customFormat="1" ht="15" hidden="1" customHeight="1" spans="1:11">
      <c r="A230" s="176" t="s">
        <v>510</v>
      </c>
      <c r="B230" s="359" t="s">
        <v>511</v>
      </c>
      <c r="C230" s="251">
        <f>VLOOKUP(A230,'[88]02'!A:E,5,FALSE)</f>
        <v>0</v>
      </c>
      <c r="D230" s="251">
        <f>SUMIFS([87]表二!$E$1:$E$65536,[87]表二!$A$1:$A$65536,A230)</f>
        <v>0</v>
      </c>
      <c r="E230" s="360">
        <f>VLOOKUP(A230,Sheet1!A:E,5)</f>
        <v>0</v>
      </c>
      <c r="F230" s="24" t="str">
        <f t="shared" si="14"/>
        <v/>
      </c>
      <c r="G230" s="24" t="str">
        <f t="shared" si="15"/>
        <v/>
      </c>
      <c r="H230" s="357" t="str">
        <f t="shared" si="16"/>
        <v>否</v>
      </c>
      <c r="I230" s="156" t="str">
        <f t="shared" si="13"/>
        <v>项</v>
      </c>
      <c r="J230" s="225"/>
      <c r="K230" s="225"/>
    </row>
    <row r="231" ht="21.6" customHeight="1" spans="1:11">
      <c r="A231" s="176" t="s">
        <v>512</v>
      </c>
      <c r="B231" s="177" t="s">
        <v>513</v>
      </c>
      <c r="C231" s="251">
        <f>SUM(C232:C233)</f>
        <v>455</v>
      </c>
      <c r="D231" s="251">
        <f>SUM(D232:D233)</f>
        <v>744</v>
      </c>
      <c r="E231" s="251">
        <f>SUM(E232:E233)</f>
        <v>465</v>
      </c>
      <c r="F231" s="24">
        <f t="shared" si="14"/>
        <v>0.022</v>
      </c>
      <c r="G231" s="24">
        <f t="shared" si="15"/>
        <v>-0.375</v>
      </c>
      <c r="H231" s="357" t="str">
        <f t="shared" si="16"/>
        <v>是</v>
      </c>
      <c r="I231" s="156" t="str">
        <f t="shared" si="13"/>
        <v>款</v>
      </c>
      <c r="J231" s="156"/>
      <c r="K231" s="156"/>
    </row>
    <row r="232" s="222" customFormat="1" ht="15" hidden="1" customHeight="1" spans="1:11">
      <c r="A232" s="176" t="s">
        <v>514</v>
      </c>
      <c r="B232" s="359" t="s">
        <v>515</v>
      </c>
      <c r="C232" s="251">
        <f>VLOOKUP(A232,'[88]02'!A:E,5,FALSE)</f>
        <v>0</v>
      </c>
      <c r="D232" s="251">
        <f>SUMIFS([87]表二!$E$1:$E$65536,[87]表二!$A$1:$A$65536,A232)</f>
        <v>0</v>
      </c>
      <c r="E232" s="360">
        <f>VLOOKUP(A232,Sheet1!A:E,5)</f>
        <v>0</v>
      </c>
      <c r="F232" s="24" t="str">
        <f t="shared" si="14"/>
        <v/>
      </c>
      <c r="G232" s="24" t="str">
        <f t="shared" si="15"/>
        <v/>
      </c>
      <c r="H232" s="357" t="str">
        <f t="shared" si="16"/>
        <v>否</v>
      </c>
      <c r="I232" s="156" t="str">
        <f t="shared" si="13"/>
        <v>项</v>
      </c>
      <c r="J232" s="225"/>
      <c r="K232" s="225"/>
    </row>
    <row r="233" s="222" customFormat="1" ht="21.6" customHeight="1" spans="1:11">
      <c r="A233" s="176" t="s">
        <v>516</v>
      </c>
      <c r="B233" s="359" t="s">
        <v>513</v>
      </c>
      <c r="C233" s="251">
        <f>VLOOKUP(A233,'[88]02'!A:E,5,FALSE)</f>
        <v>455</v>
      </c>
      <c r="D233" s="251">
        <f>SUMIFS([87]表二!$E$1:$E$65536,[87]表二!$A$1:$A$65536,A233)</f>
        <v>744</v>
      </c>
      <c r="E233" s="360">
        <f>VLOOKUP(A233,Sheet1!A:E,5)</f>
        <v>465</v>
      </c>
      <c r="F233" s="24">
        <f t="shared" si="14"/>
        <v>0.022</v>
      </c>
      <c r="G233" s="24">
        <f t="shared" si="15"/>
        <v>-0.375</v>
      </c>
      <c r="H233" s="357" t="str">
        <f t="shared" si="16"/>
        <v>是</v>
      </c>
      <c r="I233" s="156" t="str">
        <f t="shared" si="13"/>
        <v>项</v>
      </c>
      <c r="J233" s="225"/>
      <c r="K233" s="225"/>
    </row>
    <row r="234" ht="21.6" customHeight="1" spans="1:11">
      <c r="A234" s="172" t="s">
        <v>517</v>
      </c>
      <c r="B234" s="173" t="s">
        <v>117</v>
      </c>
      <c r="C234" s="212">
        <f>SUM(C235:C236)</f>
        <v>0</v>
      </c>
      <c r="D234" s="212">
        <f>SUM(D235:D236)</f>
        <v>0</v>
      </c>
      <c r="E234" s="212">
        <f>SUM(E235:E236)</f>
        <v>0</v>
      </c>
      <c r="F234" s="24" t="str">
        <f t="shared" si="14"/>
        <v/>
      </c>
      <c r="G234" s="24" t="str">
        <f t="shared" si="15"/>
        <v/>
      </c>
      <c r="H234" s="357" t="str">
        <f t="shared" si="16"/>
        <v>是</v>
      </c>
      <c r="I234" s="156" t="str">
        <f t="shared" si="13"/>
        <v>类</v>
      </c>
      <c r="J234" s="156"/>
      <c r="K234" s="156"/>
    </row>
    <row r="235" s="222" customFormat="1" ht="15" hidden="1" customHeight="1" spans="1:11">
      <c r="A235" s="176" t="s">
        <v>518</v>
      </c>
      <c r="B235" s="177" t="s">
        <v>519</v>
      </c>
      <c r="C235" s="251">
        <f>40-40</f>
        <v>0</v>
      </c>
      <c r="D235" s="251">
        <f>40-40</f>
        <v>0</v>
      </c>
      <c r="E235" s="251">
        <f>40-40</f>
        <v>0</v>
      </c>
      <c r="F235" s="24" t="str">
        <f t="shared" si="14"/>
        <v/>
      </c>
      <c r="G235" s="24" t="str">
        <f t="shared" si="15"/>
        <v/>
      </c>
      <c r="H235" s="357" t="str">
        <f t="shared" si="16"/>
        <v>否</v>
      </c>
      <c r="I235" s="156" t="str">
        <f t="shared" si="13"/>
        <v>款</v>
      </c>
      <c r="J235" s="225"/>
      <c r="K235" s="225"/>
    </row>
    <row r="236" s="222" customFormat="1" ht="15" hidden="1" customHeight="1" spans="1:11">
      <c r="A236" s="176" t="s">
        <v>520</v>
      </c>
      <c r="B236" s="177" t="s">
        <v>521</v>
      </c>
      <c r="C236" s="212"/>
      <c r="D236" s="212"/>
      <c r="E236" s="251"/>
      <c r="F236" s="24" t="str">
        <f t="shared" si="14"/>
        <v/>
      </c>
      <c r="G236" s="24" t="str">
        <f t="shared" si="15"/>
        <v/>
      </c>
      <c r="H236" s="357" t="str">
        <f t="shared" si="16"/>
        <v>否</v>
      </c>
      <c r="I236" s="156" t="str">
        <f t="shared" si="13"/>
        <v>款</v>
      </c>
      <c r="J236" s="225"/>
      <c r="K236" s="225"/>
    </row>
    <row r="237" ht="21.6" customHeight="1" spans="1:11">
      <c r="A237" s="172" t="s">
        <v>522</v>
      </c>
      <c r="B237" s="173" t="s">
        <v>118</v>
      </c>
      <c r="C237" s="212">
        <f>SUM(C238,C242,C244,C246,C256)</f>
        <v>135</v>
      </c>
      <c r="D237" s="212">
        <f>SUM(D238,D242,D244,D246,D256)</f>
        <v>104</v>
      </c>
      <c r="E237" s="212">
        <f>SUM(E238,E242,E244,E246,E256)</f>
        <v>88</v>
      </c>
      <c r="F237" s="24">
        <f t="shared" si="14"/>
        <v>-0.348</v>
      </c>
      <c r="G237" s="24">
        <f t="shared" si="15"/>
        <v>-0.154</v>
      </c>
      <c r="H237" s="357" t="str">
        <f t="shared" si="16"/>
        <v>是</v>
      </c>
      <c r="I237" s="156" t="str">
        <f t="shared" si="13"/>
        <v>类</v>
      </c>
      <c r="J237" s="156">
        <v>102000</v>
      </c>
      <c r="K237" s="156"/>
    </row>
    <row r="238" ht="15" hidden="1" customHeight="1" spans="1:11">
      <c r="A238" s="194" t="s">
        <v>523</v>
      </c>
      <c r="B238" s="177" t="s">
        <v>524</v>
      </c>
      <c r="C238" s="251">
        <f>SUM(C239:C241)</f>
        <v>0</v>
      </c>
      <c r="D238" s="251">
        <f>SUM(D239:D241)</f>
        <v>0</v>
      </c>
      <c r="E238" s="251">
        <f>SUM(E239:E241)</f>
        <v>0</v>
      </c>
      <c r="F238" s="24" t="str">
        <f t="shared" si="14"/>
        <v/>
      </c>
      <c r="G238" s="24" t="str">
        <f t="shared" si="15"/>
        <v/>
      </c>
      <c r="H238" s="357" t="str">
        <f t="shared" si="16"/>
        <v>否</v>
      </c>
      <c r="I238" s="156" t="str">
        <f t="shared" si="13"/>
        <v>款</v>
      </c>
      <c r="J238" s="156"/>
      <c r="K238" s="156"/>
    </row>
    <row r="239" s="222" customFormat="1" ht="15" hidden="1" customHeight="1" spans="1:11">
      <c r="A239" s="194" t="s">
        <v>525</v>
      </c>
      <c r="B239" s="359" t="s">
        <v>526</v>
      </c>
      <c r="C239" s="251">
        <f>VLOOKUP(A239,'[88]02'!A:E,5,FALSE)</f>
        <v>0</v>
      </c>
      <c r="D239" s="251">
        <f>SUMIFS([87]表二!$E$1:$E$65536,[87]表二!$A$1:$A$65536,A239)</f>
        <v>0</v>
      </c>
      <c r="E239" s="360">
        <f>VLOOKUP(A239,Sheet1!A:E,5)</f>
        <v>0</v>
      </c>
      <c r="F239" s="24" t="str">
        <f t="shared" si="14"/>
        <v/>
      </c>
      <c r="G239" s="24" t="str">
        <f t="shared" si="15"/>
        <v/>
      </c>
      <c r="H239" s="357" t="str">
        <f t="shared" si="16"/>
        <v>否</v>
      </c>
      <c r="I239" s="156" t="str">
        <f t="shared" si="13"/>
        <v>项</v>
      </c>
      <c r="J239" s="225"/>
      <c r="K239" s="225"/>
    </row>
    <row r="240" s="222" customFormat="1" ht="15" hidden="1" customHeight="1" spans="1:11">
      <c r="A240" s="194" t="s">
        <v>527</v>
      </c>
      <c r="B240" s="359" t="s">
        <v>528</v>
      </c>
      <c r="C240" s="251">
        <f>VLOOKUP(A240,'[88]02'!A:E,5,FALSE)</f>
        <v>0</v>
      </c>
      <c r="D240" s="251">
        <f>SUMIFS([87]表二!$E$1:$E$65536,[87]表二!$A$1:$A$65536,A240)</f>
        <v>0</v>
      </c>
      <c r="E240" s="360">
        <f>VLOOKUP(A240,Sheet1!A:E,5)</f>
        <v>0</v>
      </c>
      <c r="F240" s="24" t="str">
        <f t="shared" si="14"/>
        <v/>
      </c>
      <c r="G240" s="24" t="str">
        <f t="shared" si="15"/>
        <v/>
      </c>
      <c r="H240" s="357" t="str">
        <f t="shared" si="16"/>
        <v>否</v>
      </c>
      <c r="I240" s="156" t="str">
        <f t="shared" si="13"/>
        <v>项</v>
      </c>
      <c r="J240" s="225"/>
      <c r="K240" s="225"/>
    </row>
    <row r="241" s="222" customFormat="1" ht="15" hidden="1" customHeight="1" spans="1:11">
      <c r="A241" s="194" t="s">
        <v>529</v>
      </c>
      <c r="B241" s="359" t="s">
        <v>530</v>
      </c>
      <c r="C241" s="251">
        <f>VLOOKUP(A241,'[88]02'!A:E,5,FALSE)</f>
        <v>0</v>
      </c>
      <c r="D241" s="251">
        <f>SUMIFS([87]表二!$E$1:$E$65536,[87]表二!$A$1:$A$65536,A241)</f>
        <v>0</v>
      </c>
      <c r="E241" s="360">
        <f>VLOOKUP(A241,Sheet1!A:E,5)</f>
        <v>0</v>
      </c>
      <c r="F241" s="24" t="str">
        <f t="shared" si="14"/>
        <v/>
      </c>
      <c r="G241" s="24" t="str">
        <f t="shared" si="15"/>
        <v/>
      </c>
      <c r="H241" s="357" t="str">
        <f t="shared" si="16"/>
        <v>否</v>
      </c>
      <c r="I241" s="156" t="str">
        <f t="shared" si="13"/>
        <v>项</v>
      </c>
      <c r="J241" s="225"/>
      <c r="K241" s="225"/>
    </row>
    <row r="242" s="222" customFormat="1" ht="15" hidden="1" customHeight="1" spans="1:11">
      <c r="A242" s="194" t="s">
        <v>531</v>
      </c>
      <c r="B242" s="177" t="s">
        <v>532</v>
      </c>
      <c r="C242" s="212">
        <f>C243</f>
        <v>0</v>
      </c>
      <c r="D242" s="212">
        <f>D243</f>
        <v>0</v>
      </c>
      <c r="E242" s="251">
        <f>E243</f>
        <v>0</v>
      </c>
      <c r="F242" s="24" t="str">
        <f t="shared" si="14"/>
        <v/>
      </c>
      <c r="G242" s="24" t="str">
        <f t="shared" si="15"/>
        <v/>
      </c>
      <c r="H242" s="357" t="str">
        <f t="shared" si="16"/>
        <v>否</v>
      </c>
      <c r="I242" s="156" t="str">
        <f t="shared" si="13"/>
        <v>款</v>
      </c>
      <c r="J242" s="225"/>
      <c r="K242" s="225"/>
    </row>
    <row r="243" s="222" customFormat="1" ht="15" hidden="1" customHeight="1" spans="1:11">
      <c r="A243" s="194" t="s">
        <v>533</v>
      </c>
      <c r="B243" s="359" t="s">
        <v>532</v>
      </c>
      <c r="C243" s="251">
        <f>VLOOKUP(A243,'[88]02'!A:E,5,FALSE)</f>
        <v>0</v>
      </c>
      <c r="D243" s="251">
        <f>SUMIFS([87]表二!$E$1:$E$65536,[87]表二!$A$1:$A$65536,A243)</f>
        <v>0</v>
      </c>
      <c r="E243" s="360">
        <f>VLOOKUP(A243,Sheet1!A:E,5)</f>
        <v>0</v>
      </c>
      <c r="F243" s="24" t="str">
        <f t="shared" si="14"/>
        <v/>
      </c>
      <c r="G243" s="24" t="str">
        <f t="shared" si="15"/>
        <v/>
      </c>
      <c r="H243" s="357" t="str">
        <f t="shared" si="16"/>
        <v>否</v>
      </c>
      <c r="I243" s="156" t="str">
        <f t="shared" si="13"/>
        <v>项</v>
      </c>
      <c r="J243" s="225"/>
      <c r="K243" s="225"/>
    </row>
    <row r="244" s="222" customFormat="1" ht="15" hidden="1" customHeight="1" spans="1:11">
      <c r="A244" s="194" t="s">
        <v>534</v>
      </c>
      <c r="B244" s="177" t="s">
        <v>535</v>
      </c>
      <c r="C244" s="212">
        <f>C245</f>
        <v>0</v>
      </c>
      <c r="D244" s="212">
        <f>D245</f>
        <v>0</v>
      </c>
      <c r="E244" s="251">
        <f>E245</f>
        <v>0</v>
      </c>
      <c r="F244" s="24" t="str">
        <f t="shared" si="14"/>
        <v/>
      </c>
      <c r="G244" s="24" t="str">
        <f t="shared" si="15"/>
        <v/>
      </c>
      <c r="H244" s="357" t="str">
        <f t="shared" si="16"/>
        <v>否</v>
      </c>
      <c r="I244" s="156" t="str">
        <f t="shared" si="13"/>
        <v>款</v>
      </c>
      <c r="J244" s="225"/>
      <c r="K244" s="225"/>
    </row>
    <row r="245" s="222" customFormat="1" ht="15" hidden="1" customHeight="1" spans="1:11">
      <c r="A245" s="194" t="s">
        <v>536</v>
      </c>
      <c r="B245" s="359" t="s">
        <v>535</v>
      </c>
      <c r="C245" s="251">
        <f>VLOOKUP(A245,'[88]02'!A:E,5,FALSE)</f>
        <v>0</v>
      </c>
      <c r="D245" s="251">
        <f>SUMIFS([87]表二!$E$1:$E$65536,[87]表二!$A$1:$A$65536,A245)</f>
        <v>0</v>
      </c>
      <c r="E245" s="360">
        <f>VLOOKUP(A245,Sheet1!A:E,5)</f>
        <v>0</v>
      </c>
      <c r="F245" s="24" t="str">
        <f t="shared" si="14"/>
        <v/>
      </c>
      <c r="G245" s="24" t="str">
        <f t="shared" si="15"/>
        <v/>
      </c>
      <c r="H245" s="357" t="str">
        <f t="shared" si="16"/>
        <v>否</v>
      </c>
      <c r="I245" s="156" t="str">
        <f t="shared" ref="I245:I308" si="17">IF(LEN(A245)=3,"类",IF(LEN(A245)=5,"款","项"))</f>
        <v>项</v>
      </c>
      <c r="J245" s="225"/>
      <c r="K245" s="225"/>
    </row>
    <row r="246" ht="21.6" customHeight="1" spans="1:11">
      <c r="A246" s="176" t="s">
        <v>537</v>
      </c>
      <c r="B246" s="177" t="s">
        <v>538</v>
      </c>
      <c r="C246" s="251">
        <f>SUM(C247:C255)</f>
        <v>135</v>
      </c>
      <c r="D246" s="251">
        <f>SUM(D247:D255)</f>
        <v>104</v>
      </c>
      <c r="E246" s="251">
        <f>SUM(E247:E255)</f>
        <v>88</v>
      </c>
      <c r="F246" s="24">
        <f t="shared" si="14"/>
        <v>-0.348</v>
      </c>
      <c r="G246" s="24">
        <f t="shared" si="15"/>
        <v>-0.154</v>
      </c>
      <c r="H246" s="357" t="str">
        <f t="shared" si="16"/>
        <v>是</v>
      </c>
      <c r="I246" s="156" t="str">
        <f t="shared" si="17"/>
        <v>款</v>
      </c>
      <c r="J246" s="156"/>
      <c r="K246" s="156"/>
    </row>
    <row r="247" s="222" customFormat="1" ht="21.6" customHeight="1" spans="1:11">
      <c r="A247" s="176" t="s">
        <v>539</v>
      </c>
      <c r="B247" s="359" t="s">
        <v>540</v>
      </c>
      <c r="C247" s="251">
        <f>VLOOKUP(A247,'[88]02'!A:E,5,FALSE)</f>
        <v>68</v>
      </c>
      <c r="D247" s="251">
        <f>SUMIFS([87]表二!$E$1:$E$65536,[87]表二!$A$1:$A$65536,A247)</f>
        <v>55</v>
      </c>
      <c r="E247" s="360">
        <f>VLOOKUP(A247,Sheet1!A:E,5)</f>
        <v>58</v>
      </c>
      <c r="F247" s="24">
        <f t="shared" si="14"/>
        <v>-0.147</v>
      </c>
      <c r="G247" s="24">
        <f t="shared" si="15"/>
        <v>0.055</v>
      </c>
      <c r="H247" s="357" t="str">
        <f t="shared" si="16"/>
        <v>是</v>
      </c>
      <c r="I247" s="156" t="str">
        <f t="shared" si="17"/>
        <v>项</v>
      </c>
      <c r="J247" s="225"/>
      <c r="K247" s="225"/>
    </row>
    <row r="248" s="222" customFormat="1" ht="15" hidden="1" customHeight="1" spans="1:11">
      <c r="A248" s="176" t="s">
        <v>541</v>
      </c>
      <c r="B248" s="359" t="s">
        <v>542</v>
      </c>
      <c r="C248" s="251">
        <f>VLOOKUP(A248,'[88]02'!A:E,5,FALSE)</f>
        <v>0</v>
      </c>
      <c r="D248" s="251">
        <f>SUMIFS([87]表二!$E$1:$E$65536,[87]表二!$A$1:$A$65536,A248)</f>
        <v>0</v>
      </c>
      <c r="E248" s="360">
        <f>VLOOKUP(A248,Sheet1!A:E,5)</f>
        <v>0</v>
      </c>
      <c r="F248" s="24" t="str">
        <f t="shared" si="14"/>
        <v/>
      </c>
      <c r="G248" s="24" t="str">
        <f t="shared" si="15"/>
        <v/>
      </c>
      <c r="H248" s="357" t="str">
        <f t="shared" si="16"/>
        <v>否</v>
      </c>
      <c r="I248" s="156" t="str">
        <f t="shared" si="17"/>
        <v>项</v>
      </c>
      <c r="J248" s="225"/>
      <c r="K248" s="225"/>
    </row>
    <row r="249" s="222" customFormat="1" ht="15" hidden="1" customHeight="1" spans="1:11">
      <c r="A249" s="176" t="s">
        <v>543</v>
      </c>
      <c r="B249" s="359" t="s">
        <v>544</v>
      </c>
      <c r="C249" s="251">
        <f>VLOOKUP(A249,'[88]02'!A:E,5,FALSE)</f>
        <v>0</v>
      </c>
      <c r="D249" s="251">
        <f>SUMIFS([87]表二!$E$1:$E$65536,[87]表二!$A$1:$A$65536,A249)</f>
        <v>0</v>
      </c>
      <c r="E249" s="360">
        <f>VLOOKUP(A249,Sheet1!A:E,5)</f>
        <v>0</v>
      </c>
      <c r="F249" s="24" t="str">
        <f t="shared" si="14"/>
        <v/>
      </c>
      <c r="G249" s="24" t="str">
        <f t="shared" si="15"/>
        <v/>
      </c>
      <c r="H249" s="357" t="str">
        <f t="shared" si="16"/>
        <v>否</v>
      </c>
      <c r="I249" s="156" t="str">
        <f t="shared" si="17"/>
        <v>项</v>
      </c>
      <c r="J249" s="225"/>
      <c r="K249" s="225"/>
    </row>
    <row r="250" s="222" customFormat="1" ht="15" hidden="1" customHeight="1" spans="1:11">
      <c r="A250" s="176" t="s">
        <v>545</v>
      </c>
      <c r="B250" s="359" t="s">
        <v>546</v>
      </c>
      <c r="C250" s="251">
        <f>VLOOKUP(A250,'[88]02'!A:E,5,FALSE)</f>
        <v>0</v>
      </c>
      <c r="D250" s="251">
        <f>SUMIFS([87]表二!$E$1:$E$65536,[87]表二!$A$1:$A$65536,A250)</f>
        <v>0</v>
      </c>
      <c r="E250" s="360">
        <f>VLOOKUP(A250,Sheet1!A:E,5)</f>
        <v>0</v>
      </c>
      <c r="F250" s="24" t="str">
        <f t="shared" si="14"/>
        <v/>
      </c>
      <c r="G250" s="24" t="str">
        <f t="shared" si="15"/>
        <v/>
      </c>
      <c r="H250" s="357" t="str">
        <f t="shared" si="16"/>
        <v>否</v>
      </c>
      <c r="I250" s="156" t="str">
        <f t="shared" si="17"/>
        <v>项</v>
      </c>
      <c r="J250" s="225"/>
      <c r="K250" s="225"/>
    </row>
    <row r="251" s="222" customFormat="1" ht="15" hidden="1" customHeight="1" spans="1:11">
      <c r="A251" s="176" t="s">
        <v>547</v>
      </c>
      <c r="B251" s="359" t="s">
        <v>548</v>
      </c>
      <c r="C251" s="251">
        <f>VLOOKUP(A251,'[88]02'!A:E,5,FALSE)</f>
        <v>0</v>
      </c>
      <c r="D251" s="251">
        <f>SUMIFS([87]表二!$E$1:$E$65536,[87]表二!$A$1:$A$65536,A251)</f>
        <v>0</v>
      </c>
      <c r="E251" s="360">
        <f>VLOOKUP(A251,Sheet1!A:E,5)</f>
        <v>0</v>
      </c>
      <c r="F251" s="24" t="str">
        <f t="shared" si="14"/>
        <v/>
      </c>
      <c r="G251" s="24" t="str">
        <f t="shared" si="15"/>
        <v/>
      </c>
      <c r="H251" s="357" t="str">
        <f t="shared" si="16"/>
        <v>否</v>
      </c>
      <c r="I251" s="156" t="str">
        <f t="shared" si="17"/>
        <v>项</v>
      </c>
      <c r="J251" s="225"/>
      <c r="K251" s="225"/>
    </row>
    <row r="252" s="222" customFormat="1" ht="15" hidden="1" customHeight="1" spans="1:11">
      <c r="A252" s="176" t="s">
        <v>549</v>
      </c>
      <c r="B252" s="359" t="s">
        <v>550</v>
      </c>
      <c r="C252" s="251">
        <f>VLOOKUP(A252,'[88]02'!A:E,5,FALSE)</f>
        <v>0</v>
      </c>
      <c r="D252" s="251">
        <f>SUMIFS([87]表二!$E$1:$E$65536,[87]表二!$A$1:$A$65536,A252)</f>
        <v>0</v>
      </c>
      <c r="E252" s="360">
        <f>VLOOKUP(A252,Sheet1!A:E,5)</f>
        <v>0</v>
      </c>
      <c r="F252" s="24" t="str">
        <f t="shared" si="14"/>
        <v/>
      </c>
      <c r="G252" s="24" t="str">
        <f t="shared" si="15"/>
        <v/>
      </c>
      <c r="H252" s="357" t="str">
        <f t="shared" si="16"/>
        <v>否</v>
      </c>
      <c r="I252" s="156" t="str">
        <f t="shared" si="17"/>
        <v>项</v>
      </c>
      <c r="J252" s="225"/>
      <c r="K252" s="225"/>
    </row>
    <row r="253" s="222" customFormat="1" ht="21.6" customHeight="1" spans="1:11">
      <c r="A253" s="176" t="s">
        <v>551</v>
      </c>
      <c r="B253" s="359" t="s">
        <v>552</v>
      </c>
      <c r="C253" s="251">
        <f>VLOOKUP(A253,'[88]02'!A:E,5,FALSE)</f>
        <v>60</v>
      </c>
      <c r="D253" s="251">
        <f>SUMIFS([87]表二!$E$1:$E$65536,[87]表二!$A$1:$A$65536,A253)</f>
        <v>9</v>
      </c>
      <c r="E253" s="360">
        <f>VLOOKUP(A253,Sheet1!A:E,5)</f>
        <v>30</v>
      </c>
      <c r="F253" s="24">
        <f t="shared" si="14"/>
        <v>-0.5</v>
      </c>
      <c r="G253" s="24">
        <f t="shared" si="15"/>
        <v>2.333</v>
      </c>
      <c r="H253" s="357" t="str">
        <f t="shared" si="16"/>
        <v>是</v>
      </c>
      <c r="I253" s="156" t="str">
        <f t="shared" si="17"/>
        <v>项</v>
      </c>
      <c r="J253" s="225"/>
      <c r="K253" s="225"/>
    </row>
    <row r="254" s="222" customFormat="1" ht="15" hidden="1" customHeight="1" spans="1:11">
      <c r="A254" s="176" t="s">
        <v>553</v>
      </c>
      <c r="B254" s="359" t="s">
        <v>554</v>
      </c>
      <c r="C254" s="251">
        <f>VLOOKUP(A254,'[88]02'!A:E,5,FALSE)</f>
        <v>0</v>
      </c>
      <c r="D254" s="251">
        <f>SUMIFS([87]表二!$E$1:$E$65536,[87]表二!$A$1:$A$65536,A254)</f>
        <v>0</v>
      </c>
      <c r="E254" s="360">
        <f>VLOOKUP(A254,Sheet1!A:E,5)</f>
        <v>0</v>
      </c>
      <c r="F254" s="24" t="str">
        <f t="shared" si="14"/>
        <v/>
      </c>
      <c r="G254" s="24" t="str">
        <f t="shared" si="15"/>
        <v/>
      </c>
      <c r="H254" s="357" t="str">
        <f t="shared" si="16"/>
        <v>否</v>
      </c>
      <c r="I254" s="156" t="str">
        <f t="shared" si="17"/>
        <v>项</v>
      </c>
      <c r="J254" s="225"/>
      <c r="K254" s="225"/>
    </row>
    <row r="255" s="222" customFormat="1" ht="21.6" customHeight="1" spans="1:11">
      <c r="A255" s="176" t="s">
        <v>555</v>
      </c>
      <c r="B255" s="359" t="s">
        <v>556</v>
      </c>
      <c r="C255" s="251">
        <f>VLOOKUP(A255,'[88]02'!A:E,5,FALSE)</f>
        <v>7</v>
      </c>
      <c r="D255" s="251">
        <f>SUMIFS([87]表二!$E$1:$E$65536,[87]表二!$A$1:$A$65536,A255)</f>
        <v>40</v>
      </c>
      <c r="E255" s="360">
        <f>VLOOKUP(A255,Sheet1!A:E,5)</f>
        <v>0</v>
      </c>
      <c r="F255" s="24">
        <f t="shared" si="14"/>
        <v>-1</v>
      </c>
      <c r="G255" s="24">
        <f t="shared" si="15"/>
        <v>-1</v>
      </c>
      <c r="H255" s="357" t="str">
        <f t="shared" si="16"/>
        <v>是</v>
      </c>
      <c r="I255" s="156" t="str">
        <f t="shared" si="17"/>
        <v>项</v>
      </c>
      <c r="J255" s="225"/>
      <c r="K255" s="225"/>
    </row>
    <row r="256" ht="15" hidden="1" customHeight="1" spans="1:11">
      <c r="A256" s="176" t="s">
        <v>557</v>
      </c>
      <c r="B256" s="177" t="s">
        <v>558</v>
      </c>
      <c r="C256" s="251">
        <f>C257</f>
        <v>0</v>
      </c>
      <c r="D256" s="251">
        <f>D257</f>
        <v>0</v>
      </c>
      <c r="E256" s="251">
        <f>E257</f>
        <v>0</v>
      </c>
      <c r="F256" s="24" t="str">
        <f t="shared" si="14"/>
        <v/>
      </c>
      <c r="G256" s="24" t="str">
        <f t="shared" si="15"/>
        <v/>
      </c>
      <c r="H256" s="357" t="str">
        <f t="shared" si="16"/>
        <v>否</v>
      </c>
      <c r="I256" s="156" t="str">
        <f t="shared" si="17"/>
        <v>款</v>
      </c>
      <c r="J256" s="156"/>
      <c r="K256" s="156"/>
    </row>
    <row r="257" s="222" customFormat="1" ht="15" hidden="1" customHeight="1" spans="1:11">
      <c r="A257" s="194" t="s">
        <v>559</v>
      </c>
      <c r="B257" s="359" t="s">
        <v>558</v>
      </c>
      <c r="C257" s="251">
        <f>VLOOKUP(A257,'[88]02'!A:E,5,FALSE)</f>
        <v>0</v>
      </c>
      <c r="D257" s="251">
        <f>SUMIFS([87]表二!$E$1:$E$65536,[87]表二!$A$1:$A$65536,A257)</f>
        <v>0</v>
      </c>
      <c r="E257" s="360">
        <f>VLOOKUP(A257,Sheet1!A:E,5)</f>
        <v>0</v>
      </c>
      <c r="F257" s="24" t="str">
        <f t="shared" si="14"/>
        <v/>
      </c>
      <c r="G257" s="24" t="str">
        <f t="shared" si="15"/>
        <v/>
      </c>
      <c r="H257" s="357" t="str">
        <f t="shared" si="16"/>
        <v>否</v>
      </c>
      <c r="I257" s="156" t="str">
        <f t="shared" si="17"/>
        <v>项</v>
      </c>
      <c r="J257" s="225"/>
      <c r="K257" s="225"/>
    </row>
    <row r="258" ht="21.6" customHeight="1" spans="1:11">
      <c r="A258" s="172" t="s">
        <v>560</v>
      </c>
      <c r="B258" s="173" t="s">
        <v>119</v>
      </c>
      <c r="C258" s="212">
        <f>SUM(C259,C262,C273,C280,C288,C297,C311,C321,C331,C339,C345)</f>
        <v>8772</v>
      </c>
      <c r="D258" s="212">
        <f>SUM(D259,D262,D273,D280,D288,D297,D311,D321,D331,D339,D345)</f>
        <v>8373</v>
      </c>
      <c r="E258" s="212">
        <f>SUM(E259,E262,E273,E280,E288,E297,E311,E321,E331,E339,E345)</f>
        <v>6494</v>
      </c>
      <c r="F258" s="24">
        <f t="shared" si="14"/>
        <v>-0.26</v>
      </c>
      <c r="G258" s="24">
        <f t="shared" si="15"/>
        <v>-0.224</v>
      </c>
      <c r="H258" s="357" t="str">
        <f t="shared" si="16"/>
        <v>是</v>
      </c>
      <c r="I258" s="156" t="str">
        <f t="shared" si="17"/>
        <v>类</v>
      </c>
      <c r="J258" s="156"/>
      <c r="K258" s="156"/>
    </row>
    <row r="259" ht="15" hidden="1" customHeight="1" spans="1:11">
      <c r="A259" s="176" t="s">
        <v>561</v>
      </c>
      <c r="B259" s="177" t="s">
        <v>562</v>
      </c>
      <c r="C259" s="251">
        <f>SUM(C260:C261)</f>
        <v>0</v>
      </c>
      <c r="D259" s="251">
        <f>SUM(D260:D261)</f>
        <v>0</v>
      </c>
      <c r="E259" s="251">
        <f>SUM(E260:E261)</f>
        <v>0</v>
      </c>
      <c r="F259" s="24" t="str">
        <f t="shared" si="14"/>
        <v/>
      </c>
      <c r="G259" s="24" t="str">
        <f t="shared" si="15"/>
        <v/>
      </c>
      <c r="H259" s="357" t="str">
        <f t="shared" si="16"/>
        <v>否</v>
      </c>
      <c r="I259" s="156" t="str">
        <f t="shared" si="17"/>
        <v>款</v>
      </c>
      <c r="J259" s="156"/>
      <c r="K259" s="156"/>
    </row>
    <row r="260" s="222" customFormat="1" ht="15" hidden="1" customHeight="1" spans="1:11">
      <c r="A260" s="176" t="s">
        <v>563</v>
      </c>
      <c r="B260" s="359" t="s">
        <v>562</v>
      </c>
      <c r="C260" s="251">
        <f>VLOOKUP(A260,'[88]02'!A:E,5,FALSE)</f>
        <v>0</v>
      </c>
      <c r="D260" s="251">
        <f>SUMIFS([87]表二!$E$1:$E$65536,[87]表二!$A$1:$A$65536,A260)</f>
        <v>0</v>
      </c>
      <c r="E260" s="360">
        <f>VLOOKUP(A260,Sheet1!A:E,5)</f>
        <v>0</v>
      </c>
      <c r="F260" s="24" t="str">
        <f t="shared" si="14"/>
        <v/>
      </c>
      <c r="G260" s="24" t="str">
        <f t="shared" si="15"/>
        <v/>
      </c>
      <c r="H260" s="357" t="str">
        <f t="shared" si="16"/>
        <v>否</v>
      </c>
      <c r="I260" s="156" t="str">
        <f t="shared" si="17"/>
        <v>项</v>
      </c>
      <c r="J260" s="225"/>
      <c r="K260" s="225"/>
    </row>
    <row r="261" s="222" customFormat="1" ht="15" hidden="1" customHeight="1" spans="1:11">
      <c r="A261" s="176" t="s">
        <v>564</v>
      </c>
      <c r="B261" s="359" t="s">
        <v>565</v>
      </c>
      <c r="C261" s="251">
        <f>VLOOKUP(A261,'[88]02'!A:E,5,FALSE)</f>
        <v>0</v>
      </c>
      <c r="D261" s="251">
        <f>SUMIFS([87]表二!$E$1:$E$65536,[87]表二!$A$1:$A$65536,A261)</f>
        <v>0</v>
      </c>
      <c r="E261" s="360">
        <f>VLOOKUP(A261,Sheet1!A:E,5)</f>
        <v>0</v>
      </c>
      <c r="F261" s="24" t="str">
        <f t="shared" si="14"/>
        <v/>
      </c>
      <c r="G261" s="24" t="str">
        <f t="shared" si="15"/>
        <v/>
      </c>
      <c r="H261" s="357" t="str">
        <f t="shared" si="16"/>
        <v>否</v>
      </c>
      <c r="I261" s="156" t="str">
        <f t="shared" si="17"/>
        <v>项</v>
      </c>
      <c r="J261" s="225"/>
      <c r="K261" s="225"/>
    </row>
    <row r="262" ht="21.6" customHeight="1" spans="1:11">
      <c r="A262" s="176" t="s">
        <v>566</v>
      </c>
      <c r="B262" s="177" t="s">
        <v>567</v>
      </c>
      <c r="C262" s="251">
        <f>SUM(C263:C272)</f>
        <v>8144</v>
      </c>
      <c r="D262" s="251">
        <f>SUM(D263:D272)</f>
        <v>7728</v>
      </c>
      <c r="E262" s="251">
        <f>SUM(E263:E272)</f>
        <v>6002</v>
      </c>
      <c r="F262" s="24">
        <f t="shared" ref="F262:F325" si="18">IF(C262&gt;0,E262/C262-1,IF(C262&lt;0,-(E262/C262-1),""))</f>
        <v>-0.263</v>
      </c>
      <c r="G262" s="24">
        <f t="shared" ref="G262:G325" si="19">IF(D262&gt;0,E262/D262-1,IF(D262&lt;0,-(E262/D262-1),""))</f>
        <v>-0.223</v>
      </c>
      <c r="H262" s="357" t="str">
        <f t="shared" ref="H262:H325" si="20">IF(LEN(A262)=3,"是",IF(B262&lt;&gt;"",IF(SUM(C262:E262)&lt;&gt;0,"是","否"),"是"))</f>
        <v>是</v>
      </c>
      <c r="I262" s="156" t="str">
        <f t="shared" si="17"/>
        <v>款</v>
      </c>
      <c r="J262" s="156"/>
      <c r="K262" s="156"/>
    </row>
    <row r="263" s="222" customFormat="1" ht="21.6" customHeight="1" spans="1:11">
      <c r="A263" s="176" t="s">
        <v>568</v>
      </c>
      <c r="B263" s="359" t="s">
        <v>166</v>
      </c>
      <c r="C263" s="251">
        <f>VLOOKUP(A263,'[88]02'!A:E,5,FALSE)</f>
        <v>5156</v>
      </c>
      <c r="D263" s="251">
        <f>SUMIFS([87]表二!$E$1:$E$65536,[87]表二!$A$1:$A$65536,A263)</f>
        <v>7246</v>
      </c>
      <c r="E263" s="360">
        <f>VLOOKUP(A263,Sheet1!A:E,5)</f>
        <v>5923</v>
      </c>
      <c r="F263" s="24">
        <f t="shared" si="18"/>
        <v>0.149</v>
      </c>
      <c r="G263" s="24">
        <f t="shared" si="19"/>
        <v>-0.183</v>
      </c>
      <c r="H263" s="357" t="str">
        <f t="shared" si="20"/>
        <v>是</v>
      </c>
      <c r="I263" s="156" t="str">
        <f t="shared" si="17"/>
        <v>项</v>
      </c>
      <c r="J263" s="225"/>
      <c r="K263" s="225"/>
    </row>
    <row r="264" s="222" customFormat="1" ht="21.6" customHeight="1" spans="1:11">
      <c r="A264" s="176" t="s">
        <v>569</v>
      </c>
      <c r="B264" s="359" t="s">
        <v>168</v>
      </c>
      <c r="C264" s="251">
        <f>VLOOKUP(A264,'[88]02'!A:E,5,FALSE)</f>
        <v>1630</v>
      </c>
      <c r="D264" s="251">
        <f>SUMIFS([87]表二!$E$1:$E$65536,[87]表二!$A$1:$A$65536,A264)</f>
        <v>240</v>
      </c>
      <c r="E264" s="360">
        <f>VLOOKUP(A264,Sheet1!A:E,5)</f>
        <v>46</v>
      </c>
      <c r="F264" s="24">
        <f t="shared" si="18"/>
        <v>-0.972</v>
      </c>
      <c r="G264" s="24">
        <f t="shared" si="19"/>
        <v>-0.808</v>
      </c>
      <c r="H264" s="357" t="str">
        <f t="shared" si="20"/>
        <v>是</v>
      </c>
      <c r="I264" s="156" t="str">
        <f t="shared" si="17"/>
        <v>项</v>
      </c>
      <c r="J264" s="225"/>
      <c r="K264" s="225"/>
    </row>
    <row r="265" s="222" customFormat="1" ht="15" hidden="1" customHeight="1" spans="1:11">
      <c r="A265" s="176" t="s">
        <v>570</v>
      </c>
      <c r="B265" s="359" t="s">
        <v>170</v>
      </c>
      <c r="C265" s="251">
        <f>VLOOKUP(A265,'[88]02'!A:E,5,FALSE)</f>
        <v>0</v>
      </c>
      <c r="D265" s="251">
        <f>SUMIFS([87]表二!$E$1:$E$65536,[87]表二!$A$1:$A$65536,A265)</f>
        <v>0</v>
      </c>
      <c r="E265" s="360">
        <f>VLOOKUP(A265,Sheet1!A:E,5)</f>
        <v>0</v>
      </c>
      <c r="F265" s="24" t="str">
        <f t="shared" si="18"/>
        <v/>
      </c>
      <c r="G265" s="24" t="str">
        <f t="shared" si="19"/>
        <v/>
      </c>
      <c r="H265" s="357" t="str">
        <f t="shared" si="20"/>
        <v>否</v>
      </c>
      <c r="I265" s="156" t="str">
        <f t="shared" si="17"/>
        <v>项</v>
      </c>
      <c r="J265" s="225"/>
      <c r="K265" s="225"/>
    </row>
    <row r="266" s="222" customFormat="1" ht="21.6" customHeight="1" spans="1:11">
      <c r="A266" s="176" t="s">
        <v>571</v>
      </c>
      <c r="B266" s="359" t="s">
        <v>267</v>
      </c>
      <c r="C266" s="251">
        <f>VLOOKUP(A266,'[88]02'!A:E,5,FALSE)</f>
        <v>0</v>
      </c>
      <c r="D266" s="251">
        <f>SUMIFS([87]表二!$E$1:$E$65536,[87]表二!$A$1:$A$65536,A266)</f>
        <v>53</v>
      </c>
      <c r="E266" s="360">
        <f>VLOOKUP(A266,Sheet1!A:E,5)</f>
        <v>0</v>
      </c>
      <c r="F266" s="24" t="str">
        <f t="shared" si="18"/>
        <v/>
      </c>
      <c r="G266" s="24">
        <f t="shared" si="19"/>
        <v>-1</v>
      </c>
      <c r="H266" s="357" t="str">
        <f t="shared" si="20"/>
        <v>是</v>
      </c>
      <c r="I266" s="156" t="str">
        <f t="shared" si="17"/>
        <v>项</v>
      </c>
      <c r="J266" s="225"/>
      <c r="K266" s="225"/>
    </row>
    <row r="267" s="222" customFormat="1" ht="21.6" customHeight="1" spans="1:11">
      <c r="A267" s="176" t="s">
        <v>572</v>
      </c>
      <c r="B267" s="359" t="s">
        <v>573</v>
      </c>
      <c r="C267" s="251">
        <f>VLOOKUP(A267,'[88]02'!A:E,5,FALSE)</f>
        <v>1088</v>
      </c>
      <c r="D267" s="251">
        <f>SUMIFS([87]表二!$E$1:$E$65536,[87]表二!$A$1:$A$65536,A267)</f>
        <v>184</v>
      </c>
      <c r="E267" s="360">
        <f>VLOOKUP(A267,Sheet1!A:E,5)</f>
        <v>33</v>
      </c>
      <c r="F267" s="24">
        <f t="shared" si="18"/>
        <v>-0.97</v>
      </c>
      <c r="G267" s="24">
        <f t="shared" si="19"/>
        <v>-0.821</v>
      </c>
      <c r="H267" s="357" t="str">
        <f t="shared" si="20"/>
        <v>是</v>
      </c>
      <c r="I267" s="156" t="str">
        <f t="shared" si="17"/>
        <v>项</v>
      </c>
      <c r="J267" s="225"/>
      <c r="K267" s="225"/>
    </row>
    <row r="268" s="222" customFormat="1" ht="15" hidden="1" customHeight="1" spans="1:11">
      <c r="A268" s="176" t="s">
        <v>574</v>
      </c>
      <c r="B268" s="359" t="s">
        <v>575</v>
      </c>
      <c r="C268" s="251">
        <f>VLOOKUP(A268,'[88]02'!A:E,5,FALSE)</f>
        <v>0</v>
      </c>
      <c r="D268" s="251">
        <f>SUMIFS([87]表二!$E$1:$E$65536,[87]表二!$A$1:$A$65536,A268)</f>
        <v>0</v>
      </c>
      <c r="E268" s="360">
        <f>VLOOKUP(A268,Sheet1!A:E,5)</f>
        <v>0</v>
      </c>
      <c r="F268" s="24" t="str">
        <f t="shared" si="18"/>
        <v/>
      </c>
      <c r="G268" s="24" t="str">
        <f t="shared" si="19"/>
        <v/>
      </c>
      <c r="H268" s="357" t="str">
        <f t="shared" si="20"/>
        <v>否</v>
      </c>
      <c r="I268" s="156" t="str">
        <f t="shared" si="17"/>
        <v>项</v>
      </c>
      <c r="J268" s="225"/>
      <c r="K268" s="225"/>
    </row>
    <row r="269" s="222" customFormat="1" ht="15" hidden="1" customHeight="1" spans="1:11">
      <c r="A269" s="176" t="s">
        <v>576</v>
      </c>
      <c r="B269" s="359" t="s">
        <v>577</v>
      </c>
      <c r="C269" s="251">
        <f>VLOOKUP(A269,'[88]02'!A:E,5,FALSE)</f>
        <v>0</v>
      </c>
      <c r="D269" s="251">
        <f>SUMIFS([87]表二!$E$1:$E$65536,[87]表二!$A$1:$A$65536,A269)</f>
        <v>0</v>
      </c>
      <c r="E269" s="360">
        <f>VLOOKUP(A269,Sheet1!A:E,5)</f>
        <v>0</v>
      </c>
      <c r="F269" s="24" t="str">
        <f t="shared" si="18"/>
        <v/>
      </c>
      <c r="G269" s="24" t="str">
        <f t="shared" si="19"/>
        <v/>
      </c>
      <c r="H269" s="357" t="str">
        <f t="shared" si="20"/>
        <v>否</v>
      </c>
      <c r="I269" s="156" t="str">
        <f t="shared" si="17"/>
        <v>项</v>
      </c>
      <c r="J269" s="225"/>
      <c r="K269" s="225"/>
    </row>
    <row r="270" s="222" customFormat="1" ht="15" hidden="1" customHeight="1" spans="1:11">
      <c r="A270" s="176" t="s">
        <v>578</v>
      </c>
      <c r="B270" s="359" t="s">
        <v>579</v>
      </c>
      <c r="C270" s="251">
        <f>VLOOKUP(A270,'[88]02'!A:E,5,FALSE)</f>
        <v>0</v>
      </c>
      <c r="D270" s="251">
        <f>SUMIFS([87]表二!$E$1:$E$65536,[87]表二!$A$1:$A$65536,A270)</f>
        <v>0</v>
      </c>
      <c r="E270" s="360">
        <f>VLOOKUP(A270,Sheet1!A:E,5)</f>
        <v>0</v>
      </c>
      <c r="F270" s="24" t="str">
        <f t="shared" si="18"/>
        <v/>
      </c>
      <c r="G270" s="24" t="str">
        <f t="shared" si="19"/>
        <v/>
      </c>
      <c r="H270" s="357" t="str">
        <f t="shared" si="20"/>
        <v>否</v>
      </c>
      <c r="I270" s="156" t="str">
        <f t="shared" si="17"/>
        <v>项</v>
      </c>
      <c r="J270" s="225"/>
      <c r="K270" s="225"/>
    </row>
    <row r="271" s="222" customFormat="1" ht="15" hidden="1" customHeight="1" spans="1:11">
      <c r="A271" s="176" t="s">
        <v>580</v>
      </c>
      <c r="B271" s="359" t="s">
        <v>184</v>
      </c>
      <c r="C271" s="251">
        <f>VLOOKUP(A271,'[88]02'!A:E,5,FALSE)</f>
        <v>0</v>
      </c>
      <c r="D271" s="251">
        <f>SUMIFS([87]表二!$E$1:$E$65536,[87]表二!$A$1:$A$65536,A271)</f>
        <v>0</v>
      </c>
      <c r="E271" s="360">
        <f>VLOOKUP(A271,Sheet1!A:E,5)</f>
        <v>0</v>
      </c>
      <c r="F271" s="24" t="str">
        <f t="shared" si="18"/>
        <v/>
      </c>
      <c r="G271" s="24" t="str">
        <f t="shared" si="19"/>
        <v/>
      </c>
      <c r="H271" s="357" t="str">
        <f t="shared" si="20"/>
        <v>否</v>
      </c>
      <c r="I271" s="156" t="str">
        <f t="shared" si="17"/>
        <v>项</v>
      </c>
      <c r="J271" s="225"/>
      <c r="K271" s="225"/>
    </row>
    <row r="272" s="222" customFormat="1" ht="21.6" customHeight="1" spans="1:11">
      <c r="A272" s="176" t="s">
        <v>581</v>
      </c>
      <c r="B272" s="359" t="s">
        <v>582</v>
      </c>
      <c r="C272" s="251">
        <f>VLOOKUP(A272,'[88]02'!A:E,5,FALSE)</f>
        <v>270</v>
      </c>
      <c r="D272" s="251">
        <f>SUMIFS([87]表二!$E$1:$E$65536,[87]表二!$A$1:$A$65536,A272)</f>
        <v>5</v>
      </c>
      <c r="E272" s="360">
        <f>VLOOKUP(A272,Sheet1!A:E,5)</f>
        <v>0</v>
      </c>
      <c r="F272" s="24">
        <f t="shared" si="18"/>
        <v>-1</v>
      </c>
      <c r="G272" s="24">
        <f t="shared" si="19"/>
        <v>-1</v>
      </c>
      <c r="H272" s="357" t="str">
        <f t="shared" si="20"/>
        <v>是</v>
      </c>
      <c r="I272" s="156" t="str">
        <f t="shared" si="17"/>
        <v>项</v>
      </c>
      <c r="J272" s="225"/>
      <c r="K272" s="225"/>
    </row>
    <row r="273" ht="15" hidden="1" customHeight="1" spans="1:11">
      <c r="A273" s="176" t="s">
        <v>583</v>
      </c>
      <c r="B273" s="177" t="s">
        <v>584</v>
      </c>
      <c r="C273" s="251">
        <f>SUM(C274:C279)</f>
        <v>0</v>
      </c>
      <c r="D273" s="251">
        <f>SUM(D274:D279)</f>
        <v>0</v>
      </c>
      <c r="E273" s="251">
        <f>SUM(E274:E279)</f>
        <v>0</v>
      </c>
      <c r="F273" s="24" t="str">
        <f t="shared" si="18"/>
        <v/>
      </c>
      <c r="G273" s="24" t="str">
        <f t="shared" si="19"/>
        <v/>
      </c>
      <c r="H273" s="357" t="str">
        <f t="shared" si="20"/>
        <v>否</v>
      </c>
      <c r="I273" s="156" t="str">
        <f t="shared" si="17"/>
        <v>款</v>
      </c>
      <c r="J273" s="156"/>
      <c r="K273" s="156"/>
    </row>
    <row r="274" s="222" customFormat="1" ht="15" hidden="1" customHeight="1" spans="1:11">
      <c r="A274" s="176" t="s">
        <v>585</v>
      </c>
      <c r="B274" s="359" t="s">
        <v>166</v>
      </c>
      <c r="C274" s="251">
        <f>VLOOKUP(A274,'[88]02'!A:E,5,FALSE)</f>
        <v>0</v>
      </c>
      <c r="D274" s="251">
        <f>SUMIFS([87]表二!$E$1:$E$65536,[87]表二!$A$1:$A$65536,A274)</f>
        <v>0</v>
      </c>
      <c r="E274" s="360">
        <f>VLOOKUP(A274,Sheet1!A:E,5)</f>
        <v>0</v>
      </c>
      <c r="F274" s="24" t="str">
        <f t="shared" si="18"/>
        <v/>
      </c>
      <c r="G274" s="24" t="str">
        <f t="shared" si="19"/>
        <v/>
      </c>
      <c r="H274" s="357" t="str">
        <f t="shared" si="20"/>
        <v>否</v>
      </c>
      <c r="I274" s="156" t="str">
        <f t="shared" si="17"/>
        <v>项</v>
      </c>
      <c r="J274" s="225"/>
      <c r="K274" s="225"/>
    </row>
    <row r="275" s="222" customFormat="1" ht="15" hidden="1" customHeight="1" spans="1:11">
      <c r="A275" s="176" t="s">
        <v>586</v>
      </c>
      <c r="B275" s="359" t="s">
        <v>168</v>
      </c>
      <c r="C275" s="251">
        <f>VLOOKUP(A275,'[88]02'!A:E,5,FALSE)</f>
        <v>0</v>
      </c>
      <c r="D275" s="251">
        <f>SUMIFS([87]表二!$E$1:$E$65536,[87]表二!$A$1:$A$65536,A275)</f>
        <v>0</v>
      </c>
      <c r="E275" s="360">
        <f>VLOOKUP(A275,Sheet1!A:E,5)</f>
        <v>0</v>
      </c>
      <c r="F275" s="24" t="str">
        <f t="shared" si="18"/>
        <v/>
      </c>
      <c r="G275" s="24" t="str">
        <f t="shared" si="19"/>
        <v/>
      </c>
      <c r="H275" s="357" t="str">
        <f t="shared" si="20"/>
        <v>否</v>
      </c>
      <c r="I275" s="156" t="str">
        <f t="shared" si="17"/>
        <v>项</v>
      </c>
      <c r="J275" s="225"/>
      <c r="K275" s="225"/>
    </row>
    <row r="276" s="222" customFormat="1" ht="15" hidden="1" customHeight="1" spans="1:11">
      <c r="A276" s="176" t="s">
        <v>587</v>
      </c>
      <c r="B276" s="359" t="s">
        <v>170</v>
      </c>
      <c r="C276" s="251">
        <f>VLOOKUP(A276,'[88]02'!A:E,5,FALSE)</f>
        <v>0</v>
      </c>
      <c r="D276" s="251">
        <f>SUMIFS([87]表二!$E$1:$E$65536,[87]表二!$A$1:$A$65536,A276)</f>
        <v>0</v>
      </c>
      <c r="E276" s="360">
        <f>VLOOKUP(A276,Sheet1!A:E,5)</f>
        <v>0</v>
      </c>
      <c r="F276" s="24" t="str">
        <f t="shared" si="18"/>
        <v/>
      </c>
      <c r="G276" s="24" t="str">
        <f t="shared" si="19"/>
        <v/>
      </c>
      <c r="H276" s="357" t="str">
        <f t="shared" si="20"/>
        <v>否</v>
      </c>
      <c r="I276" s="156" t="str">
        <f t="shared" si="17"/>
        <v>项</v>
      </c>
      <c r="J276" s="225"/>
      <c r="K276" s="225"/>
    </row>
    <row r="277" s="222" customFormat="1" ht="15" hidden="1" customHeight="1" spans="1:11">
      <c r="A277" s="176" t="s">
        <v>588</v>
      </c>
      <c r="B277" s="359" t="s">
        <v>589</v>
      </c>
      <c r="C277" s="251">
        <f>VLOOKUP(A277,'[88]02'!A:E,5,FALSE)</f>
        <v>0</v>
      </c>
      <c r="D277" s="251">
        <f>SUMIFS([87]表二!$E$1:$E$65536,[87]表二!$A$1:$A$65536,A277)</f>
        <v>0</v>
      </c>
      <c r="E277" s="360">
        <f>VLOOKUP(A277,Sheet1!A:E,5)</f>
        <v>0</v>
      </c>
      <c r="F277" s="24" t="str">
        <f t="shared" si="18"/>
        <v/>
      </c>
      <c r="G277" s="24" t="str">
        <f t="shared" si="19"/>
        <v/>
      </c>
      <c r="H277" s="357" t="str">
        <f t="shared" si="20"/>
        <v>否</v>
      </c>
      <c r="I277" s="156" t="str">
        <f t="shared" si="17"/>
        <v>项</v>
      </c>
      <c r="J277" s="225"/>
      <c r="K277" s="225"/>
    </row>
    <row r="278" s="222" customFormat="1" ht="15" hidden="1" customHeight="1" spans="1:11">
      <c r="A278" s="176" t="s">
        <v>590</v>
      </c>
      <c r="B278" s="359" t="s">
        <v>184</v>
      </c>
      <c r="C278" s="251">
        <f>VLOOKUP(A278,'[88]02'!A:E,5,FALSE)</f>
        <v>0</v>
      </c>
      <c r="D278" s="251">
        <f>SUMIFS([87]表二!$E$1:$E$65536,[87]表二!$A$1:$A$65536,A278)</f>
        <v>0</v>
      </c>
      <c r="E278" s="360">
        <f>VLOOKUP(A278,Sheet1!A:E,5)</f>
        <v>0</v>
      </c>
      <c r="F278" s="24" t="str">
        <f t="shared" si="18"/>
        <v/>
      </c>
      <c r="G278" s="24" t="str">
        <f t="shared" si="19"/>
        <v/>
      </c>
      <c r="H278" s="357" t="str">
        <f t="shared" si="20"/>
        <v>否</v>
      </c>
      <c r="I278" s="156" t="str">
        <f t="shared" si="17"/>
        <v>项</v>
      </c>
      <c r="J278" s="225"/>
      <c r="K278" s="225"/>
    </row>
    <row r="279" s="222" customFormat="1" ht="15" hidden="1" customHeight="1" spans="1:11">
      <c r="A279" s="176" t="s">
        <v>591</v>
      </c>
      <c r="B279" s="359" t="s">
        <v>592</v>
      </c>
      <c r="C279" s="251">
        <f>VLOOKUP(A279,'[88]02'!A:E,5,FALSE)</f>
        <v>0</v>
      </c>
      <c r="D279" s="251">
        <f>SUMIFS([87]表二!$E$1:$E$65536,[87]表二!$A$1:$A$65536,A279)</f>
        <v>0</v>
      </c>
      <c r="E279" s="360">
        <f>VLOOKUP(A279,Sheet1!A:E,5)</f>
        <v>0</v>
      </c>
      <c r="F279" s="24" t="str">
        <f t="shared" si="18"/>
        <v/>
      </c>
      <c r="G279" s="24" t="str">
        <f t="shared" si="19"/>
        <v/>
      </c>
      <c r="H279" s="357" t="str">
        <f t="shared" si="20"/>
        <v>否</v>
      </c>
      <c r="I279" s="156" t="str">
        <f t="shared" si="17"/>
        <v>项</v>
      </c>
      <c r="J279" s="225"/>
      <c r="K279" s="225"/>
    </row>
    <row r="280" ht="21.6" customHeight="1" spans="1:11">
      <c r="A280" s="176" t="s">
        <v>593</v>
      </c>
      <c r="B280" s="177" t="s">
        <v>594</v>
      </c>
      <c r="C280" s="251">
        <f>SUM(C281:C287)</f>
        <v>29</v>
      </c>
      <c r="D280" s="251">
        <f>SUM(D281:D287)</f>
        <v>19</v>
      </c>
      <c r="E280" s="251">
        <f>SUM(E281:E287)</f>
        <v>9</v>
      </c>
      <c r="F280" s="24">
        <f t="shared" si="18"/>
        <v>-0.69</v>
      </c>
      <c r="G280" s="24">
        <f t="shared" si="19"/>
        <v>-0.526</v>
      </c>
      <c r="H280" s="357" t="str">
        <f t="shared" si="20"/>
        <v>是</v>
      </c>
      <c r="I280" s="156" t="str">
        <f t="shared" si="17"/>
        <v>款</v>
      </c>
      <c r="J280" s="156"/>
      <c r="K280" s="156"/>
    </row>
    <row r="281" s="222" customFormat="1" ht="21.6" customHeight="1" spans="1:11">
      <c r="A281" s="176" t="s">
        <v>595</v>
      </c>
      <c r="B281" s="359" t="s">
        <v>166</v>
      </c>
      <c r="C281" s="251">
        <f>VLOOKUP(A281,'[88]02'!A:E,5,FALSE)</f>
        <v>22</v>
      </c>
      <c r="D281" s="251">
        <f>SUMIFS([87]表二!$E$1:$E$65536,[87]表二!$A$1:$A$65536,A281)</f>
        <v>18</v>
      </c>
      <c r="E281" s="360">
        <f>VLOOKUP(A281,Sheet1!A:E,5)</f>
        <v>9</v>
      </c>
      <c r="F281" s="24">
        <f t="shared" si="18"/>
        <v>-0.591</v>
      </c>
      <c r="G281" s="24">
        <f t="shared" si="19"/>
        <v>-0.5</v>
      </c>
      <c r="H281" s="357" t="str">
        <f t="shared" si="20"/>
        <v>是</v>
      </c>
      <c r="I281" s="156" t="str">
        <f t="shared" si="17"/>
        <v>项</v>
      </c>
      <c r="J281" s="225"/>
      <c r="K281" s="225"/>
    </row>
    <row r="282" s="222" customFormat="1" ht="15" hidden="1" customHeight="1" spans="1:11">
      <c r="A282" s="176" t="s">
        <v>596</v>
      </c>
      <c r="B282" s="359" t="s">
        <v>168</v>
      </c>
      <c r="C282" s="251">
        <f>VLOOKUP(A282,'[88]02'!A:E,5,FALSE)</f>
        <v>0</v>
      </c>
      <c r="D282" s="251">
        <f>SUMIFS([87]表二!$E$1:$E$65536,[87]表二!$A$1:$A$65536,A282)</f>
        <v>0</v>
      </c>
      <c r="E282" s="360">
        <f>VLOOKUP(A282,Sheet1!A:E,5)</f>
        <v>0</v>
      </c>
      <c r="F282" s="24" t="str">
        <f t="shared" si="18"/>
        <v/>
      </c>
      <c r="G282" s="24" t="str">
        <f t="shared" si="19"/>
        <v/>
      </c>
      <c r="H282" s="357" t="str">
        <f t="shared" si="20"/>
        <v>否</v>
      </c>
      <c r="I282" s="156" t="str">
        <f t="shared" si="17"/>
        <v>项</v>
      </c>
      <c r="J282" s="225"/>
      <c r="K282" s="225"/>
    </row>
    <row r="283" s="222" customFormat="1" ht="15" hidden="1" customHeight="1" spans="1:11">
      <c r="A283" s="176" t="s">
        <v>597</v>
      </c>
      <c r="B283" s="359" t="s">
        <v>170</v>
      </c>
      <c r="C283" s="251">
        <f>VLOOKUP(A283,'[88]02'!A:E,5,FALSE)</f>
        <v>0</v>
      </c>
      <c r="D283" s="251">
        <f>SUMIFS([87]表二!$E$1:$E$65536,[87]表二!$A$1:$A$65536,A283)</f>
        <v>0</v>
      </c>
      <c r="E283" s="360">
        <f>VLOOKUP(A283,Sheet1!A:E,5)</f>
        <v>0</v>
      </c>
      <c r="F283" s="24" t="str">
        <f t="shared" si="18"/>
        <v/>
      </c>
      <c r="G283" s="24" t="str">
        <f t="shared" si="19"/>
        <v/>
      </c>
      <c r="H283" s="357" t="str">
        <f t="shared" si="20"/>
        <v>否</v>
      </c>
      <c r="I283" s="156" t="str">
        <f t="shared" si="17"/>
        <v>项</v>
      </c>
      <c r="J283" s="225"/>
      <c r="K283" s="225"/>
    </row>
    <row r="284" s="222" customFormat="1" ht="15" hidden="1" customHeight="1" spans="1:11">
      <c r="A284" s="176" t="s">
        <v>598</v>
      </c>
      <c r="B284" s="359" t="s">
        <v>599</v>
      </c>
      <c r="C284" s="251">
        <f>VLOOKUP(A284,'[88]02'!A:E,5,FALSE)</f>
        <v>0</v>
      </c>
      <c r="D284" s="251">
        <f>SUMIFS([87]表二!$E$1:$E$65536,[87]表二!$A$1:$A$65536,A284)</f>
        <v>0</v>
      </c>
      <c r="E284" s="360">
        <f>VLOOKUP(A284,Sheet1!A:E,5)</f>
        <v>0</v>
      </c>
      <c r="F284" s="24" t="str">
        <f t="shared" si="18"/>
        <v/>
      </c>
      <c r="G284" s="24" t="str">
        <f t="shared" si="19"/>
        <v/>
      </c>
      <c r="H284" s="357" t="str">
        <f t="shared" si="20"/>
        <v>否</v>
      </c>
      <c r="I284" s="156" t="str">
        <f t="shared" si="17"/>
        <v>项</v>
      </c>
      <c r="J284" s="225"/>
      <c r="K284" s="225"/>
    </row>
    <row r="285" s="222" customFormat="1" ht="15" hidden="1" customHeight="1" spans="1:11">
      <c r="A285" s="176" t="s">
        <v>600</v>
      </c>
      <c r="B285" s="359" t="s">
        <v>601</v>
      </c>
      <c r="C285" s="251">
        <f>VLOOKUP(A285,'[88]02'!A:E,5,FALSE)</f>
        <v>0</v>
      </c>
      <c r="D285" s="251">
        <f>SUMIFS([87]表二!$E$1:$E$65536,[87]表二!$A$1:$A$65536,A285)</f>
        <v>0</v>
      </c>
      <c r="E285" s="360">
        <f>VLOOKUP(A285,Sheet1!A:E,5)</f>
        <v>0</v>
      </c>
      <c r="F285" s="24" t="str">
        <f t="shared" si="18"/>
        <v/>
      </c>
      <c r="G285" s="24" t="str">
        <f t="shared" si="19"/>
        <v/>
      </c>
      <c r="H285" s="357" t="str">
        <f t="shared" si="20"/>
        <v>否</v>
      </c>
      <c r="I285" s="156" t="str">
        <f t="shared" si="17"/>
        <v>项</v>
      </c>
      <c r="J285" s="225"/>
      <c r="K285" s="225"/>
    </row>
    <row r="286" s="222" customFormat="1" ht="15" hidden="1" customHeight="1" spans="1:11">
      <c r="A286" s="176" t="s">
        <v>602</v>
      </c>
      <c r="B286" s="359" t="s">
        <v>184</v>
      </c>
      <c r="C286" s="251">
        <f>VLOOKUP(A286,'[88]02'!A:E,5,FALSE)</f>
        <v>0</v>
      </c>
      <c r="D286" s="251">
        <f>SUMIFS([87]表二!$E$1:$E$65536,[87]表二!$A$1:$A$65536,A286)</f>
        <v>0</v>
      </c>
      <c r="E286" s="360">
        <f>VLOOKUP(A286,Sheet1!A:E,5)</f>
        <v>0</v>
      </c>
      <c r="F286" s="24" t="str">
        <f t="shared" si="18"/>
        <v/>
      </c>
      <c r="G286" s="24" t="str">
        <f t="shared" si="19"/>
        <v/>
      </c>
      <c r="H286" s="357" t="str">
        <f t="shared" si="20"/>
        <v>否</v>
      </c>
      <c r="I286" s="156" t="str">
        <f t="shared" si="17"/>
        <v>项</v>
      </c>
      <c r="J286" s="225"/>
      <c r="K286" s="225"/>
    </row>
    <row r="287" s="222" customFormat="1" ht="21.6" customHeight="1" spans="1:11">
      <c r="A287" s="176" t="s">
        <v>603</v>
      </c>
      <c r="B287" s="359" t="s">
        <v>604</v>
      </c>
      <c r="C287" s="251">
        <f>VLOOKUP(A287,'[88]02'!A:E,5,FALSE)</f>
        <v>7</v>
      </c>
      <c r="D287" s="251">
        <f>SUMIFS([87]表二!$E$1:$E$65536,[87]表二!$A$1:$A$65536,A287)</f>
        <v>1</v>
      </c>
      <c r="E287" s="360">
        <f>VLOOKUP(A287,Sheet1!A:E,5)</f>
        <v>0</v>
      </c>
      <c r="F287" s="24">
        <f t="shared" si="18"/>
        <v>-1</v>
      </c>
      <c r="G287" s="24">
        <f t="shared" si="19"/>
        <v>-1</v>
      </c>
      <c r="H287" s="357" t="str">
        <f t="shared" si="20"/>
        <v>是</v>
      </c>
      <c r="I287" s="156" t="str">
        <f t="shared" si="17"/>
        <v>项</v>
      </c>
      <c r="J287" s="225"/>
      <c r="K287" s="225"/>
    </row>
    <row r="288" ht="21.6" customHeight="1" spans="1:11">
      <c r="A288" s="176" t="s">
        <v>605</v>
      </c>
      <c r="B288" s="177" t="s">
        <v>606</v>
      </c>
      <c r="C288" s="251">
        <f>SUM(C289:C296)</f>
        <v>52</v>
      </c>
      <c r="D288" s="251">
        <f>SUM(D289:D296)</f>
        <v>38</v>
      </c>
      <c r="E288" s="251">
        <f>SUM(E289:E296)</f>
        <v>19</v>
      </c>
      <c r="F288" s="24">
        <f t="shared" si="18"/>
        <v>-0.635</v>
      </c>
      <c r="G288" s="24">
        <f t="shared" si="19"/>
        <v>-0.5</v>
      </c>
      <c r="H288" s="357" t="str">
        <f t="shared" si="20"/>
        <v>是</v>
      </c>
      <c r="I288" s="156" t="str">
        <f t="shared" si="17"/>
        <v>款</v>
      </c>
      <c r="J288" s="156"/>
      <c r="K288" s="156"/>
    </row>
    <row r="289" s="222" customFormat="1" ht="15" hidden="1" customHeight="1" spans="1:11">
      <c r="A289" s="176" t="s">
        <v>607</v>
      </c>
      <c r="B289" s="359" t="s">
        <v>166</v>
      </c>
      <c r="C289" s="251">
        <f>VLOOKUP(A289,'[88]02'!A:E,5,FALSE)</f>
        <v>0</v>
      </c>
      <c r="D289" s="251">
        <f>SUMIFS([87]表二!$E$1:$E$65536,[87]表二!$A$1:$A$65536,A289)</f>
        <v>0</v>
      </c>
      <c r="E289" s="360">
        <f>VLOOKUP(A289,Sheet1!A:E,5)</f>
        <v>0</v>
      </c>
      <c r="F289" s="24" t="str">
        <f t="shared" si="18"/>
        <v/>
      </c>
      <c r="G289" s="24" t="str">
        <f t="shared" si="19"/>
        <v/>
      </c>
      <c r="H289" s="357" t="str">
        <f t="shared" si="20"/>
        <v>否</v>
      </c>
      <c r="I289" s="156" t="str">
        <f t="shared" si="17"/>
        <v>项</v>
      </c>
      <c r="J289" s="225"/>
      <c r="K289" s="225"/>
    </row>
    <row r="290" s="222" customFormat="1" ht="15" hidden="1" customHeight="1" spans="1:11">
      <c r="A290" s="176" t="s">
        <v>608</v>
      </c>
      <c r="B290" s="359" t="s">
        <v>168</v>
      </c>
      <c r="C290" s="251">
        <f>VLOOKUP(A290,'[88]02'!A:E,5,FALSE)</f>
        <v>0</v>
      </c>
      <c r="D290" s="251">
        <f>SUMIFS([87]表二!$E$1:$E$65536,[87]表二!$A$1:$A$65536,A290)</f>
        <v>0</v>
      </c>
      <c r="E290" s="360">
        <f>VLOOKUP(A290,Sheet1!A:E,5)</f>
        <v>0</v>
      </c>
      <c r="F290" s="24" t="str">
        <f t="shared" si="18"/>
        <v/>
      </c>
      <c r="G290" s="24" t="str">
        <f t="shared" si="19"/>
        <v/>
      </c>
      <c r="H290" s="357" t="str">
        <f t="shared" si="20"/>
        <v>否</v>
      </c>
      <c r="I290" s="156" t="str">
        <f t="shared" si="17"/>
        <v>项</v>
      </c>
      <c r="J290" s="225"/>
      <c r="K290" s="225"/>
    </row>
    <row r="291" s="222" customFormat="1" ht="15" hidden="1" customHeight="1" spans="1:11">
      <c r="A291" s="176" t="s">
        <v>609</v>
      </c>
      <c r="B291" s="359" t="s">
        <v>170</v>
      </c>
      <c r="C291" s="251">
        <f>VLOOKUP(A291,'[88]02'!A:E,5,FALSE)</f>
        <v>0</v>
      </c>
      <c r="D291" s="251">
        <f>SUMIFS([87]表二!$E$1:$E$65536,[87]表二!$A$1:$A$65536,A291)</f>
        <v>0</v>
      </c>
      <c r="E291" s="360">
        <f>VLOOKUP(A291,Sheet1!A:E,5)</f>
        <v>0</v>
      </c>
      <c r="F291" s="24" t="str">
        <f t="shared" si="18"/>
        <v/>
      </c>
      <c r="G291" s="24" t="str">
        <f t="shared" si="19"/>
        <v/>
      </c>
      <c r="H291" s="357" t="str">
        <f t="shared" si="20"/>
        <v>否</v>
      </c>
      <c r="I291" s="156" t="str">
        <f t="shared" si="17"/>
        <v>项</v>
      </c>
      <c r="J291" s="225"/>
      <c r="K291" s="225"/>
    </row>
    <row r="292" s="222" customFormat="1" ht="15" hidden="1" customHeight="1" spans="1:11">
      <c r="A292" s="176" t="s">
        <v>610</v>
      </c>
      <c r="B292" s="359" t="s">
        <v>611</v>
      </c>
      <c r="C292" s="251">
        <f>VLOOKUP(A292,'[88]02'!A:E,5,FALSE)</f>
        <v>0</v>
      </c>
      <c r="D292" s="251">
        <f>SUMIFS([87]表二!$E$1:$E$65536,[87]表二!$A$1:$A$65536,A292)</f>
        <v>0</v>
      </c>
      <c r="E292" s="360">
        <f>VLOOKUP(A292,Sheet1!A:E,5)</f>
        <v>0</v>
      </c>
      <c r="F292" s="24" t="str">
        <f t="shared" si="18"/>
        <v/>
      </c>
      <c r="G292" s="24" t="str">
        <f t="shared" si="19"/>
        <v/>
      </c>
      <c r="H292" s="357" t="str">
        <f t="shared" si="20"/>
        <v>否</v>
      </c>
      <c r="I292" s="156" t="str">
        <f t="shared" si="17"/>
        <v>项</v>
      </c>
      <c r="J292" s="225"/>
      <c r="K292" s="225"/>
    </row>
    <row r="293" s="222" customFormat="1" ht="15" hidden="1" customHeight="1" spans="1:11">
      <c r="A293" s="176" t="s">
        <v>612</v>
      </c>
      <c r="B293" s="359" t="s">
        <v>613</v>
      </c>
      <c r="C293" s="251">
        <f>VLOOKUP(A293,'[88]02'!A:E,5,FALSE)</f>
        <v>0</v>
      </c>
      <c r="D293" s="251">
        <f>SUMIFS([87]表二!$E$1:$E$65536,[87]表二!$A$1:$A$65536,A293)</f>
        <v>0</v>
      </c>
      <c r="E293" s="360">
        <f>VLOOKUP(A293,Sheet1!A:E,5)</f>
        <v>0</v>
      </c>
      <c r="F293" s="24" t="str">
        <f t="shared" si="18"/>
        <v/>
      </c>
      <c r="G293" s="24" t="str">
        <f t="shared" si="19"/>
        <v/>
      </c>
      <c r="H293" s="357" t="str">
        <f t="shared" si="20"/>
        <v>否</v>
      </c>
      <c r="I293" s="156" t="str">
        <f t="shared" si="17"/>
        <v>项</v>
      </c>
      <c r="J293" s="225"/>
      <c r="K293" s="225"/>
    </row>
    <row r="294" s="222" customFormat="1" ht="15" hidden="1" customHeight="1" spans="1:11">
      <c r="A294" s="176" t="s">
        <v>614</v>
      </c>
      <c r="B294" s="359" t="s">
        <v>615</v>
      </c>
      <c r="C294" s="251">
        <f>VLOOKUP(A294,'[88]02'!A:E,5,FALSE)</f>
        <v>0</v>
      </c>
      <c r="D294" s="251">
        <f>SUMIFS([87]表二!$E$1:$E$65536,[87]表二!$A$1:$A$65536,A294)</f>
        <v>0</v>
      </c>
      <c r="E294" s="360">
        <f>VLOOKUP(A294,Sheet1!A:E,5)</f>
        <v>0</v>
      </c>
      <c r="F294" s="24" t="str">
        <f t="shared" si="18"/>
        <v/>
      </c>
      <c r="G294" s="24" t="str">
        <f t="shared" si="19"/>
        <v/>
      </c>
      <c r="H294" s="357" t="str">
        <f t="shared" si="20"/>
        <v>否</v>
      </c>
      <c r="I294" s="156" t="str">
        <f t="shared" si="17"/>
        <v>项</v>
      </c>
      <c r="J294" s="225"/>
      <c r="K294" s="225"/>
    </row>
    <row r="295" s="222" customFormat="1" ht="15" hidden="1" customHeight="1" spans="1:11">
      <c r="A295" s="176" t="s">
        <v>616</v>
      </c>
      <c r="B295" s="359" t="s">
        <v>184</v>
      </c>
      <c r="C295" s="251">
        <f>VLOOKUP(A295,'[88]02'!A:E,5,FALSE)</f>
        <v>0</v>
      </c>
      <c r="D295" s="251">
        <f>SUMIFS([87]表二!$E$1:$E$65536,[87]表二!$A$1:$A$65536,A295)</f>
        <v>0</v>
      </c>
      <c r="E295" s="360">
        <f>VLOOKUP(A295,Sheet1!A:E,5)</f>
        <v>0</v>
      </c>
      <c r="F295" s="24" t="str">
        <f t="shared" si="18"/>
        <v/>
      </c>
      <c r="G295" s="24" t="str">
        <f t="shared" si="19"/>
        <v/>
      </c>
      <c r="H295" s="357" t="str">
        <f t="shared" si="20"/>
        <v>否</v>
      </c>
      <c r="I295" s="156" t="str">
        <f t="shared" si="17"/>
        <v>项</v>
      </c>
      <c r="J295" s="225"/>
      <c r="K295" s="225"/>
    </row>
    <row r="296" s="222" customFormat="1" ht="21.6" customHeight="1" spans="1:11">
      <c r="A296" s="176" t="s">
        <v>617</v>
      </c>
      <c r="B296" s="359" t="s">
        <v>618</v>
      </c>
      <c r="C296" s="251">
        <f>VLOOKUP(A296,'[88]02'!A:E,5,FALSE)</f>
        <v>52</v>
      </c>
      <c r="D296" s="251">
        <f>SUMIFS([87]表二!$E$1:$E$65536,[87]表二!$A$1:$A$65536,A296)</f>
        <v>38</v>
      </c>
      <c r="E296" s="360">
        <f>VLOOKUP(A296,Sheet1!A:E,5)</f>
        <v>19</v>
      </c>
      <c r="F296" s="24">
        <f t="shared" si="18"/>
        <v>-0.635</v>
      </c>
      <c r="G296" s="24">
        <f t="shared" si="19"/>
        <v>-0.5</v>
      </c>
      <c r="H296" s="357" t="str">
        <f t="shared" si="20"/>
        <v>是</v>
      </c>
      <c r="I296" s="156" t="str">
        <f t="shared" si="17"/>
        <v>项</v>
      </c>
      <c r="J296" s="225"/>
      <c r="K296" s="225"/>
    </row>
    <row r="297" ht="21.6" customHeight="1" spans="1:11">
      <c r="A297" s="176" t="s">
        <v>619</v>
      </c>
      <c r="B297" s="177" t="s">
        <v>620</v>
      </c>
      <c r="C297" s="251">
        <f>SUM(C298:C310)</f>
        <v>543</v>
      </c>
      <c r="D297" s="251">
        <f>SUM(D298:D310)</f>
        <v>588</v>
      </c>
      <c r="E297" s="251">
        <f>SUM(E298:E310)</f>
        <v>464</v>
      </c>
      <c r="F297" s="24">
        <f t="shared" si="18"/>
        <v>-0.145</v>
      </c>
      <c r="G297" s="24">
        <f t="shared" si="19"/>
        <v>-0.211</v>
      </c>
      <c r="H297" s="357" t="str">
        <f t="shared" si="20"/>
        <v>是</v>
      </c>
      <c r="I297" s="156" t="str">
        <f t="shared" si="17"/>
        <v>款</v>
      </c>
      <c r="J297" s="156"/>
      <c r="K297" s="156"/>
    </row>
    <row r="298" s="222" customFormat="1" ht="21.6" customHeight="1" spans="1:11">
      <c r="A298" s="176" t="s">
        <v>621</v>
      </c>
      <c r="B298" s="359" t="s">
        <v>166</v>
      </c>
      <c r="C298" s="251">
        <f>VLOOKUP(A298,'[88]02'!A:E,5,FALSE)</f>
        <v>466</v>
      </c>
      <c r="D298" s="251">
        <f>SUMIFS([87]表二!$E$1:$E$65536,[87]表二!$A$1:$A$65536,A298)</f>
        <v>550</v>
      </c>
      <c r="E298" s="360">
        <f>VLOOKUP(A298,Sheet1!A:E,5)</f>
        <v>464</v>
      </c>
      <c r="F298" s="24">
        <f t="shared" si="18"/>
        <v>-0.004</v>
      </c>
      <c r="G298" s="24">
        <f t="shared" si="19"/>
        <v>-0.156</v>
      </c>
      <c r="H298" s="357" t="str">
        <f t="shared" si="20"/>
        <v>是</v>
      </c>
      <c r="I298" s="156" t="str">
        <f t="shared" si="17"/>
        <v>项</v>
      </c>
      <c r="J298" s="225"/>
      <c r="K298" s="225"/>
    </row>
    <row r="299" s="222" customFormat="1" ht="15" hidden="1" customHeight="1" spans="1:11">
      <c r="A299" s="176" t="s">
        <v>622</v>
      </c>
      <c r="B299" s="359" t="s">
        <v>168</v>
      </c>
      <c r="C299" s="251">
        <f>VLOOKUP(A299,'[88]02'!A:E,5,FALSE)</f>
        <v>0</v>
      </c>
      <c r="D299" s="251">
        <f>SUMIFS([87]表二!$E$1:$E$65536,[87]表二!$A$1:$A$65536,A299)</f>
        <v>0</v>
      </c>
      <c r="E299" s="360">
        <f>VLOOKUP(A299,Sheet1!A:E,5)</f>
        <v>0</v>
      </c>
      <c r="F299" s="24" t="str">
        <f t="shared" si="18"/>
        <v/>
      </c>
      <c r="G299" s="24" t="str">
        <f t="shared" si="19"/>
        <v/>
      </c>
      <c r="H299" s="357" t="str">
        <f t="shared" si="20"/>
        <v>否</v>
      </c>
      <c r="I299" s="156" t="str">
        <f t="shared" si="17"/>
        <v>项</v>
      </c>
      <c r="J299" s="225"/>
      <c r="K299" s="225"/>
    </row>
    <row r="300" s="222" customFormat="1" ht="15" hidden="1" customHeight="1" spans="1:11">
      <c r="A300" s="176" t="s">
        <v>623</v>
      </c>
      <c r="B300" s="359" t="s">
        <v>170</v>
      </c>
      <c r="C300" s="251">
        <f>VLOOKUP(A300,'[88]02'!A:E,5,FALSE)</f>
        <v>0</v>
      </c>
      <c r="D300" s="251">
        <f>SUMIFS([87]表二!$E$1:$E$65536,[87]表二!$A$1:$A$65536,A300)</f>
        <v>0</v>
      </c>
      <c r="E300" s="360">
        <f>VLOOKUP(A300,Sheet1!A:E,5)</f>
        <v>0</v>
      </c>
      <c r="F300" s="24" t="str">
        <f t="shared" si="18"/>
        <v/>
      </c>
      <c r="G300" s="24" t="str">
        <f t="shared" si="19"/>
        <v/>
      </c>
      <c r="H300" s="357" t="str">
        <f t="shared" si="20"/>
        <v>否</v>
      </c>
      <c r="I300" s="156" t="str">
        <f t="shared" si="17"/>
        <v>项</v>
      </c>
      <c r="J300" s="225"/>
      <c r="K300" s="225"/>
    </row>
    <row r="301" s="222" customFormat="1" ht="21.6" customHeight="1" spans="1:11">
      <c r="A301" s="176" t="s">
        <v>624</v>
      </c>
      <c r="B301" s="359" t="s">
        <v>625</v>
      </c>
      <c r="C301" s="251">
        <f>VLOOKUP(A301,'[88]02'!A:E,5,FALSE)</f>
        <v>4</v>
      </c>
      <c r="D301" s="251">
        <f>SUMIFS([87]表二!$E$1:$E$65536,[87]表二!$A$1:$A$65536,A301)</f>
        <v>11</v>
      </c>
      <c r="E301" s="360">
        <f>VLOOKUP(A301,Sheet1!A:E,5)</f>
        <v>0</v>
      </c>
      <c r="F301" s="24">
        <f t="shared" si="18"/>
        <v>-1</v>
      </c>
      <c r="G301" s="24">
        <f t="shared" si="19"/>
        <v>-1</v>
      </c>
      <c r="H301" s="357" t="str">
        <f t="shared" si="20"/>
        <v>是</v>
      </c>
      <c r="I301" s="156" t="str">
        <f t="shared" si="17"/>
        <v>项</v>
      </c>
      <c r="J301" s="225"/>
      <c r="K301" s="225"/>
    </row>
    <row r="302" s="222" customFormat="1" ht="21.6" customHeight="1" spans="1:11">
      <c r="A302" s="176" t="s">
        <v>626</v>
      </c>
      <c r="B302" s="359" t="s">
        <v>627</v>
      </c>
      <c r="C302" s="251">
        <f>VLOOKUP(A302,'[88]02'!A:E,5,FALSE)</f>
        <v>10</v>
      </c>
      <c r="D302" s="251">
        <f>SUMIFS([87]表二!$E$1:$E$65536,[87]表二!$A$1:$A$65536,A302)</f>
        <v>12</v>
      </c>
      <c r="E302" s="360">
        <f>VLOOKUP(A302,Sheet1!A:E,5)</f>
        <v>0</v>
      </c>
      <c r="F302" s="24">
        <f t="shared" si="18"/>
        <v>-1</v>
      </c>
      <c r="G302" s="24">
        <f t="shared" si="19"/>
        <v>-1</v>
      </c>
      <c r="H302" s="357" t="str">
        <f t="shared" si="20"/>
        <v>是</v>
      </c>
      <c r="I302" s="156" t="str">
        <f t="shared" si="17"/>
        <v>项</v>
      </c>
      <c r="J302" s="225"/>
      <c r="K302" s="225"/>
    </row>
    <row r="303" s="222" customFormat="1" ht="15" hidden="1" customHeight="1" spans="1:11">
      <c r="A303" s="176" t="s">
        <v>628</v>
      </c>
      <c r="B303" s="359" t="s">
        <v>629</v>
      </c>
      <c r="C303" s="251">
        <f>VLOOKUP(A303,'[88]02'!A:E,5,FALSE)</f>
        <v>0</v>
      </c>
      <c r="D303" s="251">
        <f>SUMIFS([87]表二!$E$1:$E$65536,[87]表二!$A$1:$A$65536,A303)</f>
        <v>0</v>
      </c>
      <c r="E303" s="360">
        <f>VLOOKUP(A303,Sheet1!A:E,5)</f>
        <v>0</v>
      </c>
      <c r="F303" s="24" t="str">
        <f t="shared" si="18"/>
        <v/>
      </c>
      <c r="G303" s="24" t="str">
        <f t="shared" si="19"/>
        <v/>
      </c>
      <c r="H303" s="357" t="str">
        <f t="shared" si="20"/>
        <v>否</v>
      </c>
      <c r="I303" s="156" t="str">
        <f t="shared" si="17"/>
        <v>项</v>
      </c>
      <c r="J303" s="225"/>
      <c r="K303" s="225"/>
    </row>
    <row r="304" s="222" customFormat="1" ht="21.6" customHeight="1" spans="1:11">
      <c r="A304" s="176" t="s">
        <v>630</v>
      </c>
      <c r="B304" s="359" t="s">
        <v>631</v>
      </c>
      <c r="C304" s="251">
        <f>VLOOKUP(A304,'[88]02'!A:E,5,FALSE)</f>
        <v>0</v>
      </c>
      <c r="D304" s="251">
        <f>SUMIFS([87]表二!$E$1:$E$65536,[87]表二!$A$1:$A$65536,A304)</f>
        <v>5</v>
      </c>
      <c r="E304" s="360">
        <f>VLOOKUP(A304,Sheet1!A:E,5)</f>
        <v>0</v>
      </c>
      <c r="F304" s="24" t="str">
        <f t="shared" si="18"/>
        <v/>
      </c>
      <c r="G304" s="24">
        <f t="shared" si="19"/>
        <v>-1</v>
      </c>
      <c r="H304" s="357" t="str">
        <f t="shared" si="20"/>
        <v>是</v>
      </c>
      <c r="I304" s="156" t="str">
        <f t="shared" si="17"/>
        <v>项</v>
      </c>
      <c r="J304" s="225"/>
      <c r="K304" s="225"/>
    </row>
    <row r="305" s="222" customFormat="1" ht="15" hidden="1" customHeight="1" spans="1:11">
      <c r="A305" s="176" t="s">
        <v>632</v>
      </c>
      <c r="B305" s="359" t="s">
        <v>633</v>
      </c>
      <c r="C305" s="251">
        <f>VLOOKUP(A305,'[88]02'!A:E,5,FALSE)</f>
        <v>0</v>
      </c>
      <c r="D305" s="251">
        <f>SUMIFS([87]表二!$E$1:$E$65536,[87]表二!$A$1:$A$65536,A305)</f>
        <v>0</v>
      </c>
      <c r="E305" s="360">
        <f>VLOOKUP(A305,Sheet1!A:E,5)</f>
        <v>0</v>
      </c>
      <c r="F305" s="24" t="str">
        <f t="shared" si="18"/>
        <v/>
      </c>
      <c r="G305" s="24" t="str">
        <f t="shared" si="19"/>
        <v/>
      </c>
      <c r="H305" s="357" t="str">
        <f t="shared" si="20"/>
        <v>否</v>
      </c>
      <c r="I305" s="156" t="str">
        <f t="shared" si="17"/>
        <v>项</v>
      </c>
      <c r="J305" s="225"/>
      <c r="K305" s="225"/>
    </row>
    <row r="306" s="222" customFormat="1" ht="21.6" customHeight="1" spans="1:11">
      <c r="A306" s="176" t="s">
        <v>634</v>
      </c>
      <c r="B306" s="359" t="s">
        <v>635</v>
      </c>
      <c r="C306" s="251">
        <f>VLOOKUP(A306,'[88]02'!A:E,5,FALSE)</f>
        <v>62</v>
      </c>
      <c r="D306" s="251">
        <f>SUMIFS([87]表二!$E$1:$E$65536,[87]表二!$A$1:$A$65536,A306)</f>
        <v>5</v>
      </c>
      <c r="E306" s="360">
        <f>VLOOKUP(A306,Sheet1!A:E,5)</f>
        <v>0</v>
      </c>
      <c r="F306" s="24">
        <f t="shared" si="18"/>
        <v>-1</v>
      </c>
      <c r="G306" s="24">
        <f t="shared" si="19"/>
        <v>-1</v>
      </c>
      <c r="H306" s="357" t="str">
        <f t="shared" si="20"/>
        <v>是</v>
      </c>
      <c r="I306" s="156" t="str">
        <f t="shared" si="17"/>
        <v>项</v>
      </c>
      <c r="J306" s="225"/>
      <c r="K306" s="225"/>
    </row>
    <row r="307" s="222" customFormat="1" ht="21.6" customHeight="1" spans="1:11">
      <c r="A307" s="176" t="s">
        <v>636</v>
      </c>
      <c r="B307" s="359" t="s">
        <v>637</v>
      </c>
      <c r="C307" s="251">
        <f>VLOOKUP(A307,'[88]02'!A:E,5,FALSE)</f>
        <v>1</v>
      </c>
      <c r="D307" s="251">
        <f>SUMIFS([87]表二!$E$1:$E$65536,[87]表二!$A$1:$A$65536,A307)</f>
        <v>5</v>
      </c>
      <c r="E307" s="360">
        <f>VLOOKUP(A307,Sheet1!A:E,5)</f>
        <v>0</v>
      </c>
      <c r="F307" s="24">
        <f t="shared" si="18"/>
        <v>-1</v>
      </c>
      <c r="G307" s="24">
        <f t="shared" si="19"/>
        <v>-1</v>
      </c>
      <c r="H307" s="357" t="str">
        <f t="shared" si="20"/>
        <v>是</v>
      </c>
      <c r="I307" s="156" t="str">
        <f t="shared" si="17"/>
        <v>项</v>
      </c>
      <c r="J307" s="225"/>
      <c r="K307" s="225"/>
    </row>
    <row r="308" s="222" customFormat="1" ht="15" hidden="1" customHeight="1" spans="1:11">
      <c r="A308" s="176" t="s">
        <v>638</v>
      </c>
      <c r="B308" s="359" t="s">
        <v>267</v>
      </c>
      <c r="C308" s="251">
        <f>VLOOKUP(A308,'[88]02'!A:E,5,FALSE)</f>
        <v>0</v>
      </c>
      <c r="D308" s="251">
        <f>SUMIFS([87]表二!$E$1:$E$65536,[87]表二!$A$1:$A$65536,A308)</f>
        <v>0</v>
      </c>
      <c r="E308" s="360">
        <f>VLOOKUP(A308,Sheet1!A:E,5)</f>
        <v>0</v>
      </c>
      <c r="F308" s="24" t="str">
        <f t="shared" si="18"/>
        <v/>
      </c>
      <c r="G308" s="24" t="str">
        <f t="shared" si="19"/>
        <v/>
      </c>
      <c r="H308" s="357" t="str">
        <f t="shared" si="20"/>
        <v>否</v>
      </c>
      <c r="I308" s="156" t="str">
        <f t="shared" si="17"/>
        <v>项</v>
      </c>
      <c r="J308" s="225"/>
      <c r="K308" s="225"/>
    </row>
    <row r="309" s="222" customFormat="1" ht="15" hidden="1" customHeight="1" spans="1:11">
      <c r="A309" s="176" t="s">
        <v>639</v>
      </c>
      <c r="B309" s="359" t="s">
        <v>184</v>
      </c>
      <c r="C309" s="251">
        <f>VLOOKUP(A309,'[88]02'!A:E,5,FALSE)</f>
        <v>0</v>
      </c>
      <c r="D309" s="251">
        <f>SUMIFS([87]表二!$E$1:$E$65536,[87]表二!$A$1:$A$65536,A309)</f>
        <v>0</v>
      </c>
      <c r="E309" s="360">
        <f>VLOOKUP(A309,Sheet1!A:E,5)</f>
        <v>0</v>
      </c>
      <c r="F309" s="24" t="str">
        <f t="shared" si="18"/>
        <v/>
      </c>
      <c r="G309" s="24" t="str">
        <f t="shared" si="19"/>
        <v/>
      </c>
      <c r="H309" s="357" t="str">
        <f t="shared" si="20"/>
        <v>否</v>
      </c>
      <c r="I309" s="156" t="str">
        <f t="shared" ref="I309:I372" si="21">IF(LEN(A309)=3,"类",IF(LEN(A309)=5,"款","项"))</f>
        <v>项</v>
      </c>
      <c r="J309" s="225"/>
      <c r="K309" s="225"/>
    </row>
    <row r="310" s="222" customFormat="1" ht="15" hidden="1" customHeight="1" spans="1:11">
      <c r="A310" s="176" t="s">
        <v>640</v>
      </c>
      <c r="B310" s="359" t="s">
        <v>641</v>
      </c>
      <c r="C310" s="251">
        <f>VLOOKUP(A310,'[88]02'!A:E,5,FALSE)</f>
        <v>0</v>
      </c>
      <c r="D310" s="251">
        <f>SUMIFS([87]表二!$E$1:$E$65536,[87]表二!$A$1:$A$65536,A310)</f>
        <v>0</v>
      </c>
      <c r="E310" s="360">
        <f>VLOOKUP(A310,Sheet1!A:E,5)</f>
        <v>0</v>
      </c>
      <c r="F310" s="24" t="str">
        <f t="shared" si="18"/>
        <v/>
      </c>
      <c r="G310" s="24" t="str">
        <f t="shared" si="19"/>
        <v/>
      </c>
      <c r="H310" s="357" t="str">
        <f t="shared" si="20"/>
        <v>否</v>
      </c>
      <c r="I310" s="156" t="str">
        <f t="shared" si="21"/>
        <v>项</v>
      </c>
      <c r="J310" s="225"/>
      <c r="K310" s="225"/>
    </row>
    <row r="311" ht="15" hidden="1" customHeight="1" spans="1:11">
      <c r="A311" s="176" t="s">
        <v>642</v>
      </c>
      <c r="B311" s="177" t="s">
        <v>643</v>
      </c>
      <c r="C311" s="251">
        <f>SUM(C312:C320)</f>
        <v>0</v>
      </c>
      <c r="D311" s="251">
        <f>SUM(D312:D320)</f>
        <v>0</v>
      </c>
      <c r="E311" s="251">
        <f>SUM(E312:E320)</f>
        <v>0</v>
      </c>
      <c r="F311" s="24" t="str">
        <f t="shared" si="18"/>
        <v/>
      </c>
      <c r="G311" s="24" t="str">
        <f t="shared" si="19"/>
        <v/>
      </c>
      <c r="H311" s="357" t="str">
        <f t="shared" si="20"/>
        <v>否</v>
      </c>
      <c r="I311" s="156" t="str">
        <f t="shared" si="21"/>
        <v>款</v>
      </c>
      <c r="J311" s="156"/>
      <c r="K311" s="156"/>
    </row>
    <row r="312" s="222" customFormat="1" ht="15" hidden="1" customHeight="1" spans="1:11">
      <c r="A312" s="176" t="s">
        <v>644</v>
      </c>
      <c r="B312" s="359" t="s">
        <v>166</v>
      </c>
      <c r="C312" s="251">
        <f>VLOOKUP(A312,'[88]02'!A:E,5,FALSE)</f>
        <v>0</v>
      </c>
      <c r="D312" s="251">
        <f>SUMIFS([87]表二!$E$1:$E$65536,[87]表二!$A$1:$A$65536,A312)</f>
        <v>0</v>
      </c>
      <c r="E312" s="360">
        <f>VLOOKUP(A312,Sheet1!A:E,5)</f>
        <v>0</v>
      </c>
      <c r="F312" s="24" t="str">
        <f t="shared" si="18"/>
        <v/>
      </c>
      <c r="G312" s="24" t="str">
        <f t="shared" si="19"/>
        <v/>
      </c>
      <c r="H312" s="357" t="str">
        <f t="shared" si="20"/>
        <v>否</v>
      </c>
      <c r="I312" s="156" t="str">
        <f t="shared" si="21"/>
        <v>项</v>
      </c>
      <c r="J312" s="225"/>
      <c r="K312" s="225"/>
    </row>
    <row r="313" s="222" customFormat="1" ht="15" hidden="1" customHeight="1" spans="1:11">
      <c r="A313" s="176" t="s">
        <v>645</v>
      </c>
      <c r="B313" s="359" t="s">
        <v>168</v>
      </c>
      <c r="C313" s="251">
        <f>VLOOKUP(A313,'[88]02'!A:E,5,FALSE)</f>
        <v>0</v>
      </c>
      <c r="D313" s="251">
        <f>SUMIFS([87]表二!$E$1:$E$65536,[87]表二!$A$1:$A$65536,A313)</f>
        <v>0</v>
      </c>
      <c r="E313" s="360">
        <f>VLOOKUP(A313,Sheet1!A:E,5)</f>
        <v>0</v>
      </c>
      <c r="F313" s="24" t="str">
        <f t="shared" si="18"/>
        <v/>
      </c>
      <c r="G313" s="24" t="str">
        <f t="shared" si="19"/>
        <v/>
      </c>
      <c r="H313" s="357" t="str">
        <f t="shared" si="20"/>
        <v>否</v>
      </c>
      <c r="I313" s="156" t="str">
        <f t="shared" si="21"/>
        <v>项</v>
      </c>
      <c r="J313" s="225"/>
      <c r="K313" s="225"/>
    </row>
    <row r="314" s="222" customFormat="1" ht="15" hidden="1" customHeight="1" spans="1:11">
      <c r="A314" s="176" t="s">
        <v>646</v>
      </c>
      <c r="B314" s="359" t="s">
        <v>170</v>
      </c>
      <c r="C314" s="251">
        <f>VLOOKUP(A314,'[88]02'!A:E,5,FALSE)</f>
        <v>0</v>
      </c>
      <c r="D314" s="251">
        <f>SUMIFS([87]表二!$E$1:$E$65536,[87]表二!$A$1:$A$65536,A314)</f>
        <v>0</v>
      </c>
      <c r="E314" s="360">
        <f>VLOOKUP(A314,Sheet1!A:E,5)</f>
        <v>0</v>
      </c>
      <c r="F314" s="24" t="str">
        <f t="shared" si="18"/>
        <v/>
      </c>
      <c r="G314" s="24" t="str">
        <f t="shared" si="19"/>
        <v/>
      </c>
      <c r="H314" s="357" t="str">
        <f t="shared" si="20"/>
        <v>否</v>
      </c>
      <c r="I314" s="156" t="str">
        <f t="shared" si="21"/>
        <v>项</v>
      </c>
      <c r="J314" s="225"/>
      <c r="K314" s="225"/>
    </row>
    <row r="315" s="222" customFormat="1" ht="15" hidden="1" customHeight="1" spans="1:11">
      <c r="A315" s="176" t="s">
        <v>647</v>
      </c>
      <c r="B315" s="359" t="s">
        <v>648</v>
      </c>
      <c r="C315" s="251">
        <f>VLOOKUP(A315,'[88]02'!A:E,5,FALSE)</f>
        <v>0</v>
      </c>
      <c r="D315" s="251">
        <f>SUMIFS([87]表二!$E$1:$E$65536,[87]表二!$A$1:$A$65536,A315)</f>
        <v>0</v>
      </c>
      <c r="E315" s="360">
        <f>VLOOKUP(A315,Sheet1!A:E,5)</f>
        <v>0</v>
      </c>
      <c r="F315" s="24" t="str">
        <f t="shared" si="18"/>
        <v/>
      </c>
      <c r="G315" s="24" t="str">
        <f t="shared" si="19"/>
        <v/>
      </c>
      <c r="H315" s="357" t="str">
        <f t="shared" si="20"/>
        <v>否</v>
      </c>
      <c r="I315" s="156" t="str">
        <f t="shared" si="21"/>
        <v>项</v>
      </c>
      <c r="J315" s="225"/>
      <c r="K315" s="225"/>
    </row>
    <row r="316" s="222" customFormat="1" ht="15" hidden="1" customHeight="1" spans="1:11">
      <c r="A316" s="176" t="s">
        <v>649</v>
      </c>
      <c r="B316" s="359" t="s">
        <v>650</v>
      </c>
      <c r="C316" s="251">
        <f>VLOOKUP(A316,'[88]02'!A:E,5,FALSE)</f>
        <v>0</v>
      </c>
      <c r="D316" s="251">
        <f>SUMIFS([87]表二!$E$1:$E$65536,[87]表二!$A$1:$A$65536,A316)</f>
        <v>0</v>
      </c>
      <c r="E316" s="360">
        <f>VLOOKUP(A316,Sheet1!A:E,5)</f>
        <v>0</v>
      </c>
      <c r="F316" s="24" t="str">
        <f t="shared" si="18"/>
        <v/>
      </c>
      <c r="G316" s="24" t="str">
        <f t="shared" si="19"/>
        <v/>
      </c>
      <c r="H316" s="357" t="str">
        <f t="shared" si="20"/>
        <v>否</v>
      </c>
      <c r="I316" s="156" t="str">
        <f t="shared" si="21"/>
        <v>项</v>
      </c>
      <c r="J316" s="225"/>
      <c r="K316" s="225"/>
    </row>
    <row r="317" s="222" customFormat="1" ht="15" hidden="1" customHeight="1" spans="1:11">
      <c r="A317" s="176" t="s">
        <v>651</v>
      </c>
      <c r="B317" s="359" t="s">
        <v>652</v>
      </c>
      <c r="C317" s="251">
        <f>VLOOKUP(A317,'[88]02'!A:E,5,FALSE)</f>
        <v>0</v>
      </c>
      <c r="D317" s="251">
        <f>SUMIFS([87]表二!$E$1:$E$65536,[87]表二!$A$1:$A$65536,A317)</f>
        <v>0</v>
      </c>
      <c r="E317" s="360">
        <f>VLOOKUP(A317,Sheet1!A:E,5)</f>
        <v>0</v>
      </c>
      <c r="F317" s="24" t="str">
        <f t="shared" si="18"/>
        <v/>
      </c>
      <c r="G317" s="24" t="str">
        <f t="shared" si="19"/>
        <v/>
      </c>
      <c r="H317" s="357" t="str">
        <f t="shared" si="20"/>
        <v>否</v>
      </c>
      <c r="I317" s="156" t="str">
        <f t="shared" si="21"/>
        <v>项</v>
      </c>
      <c r="J317" s="225"/>
      <c r="K317" s="225"/>
    </row>
    <row r="318" s="222" customFormat="1" ht="15" hidden="1" customHeight="1" spans="1:11">
      <c r="A318" s="176" t="s">
        <v>653</v>
      </c>
      <c r="B318" s="359" t="s">
        <v>267</v>
      </c>
      <c r="C318" s="251">
        <f>VLOOKUP(A318,'[88]02'!A:E,5,FALSE)</f>
        <v>0</v>
      </c>
      <c r="D318" s="251">
        <f>SUMIFS([87]表二!$E$1:$E$65536,[87]表二!$A$1:$A$65536,A318)</f>
        <v>0</v>
      </c>
      <c r="E318" s="360">
        <f>VLOOKUP(A318,Sheet1!A:E,5)</f>
        <v>0</v>
      </c>
      <c r="F318" s="24" t="str">
        <f t="shared" si="18"/>
        <v/>
      </c>
      <c r="G318" s="24" t="str">
        <f t="shared" si="19"/>
        <v/>
      </c>
      <c r="H318" s="357" t="str">
        <f t="shared" si="20"/>
        <v>否</v>
      </c>
      <c r="I318" s="156" t="str">
        <f t="shared" si="21"/>
        <v>项</v>
      </c>
      <c r="J318" s="225"/>
      <c r="K318" s="225"/>
    </row>
    <row r="319" s="222" customFormat="1" ht="15" hidden="1" customHeight="1" spans="1:11">
      <c r="A319" s="176" t="s">
        <v>654</v>
      </c>
      <c r="B319" s="359" t="s">
        <v>184</v>
      </c>
      <c r="C319" s="251">
        <f>VLOOKUP(A319,'[88]02'!A:E,5,FALSE)</f>
        <v>0</v>
      </c>
      <c r="D319" s="251">
        <f>SUMIFS([87]表二!$E$1:$E$65536,[87]表二!$A$1:$A$65536,A319)</f>
        <v>0</v>
      </c>
      <c r="E319" s="360">
        <f>VLOOKUP(A319,Sheet1!A:E,5)</f>
        <v>0</v>
      </c>
      <c r="F319" s="24" t="str">
        <f t="shared" si="18"/>
        <v/>
      </c>
      <c r="G319" s="24" t="str">
        <f t="shared" si="19"/>
        <v/>
      </c>
      <c r="H319" s="357" t="str">
        <f t="shared" si="20"/>
        <v>否</v>
      </c>
      <c r="I319" s="156" t="str">
        <f t="shared" si="21"/>
        <v>项</v>
      </c>
      <c r="J319" s="225"/>
      <c r="K319" s="225"/>
    </row>
    <row r="320" s="222" customFormat="1" ht="15" hidden="1" customHeight="1" spans="1:11">
      <c r="A320" s="176" t="s">
        <v>655</v>
      </c>
      <c r="B320" s="359" t="s">
        <v>656</v>
      </c>
      <c r="C320" s="251">
        <f>VLOOKUP(A320,'[88]02'!A:E,5,FALSE)</f>
        <v>0</v>
      </c>
      <c r="D320" s="251">
        <f>SUMIFS([87]表二!$E$1:$E$65536,[87]表二!$A$1:$A$65536,A320)</f>
        <v>0</v>
      </c>
      <c r="E320" s="360">
        <f>VLOOKUP(A320,Sheet1!A:E,5)</f>
        <v>0</v>
      </c>
      <c r="F320" s="24" t="str">
        <f t="shared" si="18"/>
        <v/>
      </c>
      <c r="G320" s="24" t="str">
        <f t="shared" si="19"/>
        <v/>
      </c>
      <c r="H320" s="357" t="str">
        <f t="shared" si="20"/>
        <v>否</v>
      </c>
      <c r="I320" s="156" t="str">
        <f t="shared" si="21"/>
        <v>项</v>
      </c>
      <c r="J320" s="225"/>
      <c r="K320" s="225"/>
    </row>
    <row r="321" ht="15" hidden="1" customHeight="1" spans="1:11">
      <c r="A321" s="176" t="s">
        <v>657</v>
      </c>
      <c r="B321" s="177" t="s">
        <v>658</v>
      </c>
      <c r="C321" s="251">
        <f>SUM(C322:C330)</f>
        <v>0</v>
      </c>
      <c r="D321" s="251">
        <f>SUM(D322:D330)</f>
        <v>0</v>
      </c>
      <c r="E321" s="251">
        <f>SUM(E322:E330)</f>
        <v>0</v>
      </c>
      <c r="F321" s="24" t="str">
        <f t="shared" si="18"/>
        <v/>
      </c>
      <c r="G321" s="24" t="str">
        <f t="shared" si="19"/>
        <v/>
      </c>
      <c r="H321" s="357" t="str">
        <f t="shared" si="20"/>
        <v>否</v>
      </c>
      <c r="I321" s="156" t="str">
        <f t="shared" si="21"/>
        <v>款</v>
      </c>
      <c r="J321" s="156"/>
      <c r="K321" s="156"/>
    </row>
    <row r="322" s="222" customFormat="1" ht="15" hidden="1" customHeight="1" spans="1:11">
      <c r="A322" s="176" t="s">
        <v>659</v>
      </c>
      <c r="B322" s="359" t="s">
        <v>166</v>
      </c>
      <c r="C322" s="251">
        <f>VLOOKUP(A322,'[88]02'!A:E,5,FALSE)</f>
        <v>0</v>
      </c>
      <c r="D322" s="251">
        <f>SUMIFS([87]表二!$E$1:$E$65536,[87]表二!$A$1:$A$65536,A322)</f>
        <v>0</v>
      </c>
      <c r="E322" s="360">
        <f>VLOOKUP(A322,Sheet1!A:E,5)</f>
        <v>0</v>
      </c>
      <c r="F322" s="24" t="str">
        <f t="shared" si="18"/>
        <v/>
      </c>
      <c r="G322" s="24" t="str">
        <f t="shared" si="19"/>
        <v/>
      </c>
      <c r="H322" s="357" t="str">
        <f t="shared" si="20"/>
        <v>否</v>
      </c>
      <c r="I322" s="156" t="str">
        <f t="shared" si="21"/>
        <v>项</v>
      </c>
      <c r="J322" s="225"/>
      <c r="K322" s="225"/>
    </row>
    <row r="323" s="222" customFormat="1" ht="15" hidden="1" customHeight="1" spans="1:11">
      <c r="A323" s="176" t="s">
        <v>660</v>
      </c>
      <c r="B323" s="359" t="s">
        <v>168</v>
      </c>
      <c r="C323" s="251">
        <f>VLOOKUP(A323,'[88]02'!A:E,5,FALSE)</f>
        <v>0</v>
      </c>
      <c r="D323" s="251">
        <f>SUMIFS([87]表二!$E$1:$E$65536,[87]表二!$A$1:$A$65536,A323)</f>
        <v>0</v>
      </c>
      <c r="E323" s="360">
        <f>VLOOKUP(A323,Sheet1!A:E,5)</f>
        <v>0</v>
      </c>
      <c r="F323" s="24" t="str">
        <f t="shared" si="18"/>
        <v/>
      </c>
      <c r="G323" s="24" t="str">
        <f t="shared" si="19"/>
        <v/>
      </c>
      <c r="H323" s="357" t="str">
        <f t="shared" si="20"/>
        <v>否</v>
      </c>
      <c r="I323" s="156" t="str">
        <f t="shared" si="21"/>
        <v>项</v>
      </c>
      <c r="J323" s="225"/>
      <c r="K323" s="225"/>
    </row>
    <row r="324" s="222" customFormat="1" ht="15" hidden="1" customHeight="1" spans="1:11">
      <c r="A324" s="176" t="s">
        <v>661</v>
      </c>
      <c r="B324" s="359" t="s">
        <v>170</v>
      </c>
      <c r="C324" s="251">
        <f>VLOOKUP(A324,'[88]02'!A:E,5,FALSE)</f>
        <v>0</v>
      </c>
      <c r="D324" s="251">
        <f>SUMIFS([87]表二!$E$1:$E$65536,[87]表二!$A$1:$A$65536,A324)</f>
        <v>0</v>
      </c>
      <c r="E324" s="360">
        <f>VLOOKUP(A324,Sheet1!A:E,5)</f>
        <v>0</v>
      </c>
      <c r="F324" s="24" t="str">
        <f t="shared" si="18"/>
        <v/>
      </c>
      <c r="G324" s="24" t="str">
        <f t="shared" si="19"/>
        <v/>
      </c>
      <c r="H324" s="357" t="str">
        <f t="shared" si="20"/>
        <v>否</v>
      </c>
      <c r="I324" s="156" t="str">
        <f t="shared" si="21"/>
        <v>项</v>
      </c>
      <c r="J324" s="225"/>
      <c r="K324" s="225"/>
    </row>
    <row r="325" s="222" customFormat="1" ht="15" hidden="1" customHeight="1" spans="1:11">
      <c r="A325" s="176" t="s">
        <v>662</v>
      </c>
      <c r="B325" s="359" t="s">
        <v>663</v>
      </c>
      <c r="C325" s="251">
        <f>VLOOKUP(A325,'[88]02'!A:E,5,FALSE)</f>
        <v>0</v>
      </c>
      <c r="D325" s="251">
        <f>SUMIFS([87]表二!$E$1:$E$65536,[87]表二!$A$1:$A$65536,A325)</f>
        <v>0</v>
      </c>
      <c r="E325" s="360">
        <f>VLOOKUP(A325,Sheet1!A:E,5)</f>
        <v>0</v>
      </c>
      <c r="F325" s="24" t="str">
        <f t="shared" si="18"/>
        <v/>
      </c>
      <c r="G325" s="24" t="str">
        <f t="shared" si="19"/>
        <v/>
      </c>
      <c r="H325" s="357" t="str">
        <f t="shared" si="20"/>
        <v>否</v>
      </c>
      <c r="I325" s="156" t="str">
        <f t="shared" si="21"/>
        <v>项</v>
      </c>
      <c r="J325" s="225"/>
      <c r="K325" s="225"/>
    </row>
    <row r="326" s="222" customFormat="1" ht="15" hidden="1" customHeight="1" spans="1:11">
      <c r="A326" s="176" t="s">
        <v>664</v>
      </c>
      <c r="B326" s="359" t="s">
        <v>665</v>
      </c>
      <c r="C326" s="251">
        <f>VLOOKUP(A326,'[88]02'!A:E,5,FALSE)</f>
        <v>0</v>
      </c>
      <c r="D326" s="251">
        <f>SUMIFS([87]表二!$E$1:$E$65536,[87]表二!$A$1:$A$65536,A326)</f>
        <v>0</v>
      </c>
      <c r="E326" s="360">
        <f>VLOOKUP(A326,Sheet1!A:E,5)</f>
        <v>0</v>
      </c>
      <c r="F326" s="24" t="str">
        <f t="shared" ref="F326:F389" si="22">IF(C326&gt;0,E326/C326-1,IF(C326&lt;0,-(E326/C326-1),""))</f>
        <v/>
      </c>
      <c r="G326" s="24" t="str">
        <f t="shared" ref="G326:G389" si="23">IF(D326&gt;0,E326/D326-1,IF(D326&lt;0,-(E326/D326-1),""))</f>
        <v/>
      </c>
      <c r="H326" s="357" t="str">
        <f t="shared" ref="H326:H389" si="24">IF(LEN(A326)=3,"是",IF(B326&lt;&gt;"",IF(SUM(C326:E326)&lt;&gt;0,"是","否"),"是"))</f>
        <v>否</v>
      </c>
      <c r="I326" s="156" t="str">
        <f t="shared" si="21"/>
        <v>项</v>
      </c>
      <c r="J326" s="225"/>
      <c r="K326" s="225"/>
    </row>
    <row r="327" s="222" customFormat="1" ht="15" hidden="1" customHeight="1" spans="1:11">
      <c r="A327" s="176" t="s">
        <v>666</v>
      </c>
      <c r="B327" s="359" t="s">
        <v>667</v>
      </c>
      <c r="C327" s="251">
        <f>VLOOKUP(A327,'[88]02'!A:E,5,FALSE)</f>
        <v>0</v>
      </c>
      <c r="D327" s="251">
        <f>SUMIFS([87]表二!$E$1:$E$65536,[87]表二!$A$1:$A$65536,A327)</f>
        <v>0</v>
      </c>
      <c r="E327" s="360">
        <f>VLOOKUP(A327,Sheet1!A:E,5)</f>
        <v>0</v>
      </c>
      <c r="F327" s="24" t="str">
        <f t="shared" si="22"/>
        <v/>
      </c>
      <c r="G327" s="24" t="str">
        <f t="shared" si="23"/>
        <v/>
      </c>
      <c r="H327" s="357" t="str">
        <f t="shared" si="24"/>
        <v>否</v>
      </c>
      <c r="I327" s="156" t="str">
        <f t="shared" si="21"/>
        <v>项</v>
      </c>
      <c r="J327" s="225"/>
      <c r="K327" s="225"/>
    </row>
    <row r="328" s="222" customFormat="1" ht="15" hidden="1" customHeight="1" spans="1:11">
      <c r="A328" s="176" t="s">
        <v>668</v>
      </c>
      <c r="B328" s="359" t="s">
        <v>267</v>
      </c>
      <c r="C328" s="251">
        <f>VLOOKUP(A328,'[88]02'!A:E,5,FALSE)</f>
        <v>0</v>
      </c>
      <c r="D328" s="251">
        <f>SUMIFS([87]表二!$E$1:$E$65536,[87]表二!$A$1:$A$65536,A328)</f>
        <v>0</v>
      </c>
      <c r="E328" s="360">
        <f>VLOOKUP(A328,Sheet1!A:E,5)</f>
        <v>0</v>
      </c>
      <c r="F328" s="24" t="str">
        <f t="shared" si="22"/>
        <v/>
      </c>
      <c r="G328" s="24" t="str">
        <f t="shared" si="23"/>
        <v/>
      </c>
      <c r="H328" s="357" t="str">
        <f t="shared" si="24"/>
        <v>否</v>
      </c>
      <c r="I328" s="156" t="str">
        <f t="shared" si="21"/>
        <v>项</v>
      </c>
      <c r="J328" s="225"/>
      <c r="K328" s="225"/>
    </row>
    <row r="329" s="222" customFormat="1" ht="15" hidden="1" customHeight="1" spans="1:11">
      <c r="A329" s="176" t="s">
        <v>669</v>
      </c>
      <c r="B329" s="359" t="s">
        <v>184</v>
      </c>
      <c r="C329" s="251">
        <f>VLOOKUP(A329,'[88]02'!A:E,5,FALSE)</f>
        <v>0</v>
      </c>
      <c r="D329" s="251">
        <f>SUMIFS([87]表二!$E$1:$E$65536,[87]表二!$A$1:$A$65536,A329)</f>
        <v>0</v>
      </c>
      <c r="E329" s="360">
        <f>VLOOKUP(A329,Sheet1!A:E,5)</f>
        <v>0</v>
      </c>
      <c r="F329" s="24" t="str">
        <f t="shared" si="22"/>
        <v/>
      </c>
      <c r="G329" s="24" t="str">
        <f t="shared" si="23"/>
        <v/>
      </c>
      <c r="H329" s="357" t="str">
        <f t="shared" si="24"/>
        <v>否</v>
      </c>
      <c r="I329" s="156" t="str">
        <f t="shared" si="21"/>
        <v>项</v>
      </c>
      <c r="J329" s="225"/>
      <c r="K329" s="225"/>
    </row>
    <row r="330" s="222" customFormat="1" ht="15" hidden="1" customHeight="1" spans="1:11">
      <c r="A330" s="176" t="s">
        <v>670</v>
      </c>
      <c r="B330" s="359" t="s">
        <v>671</v>
      </c>
      <c r="C330" s="251">
        <f>VLOOKUP(A330,'[88]02'!A:E,5,FALSE)</f>
        <v>0</v>
      </c>
      <c r="D330" s="251">
        <f>SUMIFS([87]表二!$E$1:$E$65536,[87]表二!$A$1:$A$65536,A330)</f>
        <v>0</v>
      </c>
      <c r="E330" s="360">
        <f>VLOOKUP(A330,Sheet1!A:E,5)</f>
        <v>0</v>
      </c>
      <c r="F330" s="24" t="str">
        <f t="shared" si="22"/>
        <v/>
      </c>
      <c r="G330" s="24" t="str">
        <f t="shared" si="23"/>
        <v/>
      </c>
      <c r="H330" s="357" t="str">
        <f t="shared" si="24"/>
        <v>否</v>
      </c>
      <c r="I330" s="156" t="str">
        <f t="shared" si="21"/>
        <v>项</v>
      </c>
      <c r="J330" s="225"/>
      <c r="K330" s="225"/>
    </row>
    <row r="331" ht="15" hidden="1" customHeight="1" spans="1:11">
      <c r="A331" s="176" t="s">
        <v>672</v>
      </c>
      <c r="B331" s="177" t="s">
        <v>673</v>
      </c>
      <c r="C331" s="251">
        <f>SUM(C332:C338)</f>
        <v>0</v>
      </c>
      <c r="D331" s="251">
        <f>SUM(D332:D338)</f>
        <v>0</v>
      </c>
      <c r="E331" s="251">
        <f>SUM(E332:E338)</f>
        <v>0</v>
      </c>
      <c r="F331" s="24" t="str">
        <f t="shared" si="22"/>
        <v/>
      </c>
      <c r="G331" s="24" t="str">
        <f t="shared" si="23"/>
        <v/>
      </c>
      <c r="H331" s="357" t="str">
        <f t="shared" si="24"/>
        <v>否</v>
      </c>
      <c r="I331" s="156" t="str">
        <f t="shared" si="21"/>
        <v>款</v>
      </c>
      <c r="J331" s="156"/>
      <c r="K331" s="156"/>
    </row>
    <row r="332" s="222" customFormat="1" ht="15" hidden="1" customHeight="1" spans="1:11">
      <c r="A332" s="176" t="s">
        <v>674</v>
      </c>
      <c r="B332" s="359" t="s">
        <v>166</v>
      </c>
      <c r="C332" s="251">
        <f>VLOOKUP(A332,'[88]02'!A:E,5,FALSE)</f>
        <v>0</v>
      </c>
      <c r="D332" s="251">
        <f>SUMIFS([87]表二!$E$1:$E$65536,[87]表二!$A$1:$A$65536,A332)</f>
        <v>0</v>
      </c>
      <c r="E332" s="360">
        <f>VLOOKUP(A332,Sheet1!A:E,5)</f>
        <v>0</v>
      </c>
      <c r="F332" s="24" t="str">
        <f t="shared" si="22"/>
        <v/>
      </c>
      <c r="G332" s="24" t="str">
        <f t="shared" si="23"/>
        <v/>
      </c>
      <c r="H332" s="357" t="str">
        <f t="shared" si="24"/>
        <v>否</v>
      </c>
      <c r="I332" s="156" t="str">
        <f t="shared" si="21"/>
        <v>项</v>
      </c>
      <c r="J332" s="225"/>
      <c r="K332" s="225"/>
    </row>
    <row r="333" s="222" customFormat="1" ht="15" hidden="1" customHeight="1" spans="1:11">
      <c r="A333" s="176" t="s">
        <v>675</v>
      </c>
      <c r="B333" s="359" t="s">
        <v>168</v>
      </c>
      <c r="C333" s="251">
        <f>VLOOKUP(A333,'[88]02'!A:E,5,FALSE)</f>
        <v>0</v>
      </c>
      <c r="D333" s="251">
        <f>SUMIFS([87]表二!$E$1:$E$65536,[87]表二!$A$1:$A$65536,A333)</f>
        <v>0</v>
      </c>
      <c r="E333" s="360">
        <f>VLOOKUP(A333,Sheet1!A:E,5)</f>
        <v>0</v>
      </c>
      <c r="F333" s="24" t="str">
        <f t="shared" si="22"/>
        <v/>
      </c>
      <c r="G333" s="24" t="str">
        <f t="shared" si="23"/>
        <v/>
      </c>
      <c r="H333" s="357" t="str">
        <f t="shared" si="24"/>
        <v>否</v>
      </c>
      <c r="I333" s="156" t="str">
        <f t="shared" si="21"/>
        <v>项</v>
      </c>
      <c r="J333" s="225"/>
      <c r="K333" s="225"/>
    </row>
    <row r="334" s="222" customFormat="1" ht="15" hidden="1" customHeight="1" spans="1:11">
      <c r="A334" s="176" t="s">
        <v>676</v>
      </c>
      <c r="B334" s="359" t="s">
        <v>170</v>
      </c>
      <c r="C334" s="251">
        <f>VLOOKUP(A334,'[88]02'!A:E,5,FALSE)</f>
        <v>0</v>
      </c>
      <c r="D334" s="251">
        <f>SUMIFS([87]表二!$E$1:$E$65536,[87]表二!$A$1:$A$65536,A334)</f>
        <v>0</v>
      </c>
      <c r="E334" s="360">
        <f>VLOOKUP(A334,Sheet1!A:E,5)</f>
        <v>0</v>
      </c>
      <c r="F334" s="24" t="str">
        <f t="shared" si="22"/>
        <v/>
      </c>
      <c r="G334" s="24" t="str">
        <f t="shared" si="23"/>
        <v/>
      </c>
      <c r="H334" s="357" t="str">
        <f t="shared" si="24"/>
        <v>否</v>
      </c>
      <c r="I334" s="156" t="str">
        <f t="shared" si="21"/>
        <v>项</v>
      </c>
      <c r="J334" s="225"/>
      <c r="K334" s="225"/>
    </row>
    <row r="335" s="222" customFormat="1" ht="15" hidden="1" customHeight="1" spans="1:11">
      <c r="A335" s="176" t="s">
        <v>677</v>
      </c>
      <c r="B335" s="359" t="s">
        <v>678</v>
      </c>
      <c r="C335" s="251">
        <f>VLOOKUP(A335,'[88]02'!A:E,5,FALSE)</f>
        <v>0</v>
      </c>
      <c r="D335" s="251">
        <f>SUMIFS([87]表二!$E$1:$E$65536,[87]表二!$A$1:$A$65536,A335)</f>
        <v>0</v>
      </c>
      <c r="E335" s="360">
        <f>VLOOKUP(A335,Sheet1!A:E,5)</f>
        <v>0</v>
      </c>
      <c r="F335" s="24" t="str">
        <f t="shared" si="22"/>
        <v/>
      </c>
      <c r="G335" s="24" t="str">
        <f t="shared" si="23"/>
        <v/>
      </c>
      <c r="H335" s="357" t="str">
        <f t="shared" si="24"/>
        <v>否</v>
      </c>
      <c r="I335" s="156" t="str">
        <f t="shared" si="21"/>
        <v>项</v>
      </c>
      <c r="J335" s="225"/>
      <c r="K335" s="225"/>
    </row>
    <row r="336" s="222" customFormat="1" ht="15" hidden="1" customHeight="1" spans="1:11">
      <c r="A336" s="176" t="s">
        <v>679</v>
      </c>
      <c r="B336" s="359" t="s">
        <v>680</v>
      </c>
      <c r="C336" s="251">
        <f>VLOOKUP(A336,'[88]02'!A:E,5,FALSE)</f>
        <v>0</v>
      </c>
      <c r="D336" s="251">
        <f>SUMIFS([87]表二!$E$1:$E$65536,[87]表二!$A$1:$A$65536,A336)</f>
        <v>0</v>
      </c>
      <c r="E336" s="360">
        <f>VLOOKUP(A336,Sheet1!A:E,5)</f>
        <v>0</v>
      </c>
      <c r="F336" s="24" t="str">
        <f t="shared" si="22"/>
        <v/>
      </c>
      <c r="G336" s="24" t="str">
        <f t="shared" si="23"/>
        <v/>
      </c>
      <c r="H336" s="357" t="str">
        <f t="shared" si="24"/>
        <v>否</v>
      </c>
      <c r="I336" s="156" t="str">
        <f t="shared" si="21"/>
        <v>项</v>
      </c>
      <c r="J336" s="225"/>
      <c r="K336" s="225"/>
    </row>
    <row r="337" s="222" customFormat="1" ht="15" hidden="1" customHeight="1" spans="1:11">
      <c r="A337" s="176" t="s">
        <v>681</v>
      </c>
      <c r="B337" s="359" t="s">
        <v>184</v>
      </c>
      <c r="C337" s="251">
        <f>VLOOKUP(A337,'[88]02'!A:E,5,FALSE)</f>
        <v>0</v>
      </c>
      <c r="D337" s="251">
        <f>SUMIFS([87]表二!$E$1:$E$65536,[87]表二!$A$1:$A$65536,A337)</f>
        <v>0</v>
      </c>
      <c r="E337" s="360">
        <f>VLOOKUP(A337,Sheet1!A:E,5)</f>
        <v>0</v>
      </c>
      <c r="F337" s="24" t="str">
        <f t="shared" si="22"/>
        <v/>
      </c>
      <c r="G337" s="24" t="str">
        <f t="shared" si="23"/>
        <v/>
      </c>
      <c r="H337" s="357" t="str">
        <f t="shared" si="24"/>
        <v>否</v>
      </c>
      <c r="I337" s="156" t="str">
        <f t="shared" si="21"/>
        <v>项</v>
      </c>
      <c r="J337" s="225"/>
      <c r="K337" s="225"/>
    </row>
    <row r="338" s="222" customFormat="1" ht="15" hidden="1" customHeight="1" spans="1:11">
      <c r="A338" s="176" t="s">
        <v>682</v>
      </c>
      <c r="B338" s="359" t="s">
        <v>683</v>
      </c>
      <c r="C338" s="251">
        <f>VLOOKUP(A338,'[88]02'!A:E,5,FALSE)</f>
        <v>0</v>
      </c>
      <c r="D338" s="251">
        <f>SUMIFS([87]表二!$E$1:$E$65536,[87]表二!$A$1:$A$65536,A338)</f>
        <v>0</v>
      </c>
      <c r="E338" s="360">
        <f>VLOOKUP(A338,Sheet1!A:E,5)</f>
        <v>0</v>
      </c>
      <c r="F338" s="24" t="str">
        <f t="shared" si="22"/>
        <v/>
      </c>
      <c r="G338" s="24" t="str">
        <f t="shared" si="23"/>
        <v/>
      </c>
      <c r="H338" s="357" t="str">
        <f t="shared" si="24"/>
        <v>否</v>
      </c>
      <c r="I338" s="156" t="str">
        <f t="shared" si="21"/>
        <v>项</v>
      </c>
      <c r="J338" s="225"/>
      <c r="K338" s="225"/>
    </row>
    <row r="339" ht="15" hidden="1" customHeight="1" spans="1:11">
      <c r="A339" s="176" t="s">
        <v>684</v>
      </c>
      <c r="B339" s="177" t="s">
        <v>685</v>
      </c>
      <c r="C339" s="212">
        <f>SUM(C340:C344)</f>
        <v>0</v>
      </c>
      <c r="D339" s="212">
        <f>SUM(D340:D344)</f>
        <v>0</v>
      </c>
      <c r="E339" s="251">
        <f>SUM(E340:E344)</f>
        <v>0</v>
      </c>
      <c r="F339" s="24" t="str">
        <f t="shared" si="22"/>
        <v/>
      </c>
      <c r="G339" s="24" t="str">
        <f t="shared" si="23"/>
        <v/>
      </c>
      <c r="H339" s="357" t="str">
        <f t="shared" si="24"/>
        <v>否</v>
      </c>
      <c r="I339" s="156" t="str">
        <f t="shared" si="21"/>
        <v>款</v>
      </c>
      <c r="J339" s="156"/>
      <c r="K339" s="156"/>
    </row>
    <row r="340" s="222" customFormat="1" ht="15" hidden="1" customHeight="1" spans="1:11">
      <c r="A340" s="176" t="s">
        <v>686</v>
      </c>
      <c r="B340" s="359" t="s">
        <v>166</v>
      </c>
      <c r="C340" s="251">
        <f>VLOOKUP(A340,'[88]02'!A:E,5,FALSE)</f>
        <v>0</v>
      </c>
      <c r="D340" s="251">
        <f>SUMIFS([87]表二!$E$1:$E$65536,[87]表二!$A$1:$A$65536,A340)</f>
        <v>0</v>
      </c>
      <c r="E340" s="360">
        <f>VLOOKUP(A340,Sheet1!A:E,5)</f>
        <v>0</v>
      </c>
      <c r="F340" s="24" t="str">
        <f t="shared" si="22"/>
        <v/>
      </c>
      <c r="G340" s="24" t="str">
        <f t="shared" si="23"/>
        <v/>
      </c>
      <c r="H340" s="357" t="str">
        <f t="shared" si="24"/>
        <v>否</v>
      </c>
      <c r="I340" s="156" t="str">
        <f t="shared" si="21"/>
        <v>项</v>
      </c>
      <c r="J340" s="225"/>
      <c r="K340" s="225"/>
    </row>
    <row r="341" s="222" customFormat="1" ht="15" hidden="1" customHeight="1" spans="1:11">
      <c r="A341" s="176" t="s">
        <v>687</v>
      </c>
      <c r="B341" s="359" t="s">
        <v>168</v>
      </c>
      <c r="C341" s="251">
        <f>VLOOKUP(A341,'[88]02'!A:E,5,FALSE)</f>
        <v>0</v>
      </c>
      <c r="D341" s="251">
        <f>SUMIFS([87]表二!$E$1:$E$65536,[87]表二!$A$1:$A$65536,A341)</f>
        <v>0</v>
      </c>
      <c r="E341" s="360">
        <f>VLOOKUP(A341,Sheet1!A:E,5)</f>
        <v>0</v>
      </c>
      <c r="F341" s="24" t="str">
        <f t="shared" si="22"/>
        <v/>
      </c>
      <c r="G341" s="24" t="str">
        <f t="shared" si="23"/>
        <v/>
      </c>
      <c r="H341" s="357" t="str">
        <f t="shared" si="24"/>
        <v>否</v>
      </c>
      <c r="I341" s="156" t="str">
        <f t="shared" si="21"/>
        <v>项</v>
      </c>
      <c r="J341" s="225"/>
      <c r="K341" s="225"/>
    </row>
    <row r="342" s="222" customFormat="1" ht="15" hidden="1" customHeight="1" spans="1:11">
      <c r="A342" s="176" t="s">
        <v>688</v>
      </c>
      <c r="B342" s="359" t="s">
        <v>267</v>
      </c>
      <c r="C342" s="251">
        <f>VLOOKUP(A342,'[88]02'!A:E,5,FALSE)</f>
        <v>0</v>
      </c>
      <c r="D342" s="251">
        <f>SUMIFS([87]表二!$E$1:$E$65536,[87]表二!$A$1:$A$65536,A342)</f>
        <v>0</v>
      </c>
      <c r="E342" s="360">
        <f>VLOOKUP(A342,Sheet1!A:E,5)</f>
        <v>0</v>
      </c>
      <c r="F342" s="24" t="str">
        <f t="shared" si="22"/>
        <v/>
      </c>
      <c r="G342" s="24" t="str">
        <f t="shared" si="23"/>
        <v/>
      </c>
      <c r="H342" s="357" t="str">
        <f t="shared" si="24"/>
        <v>否</v>
      </c>
      <c r="I342" s="156" t="str">
        <f t="shared" si="21"/>
        <v>项</v>
      </c>
      <c r="J342" s="225"/>
      <c r="K342" s="225"/>
    </row>
    <row r="343" s="222" customFormat="1" ht="15" hidden="1" customHeight="1" spans="1:11">
      <c r="A343" s="176" t="s">
        <v>689</v>
      </c>
      <c r="B343" s="359" t="s">
        <v>690</v>
      </c>
      <c r="C343" s="251">
        <f>VLOOKUP(A343,'[88]02'!A:E,5,FALSE)</f>
        <v>0</v>
      </c>
      <c r="D343" s="251">
        <f>SUMIFS([87]表二!$E$1:$E$65536,[87]表二!$A$1:$A$65536,A343)</f>
        <v>0</v>
      </c>
      <c r="E343" s="360">
        <f>VLOOKUP(A343,Sheet1!A:E,5)</f>
        <v>0</v>
      </c>
      <c r="F343" s="24" t="str">
        <f t="shared" si="22"/>
        <v/>
      </c>
      <c r="G343" s="24" t="str">
        <f t="shared" si="23"/>
        <v/>
      </c>
      <c r="H343" s="357" t="str">
        <f t="shared" si="24"/>
        <v>否</v>
      </c>
      <c r="I343" s="156" t="str">
        <f t="shared" si="21"/>
        <v>项</v>
      </c>
      <c r="J343" s="225"/>
      <c r="K343" s="225"/>
    </row>
    <row r="344" s="222" customFormat="1" ht="15" hidden="1" customHeight="1" spans="1:11">
      <c r="A344" s="176" t="s">
        <v>691</v>
      </c>
      <c r="B344" s="359" t="s">
        <v>692</v>
      </c>
      <c r="C344" s="251">
        <f>VLOOKUP(A344,'[88]02'!A:E,5,FALSE)</f>
        <v>0</v>
      </c>
      <c r="D344" s="251">
        <f>SUMIFS([87]表二!$E$1:$E$65536,[87]表二!$A$1:$A$65536,A344)</f>
        <v>0</v>
      </c>
      <c r="E344" s="360">
        <f>VLOOKUP(A344,Sheet1!A:E,5)</f>
        <v>0</v>
      </c>
      <c r="F344" s="24" t="str">
        <f t="shared" si="22"/>
        <v/>
      </c>
      <c r="G344" s="24" t="str">
        <f t="shared" si="23"/>
        <v/>
      </c>
      <c r="H344" s="357" t="str">
        <f t="shared" si="24"/>
        <v>否</v>
      </c>
      <c r="I344" s="156" t="str">
        <f t="shared" si="21"/>
        <v>项</v>
      </c>
      <c r="J344" s="225"/>
      <c r="K344" s="225"/>
    </row>
    <row r="345" ht="21.6" customHeight="1" spans="1:11">
      <c r="A345" s="176" t="s">
        <v>693</v>
      </c>
      <c r="B345" s="177" t="s">
        <v>694</v>
      </c>
      <c r="C345" s="251">
        <f>SUM(C346:C347)</f>
        <v>4</v>
      </c>
      <c r="D345" s="251">
        <f>SUM(D346:D347)</f>
        <v>0</v>
      </c>
      <c r="E345" s="251">
        <f>SUM(E346:E347)</f>
        <v>0</v>
      </c>
      <c r="F345" s="24">
        <f t="shared" si="22"/>
        <v>-1</v>
      </c>
      <c r="G345" s="24" t="str">
        <f t="shared" si="23"/>
        <v/>
      </c>
      <c r="H345" s="357" t="str">
        <f t="shared" si="24"/>
        <v>是</v>
      </c>
      <c r="I345" s="156" t="str">
        <f t="shared" si="21"/>
        <v>款</v>
      </c>
      <c r="J345" s="156"/>
      <c r="K345" s="156"/>
    </row>
    <row r="346" s="222" customFormat="1" ht="15" hidden="1" customHeight="1" spans="1:11">
      <c r="A346" s="176" t="s">
        <v>695</v>
      </c>
      <c r="B346" s="359" t="s">
        <v>696</v>
      </c>
      <c r="C346" s="251">
        <f>VLOOKUP(A346,'[88]02'!A:E,5,FALSE)</f>
        <v>0</v>
      </c>
      <c r="D346" s="251">
        <f>SUMIFS([87]表二!$E$1:$E$65536,[87]表二!$A$1:$A$65536,A346)</f>
        <v>0</v>
      </c>
      <c r="E346" s="360">
        <f>VLOOKUP(A346,Sheet1!A:E,5)</f>
        <v>0</v>
      </c>
      <c r="F346" s="24" t="str">
        <f t="shared" si="22"/>
        <v/>
      </c>
      <c r="G346" s="24" t="str">
        <f t="shared" si="23"/>
        <v/>
      </c>
      <c r="H346" s="357" t="str">
        <f t="shared" si="24"/>
        <v>否</v>
      </c>
      <c r="I346" s="156" t="str">
        <f t="shared" si="21"/>
        <v>项</v>
      </c>
      <c r="J346" s="225"/>
      <c r="K346" s="225"/>
    </row>
    <row r="347" s="222" customFormat="1" ht="21.6" customHeight="1" spans="1:11">
      <c r="A347" s="364" t="s">
        <v>697</v>
      </c>
      <c r="B347" s="359" t="s">
        <v>694</v>
      </c>
      <c r="C347" s="251">
        <f>VLOOKUP(A347,'[88]02'!A:E,5,FALSE)</f>
        <v>4</v>
      </c>
      <c r="D347" s="251">
        <f>SUMIFS([87]表二!$E$1:$E$65536,[87]表二!$A$1:$A$65536,A347)</f>
        <v>0</v>
      </c>
      <c r="E347" s="360">
        <f>VLOOKUP(A347,Sheet1!A:E,5)</f>
        <v>0</v>
      </c>
      <c r="F347" s="24">
        <f t="shared" si="22"/>
        <v>-1</v>
      </c>
      <c r="G347" s="24" t="str">
        <f t="shared" si="23"/>
        <v/>
      </c>
      <c r="H347" s="357" t="str">
        <f t="shared" si="24"/>
        <v>是</v>
      </c>
      <c r="I347" s="156" t="str">
        <f t="shared" si="21"/>
        <v>项</v>
      </c>
      <c r="J347" s="225"/>
      <c r="K347" s="225"/>
    </row>
    <row r="348" ht="21.6" customHeight="1" spans="1:11">
      <c r="A348" s="172" t="s">
        <v>698</v>
      </c>
      <c r="B348" s="173" t="s">
        <v>120</v>
      </c>
      <c r="C348" s="212">
        <f>SUM(C349,C354,C361,C367,C373,C377,C381,C385,C391,C398)</f>
        <v>39765</v>
      </c>
      <c r="D348" s="212">
        <f>SUM(D349,D354,D361,D367,D373,D377,D381,D385,D391,D398)</f>
        <v>42461</v>
      </c>
      <c r="E348" s="212">
        <f>SUM(E349,E354,E361,E367,E373,E377,E381,E385,E391,E398)</f>
        <v>37405</v>
      </c>
      <c r="F348" s="24">
        <f t="shared" si="22"/>
        <v>-0.059</v>
      </c>
      <c r="G348" s="24">
        <f t="shared" si="23"/>
        <v>-0.119</v>
      </c>
      <c r="H348" s="357" t="str">
        <f t="shared" si="24"/>
        <v>是</v>
      </c>
      <c r="I348" s="156" t="str">
        <f t="shared" si="21"/>
        <v>类</v>
      </c>
      <c r="J348" s="156"/>
      <c r="K348" s="156"/>
    </row>
    <row r="349" ht="21.6" customHeight="1" spans="1:11">
      <c r="A349" s="176" t="s">
        <v>699</v>
      </c>
      <c r="B349" s="177" t="s">
        <v>700</v>
      </c>
      <c r="C349" s="251">
        <f>SUM(C350:C353)</f>
        <v>554</v>
      </c>
      <c r="D349" s="251">
        <f>SUM(D350:D353)</f>
        <v>633</v>
      </c>
      <c r="E349" s="251">
        <f>SUM(E350:E353)</f>
        <v>504</v>
      </c>
      <c r="F349" s="24">
        <f t="shared" si="22"/>
        <v>-0.09</v>
      </c>
      <c r="G349" s="24">
        <f t="shared" si="23"/>
        <v>-0.204</v>
      </c>
      <c r="H349" s="357" t="str">
        <f t="shared" si="24"/>
        <v>是</v>
      </c>
      <c r="I349" s="156" t="str">
        <f t="shared" si="21"/>
        <v>款</v>
      </c>
      <c r="J349" s="156"/>
      <c r="K349" s="156"/>
    </row>
    <row r="350" s="222" customFormat="1" ht="21.6" customHeight="1" spans="1:11">
      <c r="A350" s="176" t="s">
        <v>701</v>
      </c>
      <c r="B350" s="359" t="s">
        <v>166</v>
      </c>
      <c r="C350" s="251">
        <f>VLOOKUP(A350,'[88]02'!A:E,5,FALSE)</f>
        <v>191</v>
      </c>
      <c r="D350" s="251">
        <f>SUMIFS([87]表二!$E$1:$E$65536,[87]表二!$A$1:$A$65536,A350)</f>
        <v>232</v>
      </c>
      <c r="E350" s="360">
        <f>VLOOKUP(A350,Sheet1!A:E,5)</f>
        <v>168</v>
      </c>
      <c r="F350" s="24">
        <f t="shared" si="22"/>
        <v>-0.12</v>
      </c>
      <c r="G350" s="24">
        <f t="shared" si="23"/>
        <v>-0.276</v>
      </c>
      <c r="H350" s="357" t="str">
        <f t="shared" si="24"/>
        <v>是</v>
      </c>
      <c r="I350" s="156" t="str">
        <f t="shared" si="21"/>
        <v>项</v>
      </c>
      <c r="J350" s="225"/>
      <c r="K350" s="225"/>
    </row>
    <row r="351" s="222" customFormat="1" ht="15" hidden="1" customHeight="1" spans="1:11">
      <c r="A351" s="176" t="s">
        <v>702</v>
      </c>
      <c r="B351" s="359" t="s">
        <v>168</v>
      </c>
      <c r="C351" s="251">
        <f>VLOOKUP(A351,'[88]02'!A:E,5,FALSE)</f>
        <v>0</v>
      </c>
      <c r="D351" s="251">
        <f>SUMIFS([87]表二!$E$1:$E$65536,[87]表二!$A$1:$A$65536,A351)</f>
        <v>0</v>
      </c>
      <c r="E351" s="360">
        <f>VLOOKUP(A351,Sheet1!A:E,5)</f>
        <v>0</v>
      </c>
      <c r="F351" s="24" t="str">
        <f t="shared" si="22"/>
        <v/>
      </c>
      <c r="G351" s="24" t="str">
        <f t="shared" si="23"/>
        <v/>
      </c>
      <c r="H351" s="357" t="str">
        <f t="shared" si="24"/>
        <v>否</v>
      </c>
      <c r="I351" s="156" t="str">
        <f t="shared" si="21"/>
        <v>项</v>
      </c>
      <c r="J351" s="225"/>
      <c r="K351" s="225"/>
    </row>
    <row r="352" s="222" customFormat="1" ht="15" hidden="1" customHeight="1" spans="1:11">
      <c r="A352" s="176" t="s">
        <v>703</v>
      </c>
      <c r="B352" s="359" t="s">
        <v>170</v>
      </c>
      <c r="C352" s="251">
        <f>VLOOKUP(A352,'[88]02'!A:E,5,FALSE)</f>
        <v>0</v>
      </c>
      <c r="D352" s="251">
        <f>SUMIFS([87]表二!$E$1:$E$65536,[87]表二!$A$1:$A$65536,A352)</f>
        <v>0</v>
      </c>
      <c r="E352" s="360">
        <f>VLOOKUP(A352,Sheet1!A:E,5)</f>
        <v>0</v>
      </c>
      <c r="F352" s="24" t="str">
        <f t="shared" si="22"/>
        <v/>
      </c>
      <c r="G352" s="24" t="str">
        <f t="shared" si="23"/>
        <v/>
      </c>
      <c r="H352" s="357" t="str">
        <f t="shared" si="24"/>
        <v>否</v>
      </c>
      <c r="I352" s="156" t="str">
        <f t="shared" si="21"/>
        <v>项</v>
      </c>
      <c r="J352" s="225"/>
      <c r="K352" s="225"/>
    </row>
    <row r="353" s="222" customFormat="1" ht="21.6" customHeight="1" spans="1:11">
      <c r="A353" s="176" t="s">
        <v>704</v>
      </c>
      <c r="B353" s="359" t="s">
        <v>705</v>
      </c>
      <c r="C353" s="251">
        <f>VLOOKUP(A353,'[88]02'!A:E,5,FALSE)</f>
        <v>363</v>
      </c>
      <c r="D353" s="251">
        <f>SUMIFS([87]表二!$E$1:$E$65536,[87]表二!$A$1:$A$65536,A353)</f>
        <v>401</v>
      </c>
      <c r="E353" s="360">
        <f>VLOOKUP(A353,Sheet1!A:E,5)</f>
        <v>336</v>
      </c>
      <c r="F353" s="24">
        <f t="shared" si="22"/>
        <v>-0.074</v>
      </c>
      <c r="G353" s="24">
        <f t="shared" si="23"/>
        <v>-0.162</v>
      </c>
      <c r="H353" s="357" t="str">
        <f t="shared" si="24"/>
        <v>是</v>
      </c>
      <c r="I353" s="156" t="str">
        <f t="shared" si="21"/>
        <v>项</v>
      </c>
      <c r="J353" s="225"/>
      <c r="K353" s="225"/>
    </row>
    <row r="354" ht="21.6" customHeight="1" spans="1:11">
      <c r="A354" s="176" t="s">
        <v>706</v>
      </c>
      <c r="B354" s="177" t="s">
        <v>707</v>
      </c>
      <c r="C354" s="251">
        <f>SUM(C355:C360)</f>
        <v>37848</v>
      </c>
      <c r="D354" s="251">
        <f>SUM(D355:D360)</f>
        <v>39491</v>
      </c>
      <c r="E354" s="251">
        <f>SUM(E355:E360)</f>
        <v>35643</v>
      </c>
      <c r="F354" s="24">
        <f t="shared" si="22"/>
        <v>-0.058</v>
      </c>
      <c r="G354" s="24">
        <f t="shared" si="23"/>
        <v>-0.097</v>
      </c>
      <c r="H354" s="357" t="str">
        <f t="shared" si="24"/>
        <v>是</v>
      </c>
      <c r="I354" s="156" t="str">
        <f t="shared" si="21"/>
        <v>款</v>
      </c>
      <c r="J354" s="156"/>
      <c r="K354" s="156"/>
    </row>
    <row r="355" s="222" customFormat="1" ht="21.6" customHeight="1" spans="1:11">
      <c r="A355" s="176" t="s">
        <v>708</v>
      </c>
      <c r="B355" s="359" t="s">
        <v>709</v>
      </c>
      <c r="C355" s="251">
        <f>VLOOKUP(A355,'[88]02'!A:E,5,FALSE)</f>
        <v>2211</v>
      </c>
      <c r="D355" s="251">
        <f>SUMIFS([87]表二!$E$1:$E$65536,[87]表二!$A$1:$A$65536,A355)</f>
        <v>2297</v>
      </c>
      <c r="E355" s="360">
        <f>VLOOKUP(A355,Sheet1!A:E,5)</f>
        <v>1697</v>
      </c>
      <c r="F355" s="24">
        <f t="shared" si="22"/>
        <v>-0.232</v>
      </c>
      <c r="G355" s="24">
        <f t="shared" si="23"/>
        <v>-0.261</v>
      </c>
      <c r="H355" s="357" t="str">
        <f t="shared" si="24"/>
        <v>是</v>
      </c>
      <c r="I355" s="156" t="str">
        <f t="shared" si="21"/>
        <v>项</v>
      </c>
      <c r="J355" s="225"/>
      <c r="K355" s="225"/>
    </row>
    <row r="356" s="222" customFormat="1" ht="21.6" customHeight="1" spans="1:11">
      <c r="A356" s="176" t="s">
        <v>710</v>
      </c>
      <c r="B356" s="359" t="s">
        <v>711</v>
      </c>
      <c r="C356" s="251">
        <f>VLOOKUP(A356,'[88]02'!A:E,5,FALSE)</f>
        <v>18746</v>
      </c>
      <c r="D356" s="251">
        <f>SUMIFS([87]表二!$E$1:$E$65536,[87]表二!$A$1:$A$65536,A356)</f>
        <v>19598</v>
      </c>
      <c r="E356" s="360">
        <f>VLOOKUP(A356,Sheet1!A:E,5)</f>
        <v>18479</v>
      </c>
      <c r="F356" s="24">
        <f t="shared" si="22"/>
        <v>-0.014</v>
      </c>
      <c r="G356" s="24">
        <f t="shared" si="23"/>
        <v>-0.057</v>
      </c>
      <c r="H356" s="357" t="str">
        <f t="shared" si="24"/>
        <v>是</v>
      </c>
      <c r="I356" s="156" t="str">
        <f t="shared" si="21"/>
        <v>项</v>
      </c>
      <c r="J356" s="225"/>
      <c r="K356" s="225"/>
    </row>
    <row r="357" s="222" customFormat="1" ht="21.6" customHeight="1" spans="1:11">
      <c r="A357" s="176" t="s">
        <v>712</v>
      </c>
      <c r="B357" s="359" t="s">
        <v>713</v>
      </c>
      <c r="C357" s="251">
        <f>VLOOKUP(A357,'[88]02'!A:E,5,FALSE)</f>
        <v>10392</v>
      </c>
      <c r="D357" s="251">
        <f>SUMIFS([87]表二!$E$1:$E$65536,[87]表二!$A$1:$A$65536,A357)</f>
        <v>10895</v>
      </c>
      <c r="E357" s="360">
        <f>VLOOKUP(A357,Sheet1!A:E,5)</f>
        <v>10071</v>
      </c>
      <c r="F357" s="24">
        <f t="shared" si="22"/>
        <v>-0.031</v>
      </c>
      <c r="G357" s="24">
        <f t="shared" si="23"/>
        <v>-0.076</v>
      </c>
      <c r="H357" s="357" t="str">
        <f t="shared" si="24"/>
        <v>是</v>
      </c>
      <c r="I357" s="156" t="str">
        <f t="shared" si="21"/>
        <v>项</v>
      </c>
      <c r="J357" s="225"/>
      <c r="K357" s="225"/>
    </row>
    <row r="358" s="222" customFormat="1" ht="21.6" customHeight="1" spans="1:11">
      <c r="A358" s="176" t="s">
        <v>714</v>
      </c>
      <c r="B358" s="359" t="s">
        <v>715</v>
      </c>
      <c r="C358" s="251">
        <f>VLOOKUP(A358,'[88]02'!A:E,5,FALSE)</f>
        <v>5299</v>
      </c>
      <c r="D358" s="251">
        <f>SUMIFS([87]表二!$E$1:$E$65536,[87]表二!$A$1:$A$65536,A358)</f>
        <v>6360</v>
      </c>
      <c r="E358" s="360">
        <f>VLOOKUP(A358,Sheet1!A:E,5)</f>
        <v>5396</v>
      </c>
      <c r="F358" s="24">
        <f t="shared" si="22"/>
        <v>0.018</v>
      </c>
      <c r="G358" s="24">
        <f t="shared" si="23"/>
        <v>-0.152</v>
      </c>
      <c r="H358" s="357" t="str">
        <f t="shared" si="24"/>
        <v>是</v>
      </c>
      <c r="I358" s="156" t="str">
        <f t="shared" si="21"/>
        <v>项</v>
      </c>
      <c r="J358" s="225"/>
      <c r="K358" s="225"/>
    </row>
    <row r="359" s="222" customFormat="1" ht="15" hidden="1" customHeight="1" spans="1:11">
      <c r="A359" s="176" t="s">
        <v>716</v>
      </c>
      <c r="B359" s="359" t="s">
        <v>717</v>
      </c>
      <c r="C359" s="251">
        <f>VLOOKUP(A359,'[88]02'!A:E,5,FALSE)</f>
        <v>0</v>
      </c>
      <c r="D359" s="251">
        <f>SUMIFS([87]表二!$E$1:$E$65536,[87]表二!$A$1:$A$65536,A359)</f>
        <v>0</v>
      </c>
      <c r="E359" s="360">
        <f>VLOOKUP(A359,Sheet1!A:E,5)</f>
        <v>0</v>
      </c>
      <c r="F359" s="24" t="str">
        <f t="shared" si="22"/>
        <v/>
      </c>
      <c r="G359" s="24" t="str">
        <f t="shared" si="23"/>
        <v/>
      </c>
      <c r="H359" s="357" t="str">
        <f t="shared" si="24"/>
        <v>否</v>
      </c>
      <c r="I359" s="156" t="str">
        <f t="shared" si="21"/>
        <v>项</v>
      </c>
      <c r="J359" s="225"/>
      <c r="K359" s="225">
        <v>-30000</v>
      </c>
    </row>
    <row r="360" s="222" customFormat="1" ht="21.6" customHeight="1" spans="1:11">
      <c r="A360" s="176" t="s">
        <v>718</v>
      </c>
      <c r="B360" s="359" t="s">
        <v>719</v>
      </c>
      <c r="C360" s="251">
        <f>VLOOKUP(A360,'[88]02'!A:E,5,FALSE)</f>
        <v>1200</v>
      </c>
      <c r="D360" s="251">
        <f>SUMIFS([87]表二!$E$1:$E$65536,[87]表二!$A$1:$A$65536,A360)</f>
        <v>341</v>
      </c>
      <c r="E360" s="360">
        <f>VLOOKUP(A360,Sheet1!A:E,5)</f>
        <v>0</v>
      </c>
      <c r="F360" s="24">
        <f t="shared" si="22"/>
        <v>-1</v>
      </c>
      <c r="G360" s="24">
        <f t="shared" si="23"/>
        <v>-1</v>
      </c>
      <c r="H360" s="357" t="str">
        <f t="shared" si="24"/>
        <v>是</v>
      </c>
      <c r="I360" s="156" t="str">
        <f t="shared" si="21"/>
        <v>项</v>
      </c>
      <c r="J360" s="225"/>
      <c r="K360" s="225"/>
    </row>
    <row r="361" ht="21.6" customHeight="1" spans="1:11">
      <c r="A361" s="176" t="s">
        <v>720</v>
      </c>
      <c r="B361" s="177" t="s">
        <v>721</v>
      </c>
      <c r="C361" s="251">
        <f>SUM(C362:C366)</f>
        <v>835</v>
      </c>
      <c r="D361" s="251">
        <f>SUM(D362:D366)</f>
        <v>1043</v>
      </c>
      <c r="E361" s="251">
        <f>SUM(E362:E366)</f>
        <v>779</v>
      </c>
      <c r="F361" s="24">
        <f t="shared" si="22"/>
        <v>-0.067</v>
      </c>
      <c r="G361" s="24">
        <f t="shared" si="23"/>
        <v>-0.253</v>
      </c>
      <c r="H361" s="357" t="str">
        <f t="shared" si="24"/>
        <v>是</v>
      </c>
      <c r="I361" s="156" t="str">
        <f t="shared" si="21"/>
        <v>款</v>
      </c>
      <c r="J361" s="156"/>
      <c r="K361" s="156"/>
    </row>
    <row r="362" s="222" customFormat="1" ht="15" hidden="1" customHeight="1" spans="1:11">
      <c r="A362" s="176" t="s">
        <v>722</v>
      </c>
      <c r="B362" s="359" t="s">
        <v>723</v>
      </c>
      <c r="C362" s="251">
        <f>VLOOKUP(A362,'[88]02'!A:E,5,FALSE)</f>
        <v>0</v>
      </c>
      <c r="D362" s="251">
        <f>SUMIFS([87]表二!$E$1:$E$65536,[87]表二!$A$1:$A$65536,A362)</f>
        <v>0</v>
      </c>
      <c r="E362" s="360">
        <f>VLOOKUP(A362,Sheet1!A:E,5)</f>
        <v>0</v>
      </c>
      <c r="F362" s="24" t="str">
        <f t="shared" si="22"/>
        <v/>
      </c>
      <c r="G362" s="24" t="str">
        <f t="shared" si="23"/>
        <v/>
      </c>
      <c r="H362" s="357" t="str">
        <f t="shared" si="24"/>
        <v>否</v>
      </c>
      <c r="I362" s="156" t="str">
        <f t="shared" si="21"/>
        <v>项</v>
      </c>
      <c r="J362" s="225"/>
      <c r="K362" s="225"/>
    </row>
    <row r="363" s="222" customFormat="1" ht="21.6" customHeight="1" spans="1:11">
      <c r="A363" s="176" t="s">
        <v>724</v>
      </c>
      <c r="B363" s="359" t="s">
        <v>725</v>
      </c>
      <c r="C363" s="251">
        <f>VLOOKUP(A363,'[88]02'!A:E,5,FALSE)</f>
        <v>835</v>
      </c>
      <c r="D363" s="251">
        <f>SUMIFS([87]表二!$E$1:$E$65536,[87]表二!$A$1:$A$65536,A363)</f>
        <v>1043</v>
      </c>
      <c r="E363" s="360">
        <f>VLOOKUP(A363,Sheet1!A:E,5)</f>
        <v>779</v>
      </c>
      <c r="F363" s="24">
        <f t="shared" si="22"/>
        <v>-0.067</v>
      </c>
      <c r="G363" s="24">
        <f t="shared" si="23"/>
        <v>-0.253</v>
      </c>
      <c r="H363" s="357" t="str">
        <f t="shared" si="24"/>
        <v>是</v>
      </c>
      <c r="I363" s="156" t="str">
        <f t="shared" si="21"/>
        <v>项</v>
      </c>
      <c r="J363" s="225"/>
      <c r="K363" s="225"/>
    </row>
    <row r="364" s="222" customFormat="1" ht="15" hidden="1" customHeight="1" spans="1:11">
      <c r="A364" s="176" t="s">
        <v>726</v>
      </c>
      <c r="B364" s="359" t="s">
        <v>727</v>
      </c>
      <c r="C364" s="251">
        <f>VLOOKUP(A364,'[88]02'!A:E,5,FALSE)</f>
        <v>0</v>
      </c>
      <c r="D364" s="251">
        <f>SUMIFS([87]表二!$E$1:$E$65536,[87]表二!$A$1:$A$65536,A364)</f>
        <v>0</v>
      </c>
      <c r="E364" s="360">
        <f>VLOOKUP(A364,Sheet1!A:E,5)</f>
        <v>0</v>
      </c>
      <c r="F364" s="24" t="str">
        <f t="shared" si="22"/>
        <v/>
      </c>
      <c r="G364" s="24" t="str">
        <f t="shared" si="23"/>
        <v/>
      </c>
      <c r="H364" s="357" t="str">
        <f t="shared" si="24"/>
        <v>否</v>
      </c>
      <c r="I364" s="156" t="str">
        <f t="shared" si="21"/>
        <v>项</v>
      </c>
      <c r="J364" s="225"/>
      <c r="K364" s="225"/>
    </row>
    <row r="365" s="222" customFormat="1" ht="15" hidden="1" customHeight="1" spans="1:11">
      <c r="A365" s="176" t="s">
        <v>728</v>
      </c>
      <c r="B365" s="359" t="s">
        <v>729</v>
      </c>
      <c r="C365" s="251">
        <f>VLOOKUP(A365,'[88]02'!A:E,5,FALSE)</f>
        <v>0</v>
      </c>
      <c r="D365" s="251">
        <f>SUMIFS([87]表二!$E$1:$E$65536,[87]表二!$A$1:$A$65536,A365)</f>
        <v>0</v>
      </c>
      <c r="E365" s="360">
        <f>VLOOKUP(A365,Sheet1!A:E,5)</f>
        <v>0</v>
      </c>
      <c r="F365" s="24" t="str">
        <f t="shared" si="22"/>
        <v/>
      </c>
      <c r="G365" s="24" t="str">
        <f t="shared" si="23"/>
        <v/>
      </c>
      <c r="H365" s="357" t="str">
        <f t="shared" si="24"/>
        <v>否</v>
      </c>
      <c r="I365" s="156" t="str">
        <f t="shared" si="21"/>
        <v>项</v>
      </c>
      <c r="J365" s="225"/>
      <c r="K365" s="225"/>
    </row>
    <row r="366" s="222" customFormat="1" ht="15" hidden="1" customHeight="1" spans="1:11">
      <c r="A366" s="176" t="s">
        <v>730</v>
      </c>
      <c r="B366" s="359" t="s">
        <v>731</v>
      </c>
      <c r="C366" s="251">
        <f>VLOOKUP(A366,'[88]02'!A:E,5,FALSE)</f>
        <v>0</v>
      </c>
      <c r="D366" s="251">
        <f>SUMIFS([87]表二!$E$1:$E$65536,[87]表二!$A$1:$A$65536,A366)</f>
        <v>0</v>
      </c>
      <c r="E366" s="360">
        <f>VLOOKUP(A366,Sheet1!A:E,5)</f>
        <v>0</v>
      </c>
      <c r="F366" s="24" t="str">
        <f t="shared" si="22"/>
        <v/>
      </c>
      <c r="G366" s="24" t="str">
        <f t="shared" si="23"/>
        <v/>
      </c>
      <c r="H366" s="357" t="str">
        <f t="shared" si="24"/>
        <v>否</v>
      </c>
      <c r="I366" s="156" t="str">
        <f t="shared" si="21"/>
        <v>项</v>
      </c>
      <c r="J366" s="225"/>
      <c r="K366" s="225"/>
    </row>
    <row r="367" ht="15" hidden="1" customHeight="1" spans="1:11">
      <c r="A367" s="176" t="s">
        <v>732</v>
      </c>
      <c r="B367" s="177" t="s">
        <v>733</v>
      </c>
      <c r="C367" s="251">
        <f>SUM(C368:C372)</f>
        <v>0</v>
      </c>
      <c r="D367" s="251">
        <f>SUM(D368:D372)</f>
        <v>0</v>
      </c>
      <c r="E367" s="251">
        <f>SUM(E368:E372)</f>
        <v>0</v>
      </c>
      <c r="F367" s="24" t="str">
        <f t="shared" si="22"/>
        <v/>
      </c>
      <c r="G367" s="24" t="str">
        <f t="shared" si="23"/>
        <v/>
      </c>
      <c r="H367" s="357" t="str">
        <f t="shared" si="24"/>
        <v>否</v>
      </c>
      <c r="I367" s="156" t="str">
        <f t="shared" si="21"/>
        <v>款</v>
      </c>
      <c r="J367" s="156"/>
      <c r="K367" s="156"/>
    </row>
    <row r="368" s="222" customFormat="1" ht="15" hidden="1" customHeight="1" spans="1:11">
      <c r="A368" s="176" t="s">
        <v>734</v>
      </c>
      <c r="B368" s="359" t="s">
        <v>735</v>
      </c>
      <c r="C368" s="251">
        <f>VLOOKUP(A368,'[88]02'!A:E,5,FALSE)</f>
        <v>0</v>
      </c>
      <c r="D368" s="251">
        <f>SUMIFS([87]表二!$E$1:$E$65536,[87]表二!$A$1:$A$65536,A368)</f>
        <v>0</v>
      </c>
      <c r="E368" s="360">
        <f>VLOOKUP(A368,Sheet1!A:E,5)</f>
        <v>0</v>
      </c>
      <c r="F368" s="24" t="str">
        <f t="shared" si="22"/>
        <v/>
      </c>
      <c r="G368" s="24" t="str">
        <f t="shared" si="23"/>
        <v/>
      </c>
      <c r="H368" s="357" t="str">
        <f t="shared" si="24"/>
        <v>否</v>
      </c>
      <c r="I368" s="156" t="str">
        <f t="shared" si="21"/>
        <v>项</v>
      </c>
      <c r="J368" s="225"/>
      <c r="K368" s="225"/>
    </row>
    <row r="369" s="222" customFormat="1" ht="15" hidden="1" customHeight="1" spans="1:11">
      <c r="A369" s="176" t="s">
        <v>736</v>
      </c>
      <c r="B369" s="359" t="s">
        <v>737</v>
      </c>
      <c r="C369" s="251">
        <f>VLOOKUP(A369,'[88]02'!A:E,5,FALSE)</f>
        <v>0</v>
      </c>
      <c r="D369" s="251">
        <f>SUMIFS([87]表二!$E$1:$E$65536,[87]表二!$A$1:$A$65536,A369)</f>
        <v>0</v>
      </c>
      <c r="E369" s="360">
        <f>VLOOKUP(A369,Sheet1!A:E,5)</f>
        <v>0</v>
      </c>
      <c r="F369" s="24" t="str">
        <f t="shared" si="22"/>
        <v/>
      </c>
      <c r="G369" s="24" t="str">
        <f t="shared" si="23"/>
        <v/>
      </c>
      <c r="H369" s="357" t="str">
        <f t="shared" si="24"/>
        <v>否</v>
      </c>
      <c r="I369" s="156" t="str">
        <f t="shared" si="21"/>
        <v>项</v>
      </c>
      <c r="J369" s="225"/>
      <c r="K369" s="225"/>
    </row>
    <row r="370" s="222" customFormat="1" ht="15" hidden="1" customHeight="1" spans="1:11">
      <c r="A370" s="176" t="s">
        <v>738</v>
      </c>
      <c r="B370" s="359" t="s">
        <v>739</v>
      </c>
      <c r="C370" s="251">
        <f>VLOOKUP(A370,'[88]02'!A:E,5,FALSE)</f>
        <v>0</v>
      </c>
      <c r="D370" s="251">
        <f>SUMIFS([87]表二!$E$1:$E$65536,[87]表二!$A$1:$A$65536,A370)</f>
        <v>0</v>
      </c>
      <c r="E370" s="360">
        <f>VLOOKUP(A370,Sheet1!A:E,5)</f>
        <v>0</v>
      </c>
      <c r="F370" s="24" t="str">
        <f t="shared" si="22"/>
        <v/>
      </c>
      <c r="G370" s="24" t="str">
        <f t="shared" si="23"/>
        <v/>
      </c>
      <c r="H370" s="357" t="str">
        <f t="shared" si="24"/>
        <v>否</v>
      </c>
      <c r="I370" s="156" t="str">
        <f t="shared" si="21"/>
        <v>项</v>
      </c>
      <c r="J370" s="225"/>
      <c r="K370" s="225"/>
    </row>
    <row r="371" s="222" customFormat="1" ht="15" hidden="1" customHeight="1" spans="1:11">
      <c r="A371" s="176" t="s">
        <v>740</v>
      </c>
      <c r="B371" s="359" t="s">
        <v>741</v>
      </c>
      <c r="C371" s="251">
        <f>VLOOKUP(A371,'[88]02'!A:E,5,FALSE)</f>
        <v>0</v>
      </c>
      <c r="D371" s="251">
        <f>SUMIFS([87]表二!$E$1:$E$65536,[87]表二!$A$1:$A$65536,A371)</f>
        <v>0</v>
      </c>
      <c r="E371" s="360">
        <f>VLOOKUP(A371,Sheet1!A:E,5)</f>
        <v>0</v>
      </c>
      <c r="F371" s="24" t="str">
        <f t="shared" si="22"/>
        <v/>
      </c>
      <c r="G371" s="24" t="str">
        <f t="shared" si="23"/>
        <v/>
      </c>
      <c r="H371" s="357" t="str">
        <f t="shared" si="24"/>
        <v>否</v>
      </c>
      <c r="I371" s="156" t="str">
        <f t="shared" si="21"/>
        <v>项</v>
      </c>
      <c r="J371" s="225"/>
      <c r="K371" s="225"/>
    </row>
    <row r="372" s="222" customFormat="1" ht="15" hidden="1" customHeight="1" spans="1:11">
      <c r="A372" s="176" t="s">
        <v>742</v>
      </c>
      <c r="B372" s="359" t="s">
        <v>743</v>
      </c>
      <c r="C372" s="251">
        <f>VLOOKUP(A372,'[88]02'!A:E,5,FALSE)</f>
        <v>0</v>
      </c>
      <c r="D372" s="251">
        <f>SUMIFS([87]表二!$E$1:$E$65536,[87]表二!$A$1:$A$65536,A372)</f>
        <v>0</v>
      </c>
      <c r="E372" s="360">
        <f>VLOOKUP(A372,Sheet1!A:E,5)</f>
        <v>0</v>
      </c>
      <c r="F372" s="24" t="str">
        <f t="shared" si="22"/>
        <v/>
      </c>
      <c r="G372" s="24" t="str">
        <f t="shared" si="23"/>
        <v/>
      </c>
      <c r="H372" s="357" t="str">
        <f t="shared" si="24"/>
        <v>否</v>
      </c>
      <c r="I372" s="156" t="str">
        <f t="shared" si="21"/>
        <v>项</v>
      </c>
      <c r="J372" s="225"/>
      <c r="K372" s="225"/>
    </row>
    <row r="373" ht="15" hidden="1" customHeight="1" spans="1:11">
      <c r="A373" s="176" t="s">
        <v>744</v>
      </c>
      <c r="B373" s="177" t="s">
        <v>745</v>
      </c>
      <c r="C373" s="251">
        <f>SUM(C374:C376)</f>
        <v>0</v>
      </c>
      <c r="D373" s="251">
        <f>SUM(D374:D376)</f>
        <v>0</v>
      </c>
      <c r="E373" s="251">
        <f>SUM(E374:E376)</f>
        <v>0</v>
      </c>
      <c r="F373" s="24" t="str">
        <f t="shared" si="22"/>
        <v/>
      </c>
      <c r="G373" s="24" t="str">
        <f t="shared" si="23"/>
        <v/>
      </c>
      <c r="H373" s="357" t="str">
        <f t="shared" si="24"/>
        <v>否</v>
      </c>
      <c r="I373" s="156" t="str">
        <f t="shared" ref="I373:I436" si="25">IF(LEN(A373)=3,"类",IF(LEN(A373)=5,"款","项"))</f>
        <v>款</v>
      </c>
      <c r="J373" s="156"/>
      <c r="K373" s="156"/>
    </row>
    <row r="374" s="222" customFormat="1" ht="15" hidden="1" customHeight="1" spans="1:11">
      <c r="A374" s="176" t="s">
        <v>746</v>
      </c>
      <c r="B374" s="359" t="s">
        <v>747</v>
      </c>
      <c r="C374" s="251">
        <f>VLOOKUP(A374,'[88]02'!A:E,5,FALSE)</f>
        <v>0</v>
      </c>
      <c r="D374" s="251">
        <f>SUMIFS([87]表二!$E$1:$E$65536,[87]表二!$A$1:$A$65536,A374)</f>
        <v>0</v>
      </c>
      <c r="E374" s="360">
        <f>VLOOKUP(A374,Sheet1!A:E,5)</f>
        <v>0</v>
      </c>
      <c r="F374" s="24" t="str">
        <f t="shared" si="22"/>
        <v/>
      </c>
      <c r="G374" s="24" t="str">
        <f t="shared" si="23"/>
        <v/>
      </c>
      <c r="H374" s="357" t="str">
        <f t="shared" si="24"/>
        <v>否</v>
      </c>
      <c r="I374" s="156" t="str">
        <f t="shared" si="25"/>
        <v>项</v>
      </c>
      <c r="J374" s="225"/>
      <c r="K374" s="225"/>
    </row>
    <row r="375" s="222" customFormat="1" ht="15" hidden="1" customHeight="1" spans="1:11">
      <c r="A375" s="176" t="s">
        <v>748</v>
      </c>
      <c r="B375" s="359" t="s">
        <v>749</v>
      </c>
      <c r="C375" s="251">
        <f>VLOOKUP(A375,'[88]02'!A:E,5,FALSE)</f>
        <v>0</v>
      </c>
      <c r="D375" s="251">
        <f>SUMIFS([87]表二!$E$1:$E$65536,[87]表二!$A$1:$A$65536,A375)</f>
        <v>0</v>
      </c>
      <c r="E375" s="360">
        <f>VLOOKUP(A375,Sheet1!A:E,5)</f>
        <v>0</v>
      </c>
      <c r="F375" s="24" t="str">
        <f t="shared" si="22"/>
        <v/>
      </c>
      <c r="G375" s="24" t="str">
        <f t="shared" si="23"/>
        <v/>
      </c>
      <c r="H375" s="357" t="str">
        <f t="shared" si="24"/>
        <v>否</v>
      </c>
      <c r="I375" s="156" t="str">
        <f t="shared" si="25"/>
        <v>项</v>
      </c>
      <c r="J375" s="225"/>
      <c r="K375" s="225"/>
    </row>
    <row r="376" s="222" customFormat="1" ht="15" hidden="1" customHeight="1" spans="1:11">
      <c r="A376" s="176" t="s">
        <v>750</v>
      </c>
      <c r="B376" s="359" t="s">
        <v>751</v>
      </c>
      <c r="C376" s="251">
        <f>VLOOKUP(A376,'[88]02'!A:E,5,FALSE)</f>
        <v>0</v>
      </c>
      <c r="D376" s="251">
        <f>SUMIFS([87]表二!$E$1:$E$65536,[87]表二!$A$1:$A$65536,A376)</f>
        <v>0</v>
      </c>
      <c r="E376" s="360">
        <f>VLOOKUP(A376,Sheet1!A:E,5)</f>
        <v>0</v>
      </c>
      <c r="F376" s="24" t="str">
        <f t="shared" si="22"/>
        <v/>
      </c>
      <c r="G376" s="24" t="str">
        <f t="shared" si="23"/>
        <v/>
      </c>
      <c r="H376" s="357" t="str">
        <f t="shared" si="24"/>
        <v>否</v>
      </c>
      <c r="I376" s="156" t="str">
        <f t="shared" si="25"/>
        <v>项</v>
      </c>
      <c r="J376" s="225"/>
      <c r="K376" s="225"/>
    </row>
    <row r="377" s="342" customFormat="1" ht="15" hidden="1" customHeight="1" spans="1:11">
      <c r="A377" s="176" t="s">
        <v>752</v>
      </c>
      <c r="B377" s="177" t="s">
        <v>753</v>
      </c>
      <c r="C377" s="251">
        <f>SUM(C378:C380)</f>
        <v>0</v>
      </c>
      <c r="D377" s="251">
        <f>SUM(D378:D380)</f>
        <v>0</v>
      </c>
      <c r="E377" s="251">
        <f>SUM(E378:E380)</f>
        <v>0</v>
      </c>
      <c r="F377" s="24" t="str">
        <f t="shared" si="22"/>
        <v/>
      </c>
      <c r="G377" s="24" t="str">
        <f t="shared" si="23"/>
        <v/>
      </c>
      <c r="H377" s="357" t="str">
        <f t="shared" si="24"/>
        <v>否</v>
      </c>
      <c r="I377" s="156" t="str">
        <f t="shared" si="25"/>
        <v>款</v>
      </c>
      <c r="J377" s="225"/>
      <c r="K377" s="225"/>
    </row>
    <row r="378" s="222" customFormat="1" ht="15" hidden="1" customHeight="1" spans="1:11">
      <c r="A378" s="176" t="s">
        <v>754</v>
      </c>
      <c r="B378" s="359" t="s">
        <v>755</v>
      </c>
      <c r="C378" s="251">
        <f>VLOOKUP(A378,'[88]02'!A:E,5,FALSE)</f>
        <v>0</v>
      </c>
      <c r="D378" s="251">
        <f>SUMIFS([87]表二!$E$1:$E$65536,[87]表二!$A$1:$A$65536,A378)</f>
        <v>0</v>
      </c>
      <c r="E378" s="360">
        <f>VLOOKUP(A378,Sheet1!A:E,5)</f>
        <v>0</v>
      </c>
      <c r="F378" s="24" t="str">
        <f t="shared" si="22"/>
        <v/>
      </c>
      <c r="G378" s="24" t="str">
        <f t="shared" si="23"/>
        <v/>
      </c>
      <c r="H378" s="357" t="str">
        <f t="shared" si="24"/>
        <v>否</v>
      </c>
      <c r="I378" s="156" t="str">
        <f t="shared" si="25"/>
        <v>项</v>
      </c>
      <c r="J378" s="225"/>
      <c r="K378" s="225"/>
    </row>
    <row r="379" s="222" customFormat="1" ht="15" hidden="1" customHeight="1" spans="1:11">
      <c r="A379" s="176" t="s">
        <v>756</v>
      </c>
      <c r="B379" s="359" t="s">
        <v>757</v>
      </c>
      <c r="C379" s="251">
        <f>VLOOKUP(A379,'[88]02'!A:E,5,FALSE)</f>
        <v>0</v>
      </c>
      <c r="D379" s="251">
        <f>SUMIFS([87]表二!$E$1:$E$65536,[87]表二!$A$1:$A$65536,A379)</f>
        <v>0</v>
      </c>
      <c r="E379" s="360">
        <f>VLOOKUP(A379,Sheet1!A:E,5)</f>
        <v>0</v>
      </c>
      <c r="F379" s="24" t="str">
        <f t="shared" si="22"/>
        <v/>
      </c>
      <c r="G379" s="24" t="str">
        <f t="shared" si="23"/>
        <v/>
      </c>
      <c r="H379" s="357" t="str">
        <f t="shared" si="24"/>
        <v>否</v>
      </c>
      <c r="I379" s="156" t="str">
        <f t="shared" si="25"/>
        <v>项</v>
      </c>
      <c r="J379" s="225"/>
      <c r="K379" s="225"/>
    </row>
    <row r="380" s="342" customFormat="1" ht="15" hidden="1" customHeight="1" spans="1:11">
      <c r="A380" s="176" t="s">
        <v>758</v>
      </c>
      <c r="B380" s="359" t="s">
        <v>759</v>
      </c>
      <c r="C380" s="251">
        <f>VLOOKUP(A380,'[88]02'!A:E,5,FALSE)</f>
        <v>0</v>
      </c>
      <c r="D380" s="251">
        <f>SUMIFS([87]表二!$E$1:$E$65536,[87]表二!$A$1:$A$65536,A380)</f>
        <v>0</v>
      </c>
      <c r="E380" s="360">
        <f>VLOOKUP(A380,Sheet1!A:E,5)</f>
        <v>0</v>
      </c>
      <c r="F380" s="24" t="str">
        <f t="shared" si="22"/>
        <v/>
      </c>
      <c r="G380" s="24" t="str">
        <f t="shared" si="23"/>
        <v/>
      </c>
      <c r="H380" s="357" t="str">
        <f t="shared" si="24"/>
        <v>否</v>
      </c>
      <c r="I380" s="156" t="str">
        <f t="shared" si="25"/>
        <v>项</v>
      </c>
      <c r="J380" s="225"/>
      <c r="K380" s="225"/>
    </row>
    <row r="381" ht="21.6" customHeight="1" spans="1:11">
      <c r="A381" s="176" t="s">
        <v>760</v>
      </c>
      <c r="B381" s="177" t="s">
        <v>761</v>
      </c>
      <c r="C381" s="251">
        <f>SUM(C382:C384)</f>
        <v>167</v>
      </c>
      <c r="D381" s="251">
        <f>SUM(D382:D384)</f>
        <v>155</v>
      </c>
      <c r="E381" s="251">
        <f>SUM(E382:E384)</f>
        <v>218</v>
      </c>
      <c r="F381" s="24">
        <f t="shared" si="22"/>
        <v>0.305</v>
      </c>
      <c r="G381" s="24">
        <f t="shared" si="23"/>
        <v>0.406</v>
      </c>
      <c r="H381" s="357" t="str">
        <f t="shared" si="24"/>
        <v>是</v>
      </c>
      <c r="I381" s="156" t="str">
        <f t="shared" si="25"/>
        <v>款</v>
      </c>
      <c r="J381" s="156"/>
      <c r="K381" s="156"/>
    </row>
    <row r="382" s="222" customFormat="1" ht="21.6" customHeight="1" spans="1:11">
      <c r="A382" s="176" t="s">
        <v>762</v>
      </c>
      <c r="B382" s="359" t="s">
        <v>763</v>
      </c>
      <c r="C382" s="251">
        <f>VLOOKUP(A382,'[88]02'!A:E,5,FALSE)</f>
        <v>167</v>
      </c>
      <c r="D382" s="251">
        <f>SUMIFS([87]表二!$E$1:$E$65536,[87]表二!$A$1:$A$65536,A382)</f>
        <v>155</v>
      </c>
      <c r="E382" s="360">
        <f>VLOOKUP(A382,Sheet1!A:E,5)</f>
        <v>218</v>
      </c>
      <c r="F382" s="24">
        <f t="shared" si="22"/>
        <v>0.305</v>
      </c>
      <c r="G382" s="24">
        <f t="shared" si="23"/>
        <v>0.406</v>
      </c>
      <c r="H382" s="357" t="str">
        <f t="shared" si="24"/>
        <v>是</v>
      </c>
      <c r="I382" s="156" t="str">
        <f t="shared" si="25"/>
        <v>项</v>
      </c>
      <c r="J382" s="225"/>
      <c r="K382" s="225"/>
    </row>
    <row r="383" s="222" customFormat="1" ht="15" hidden="1" customHeight="1" spans="1:11">
      <c r="A383" s="176" t="s">
        <v>764</v>
      </c>
      <c r="B383" s="359" t="s">
        <v>765</v>
      </c>
      <c r="C383" s="251">
        <f>VLOOKUP(A383,'[88]02'!A:E,5,FALSE)</f>
        <v>0</v>
      </c>
      <c r="D383" s="251">
        <f>SUMIFS([87]表二!$E$1:$E$65536,[87]表二!$A$1:$A$65536,A383)</f>
        <v>0</v>
      </c>
      <c r="E383" s="360">
        <f>VLOOKUP(A383,Sheet1!A:E,5)</f>
        <v>0</v>
      </c>
      <c r="F383" s="24" t="str">
        <f t="shared" si="22"/>
        <v/>
      </c>
      <c r="G383" s="24" t="str">
        <f t="shared" si="23"/>
        <v/>
      </c>
      <c r="H383" s="357" t="str">
        <f t="shared" si="24"/>
        <v>否</v>
      </c>
      <c r="I383" s="156" t="str">
        <f t="shared" si="25"/>
        <v>项</v>
      </c>
      <c r="J383" s="225"/>
      <c r="K383" s="225"/>
    </row>
    <row r="384" s="222" customFormat="1" ht="15" hidden="1" customHeight="1" spans="1:11">
      <c r="A384" s="176" t="s">
        <v>766</v>
      </c>
      <c r="B384" s="359" t="s">
        <v>767</v>
      </c>
      <c r="C384" s="251">
        <f>VLOOKUP(A384,'[88]02'!A:E,5,FALSE)</f>
        <v>0</v>
      </c>
      <c r="D384" s="251">
        <f>SUMIFS([87]表二!$E$1:$E$65536,[87]表二!$A$1:$A$65536,A384)</f>
        <v>0</v>
      </c>
      <c r="E384" s="360">
        <f>VLOOKUP(A384,Sheet1!A:E,5)</f>
        <v>0</v>
      </c>
      <c r="F384" s="24" t="str">
        <f t="shared" si="22"/>
        <v/>
      </c>
      <c r="G384" s="24" t="str">
        <f t="shared" si="23"/>
        <v/>
      </c>
      <c r="H384" s="357" t="str">
        <f t="shared" si="24"/>
        <v>否</v>
      </c>
      <c r="I384" s="156" t="str">
        <f t="shared" si="25"/>
        <v>项</v>
      </c>
      <c r="J384" s="225"/>
      <c r="K384" s="225"/>
    </row>
    <row r="385" ht="21.6" customHeight="1" spans="1:11">
      <c r="A385" s="176" t="s">
        <v>768</v>
      </c>
      <c r="B385" s="177" t="s">
        <v>769</v>
      </c>
      <c r="C385" s="251">
        <f>SUM(C386:C390)</f>
        <v>297</v>
      </c>
      <c r="D385" s="251">
        <f>SUM(D386:D390)</f>
        <v>319</v>
      </c>
      <c r="E385" s="251">
        <f>SUM(E386:E390)</f>
        <v>261</v>
      </c>
      <c r="F385" s="24">
        <f t="shared" si="22"/>
        <v>-0.121</v>
      </c>
      <c r="G385" s="24">
        <f t="shared" si="23"/>
        <v>-0.182</v>
      </c>
      <c r="H385" s="357" t="str">
        <f t="shared" si="24"/>
        <v>是</v>
      </c>
      <c r="I385" s="156" t="str">
        <f t="shared" si="25"/>
        <v>款</v>
      </c>
      <c r="J385" s="156"/>
      <c r="K385" s="156"/>
    </row>
    <row r="386" s="222" customFormat="1" ht="21.6" customHeight="1" spans="1:11">
      <c r="A386" s="176" t="s">
        <v>770</v>
      </c>
      <c r="B386" s="359" t="s">
        <v>771</v>
      </c>
      <c r="C386" s="251">
        <f>VLOOKUP(A386,'[88]02'!A:E,5,FALSE)</f>
        <v>108</v>
      </c>
      <c r="D386" s="251">
        <f>SUMIFS([87]表二!$E$1:$E$65536,[87]表二!$A$1:$A$65536,A386)</f>
        <v>105</v>
      </c>
      <c r="E386" s="360">
        <f>VLOOKUP(A386,Sheet1!A:E,5)</f>
        <v>90</v>
      </c>
      <c r="F386" s="24">
        <f t="shared" si="22"/>
        <v>-0.167</v>
      </c>
      <c r="G386" s="24">
        <f t="shared" si="23"/>
        <v>-0.143</v>
      </c>
      <c r="H386" s="357" t="str">
        <f t="shared" si="24"/>
        <v>是</v>
      </c>
      <c r="I386" s="156" t="str">
        <f t="shared" si="25"/>
        <v>项</v>
      </c>
      <c r="J386" s="225"/>
      <c r="K386" s="225"/>
    </row>
    <row r="387" s="222" customFormat="1" ht="21.6" customHeight="1" spans="1:11">
      <c r="A387" s="176" t="s">
        <v>772</v>
      </c>
      <c r="B387" s="359" t="s">
        <v>773</v>
      </c>
      <c r="C387" s="251">
        <f>VLOOKUP(A387,'[88]02'!A:E,5,FALSE)</f>
        <v>189</v>
      </c>
      <c r="D387" s="251">
        <f>SUMIFS([87]表二!$E$1:$E$65536,[87]表二!$A$1:$A$65536,A387)</f>
        <v>214</v>
      </c>
      <c r="E387" s="360">
        <f>VLOOKUP(A387,Sheet1!A:E,5)</f>
        <v>171</v>
      </c>
      <c r="F387" s="24">
        <f t="shared" si="22"/>
        <v>-0.095</v>
      </c>
      <c r="G387" s="24">
        <f t="shared" si="23"/>
        <v>-0.201</v>
      </c>
      <c r="H387" s="357" t="str">
        <f t="shared" si="24"/>
        <v>是</v>
      </c>
      <c r="I387" s="156" t="str">
        <f t="shared" si="25"/>
        <v>项</v>
      </c>
      <c r="J387" s="225"/>
      <c r="K387" s="225"/>
    </row>
    <row r="388" s="222" customFormat="1" ht="15" hidden="1" customHeight="1" spans="1:11">
      <c r="A388" s="176" t="s">
        <v>774</v>
      </c>
      <c r="B388" s="359" t="s">
        <v>775</v>
      </c>
      <c r="C388" s="251">
        <f>VLOOKUP(A388,'[88]02'!A:E,5,FALSE)</f>
        <v>0</v>
      </c>
      <c r="D388" s="251">
        <f>SUMIFS([87]表二!$E$1:$E$65536,[87]表二!$A$1:$A$65536,A388)</f>
        <v>0</v>
      </c>
      <c r="E388" s="360">
        <f>VLOOKUP(A388,Sheet1!A:E,5)</f>
        <v>0</v>
      </c>
      <c r="F388" s="24" t="str">
        <f t="shared" si="22"/>
        <v/>
      </c>
      <c r="G388" s="24" t="str">
        <f t="shared" si="23"/>
        <v/>
      </c>
      <c r="H388" s="357" t="str">
        <f t="shared" si="24"/>
        <v>否</v>
      </c>
      <c r="I388" s="156" t="str">
        <f t="shared" si="25"/>
        <v>项</v>
      </c>
      <c r="J388" s="225"/>
      <c r="K388" s="225"/>
    </row>
    <row r="389" s="222" customFormat="1" ht="15" hidden="1" customHeight="1" spans="1:11">
      <c r="A389" s="176" t="s">
        <v>776</v>
      </c>
      <c r="B389" s="359" t="s">
        <v>777</v>
      </c>
      <c r="C389" s="251">
        <f>VLOOKUP(A389,'[88]02'!A:E,5,FALSE)</f>
        <v>0</v>
      </c>
      <c r="D389" s="251">
        <f>SUMIFS([87]表二!$E$1:$E$65536,[87]表二!$A$1:$A$65536,A389)</f>
        <v>0</v>
      </c>
      <c r="E389" s="360">
        <f>VLOOKUP(A389,Sheet1!A:E,5)</f>
        <v>0</v>
      </c>
      <c r="F389" s="24" t="str">
        <f t="shared" si="22"/>
        <v/>
      </c>
      <c r="G389" s="24" t="str">
        <f t="shared" si="23"/>
        <v/>
      </c>
      <c r="H389" s="357" t="str">
        <f t="shared" si="24"/>
        <v>否</v>
      </c>
      <c r="I389" s="156" t="str">
        <f t="shared" si="25"/>
        <v>项</v>
      </c>
      <c r="J389" s="225"/>
      <c r="K389" s="225"/>
    </row>
    <row r="390" s="222" customFormat="1" ht="15" hidden="1" customHeight="1" spans="1:11">
      <c r="A390" s="176" t="s">
        <v>778</v>
      </c>
      <c r="B390" s="359" t="s">
        <v>779</v>
      </c>
      <c r="C390" s="251">
        <f>VLOOKUP(A390,'[88]02'!A:E,5,FALSE)</f>
        <v>0</v>
      </c>
      <c r="D390" s="251">
        <f>SUMIFS([87]表二!$E$1:$E$65536,[87]表二!$A$1:$A$65536,A390)</f>
        <v>0</v>
      </c>
      <c r="E390" s="360">
        <f>VLOOKUP(A390,Sheet1!A:E,5)</f>
        <v>0</v>
      </c>
      <c r="F390" s="24" t="str">
        <f t="shared" ref="F390:F453" si="26">IF(C390&gt;0,E390/C390-1,IF(C390&lt;0,-(E390/C390-1),""))</f>
        <v/>
      </c>
      <c r="G390" s="24" t="str">
        <f t="shared" ref="G390:G453" si="27">IF(D390&gt;0,E390/D390-1,IF(D390&lt;0,-(E390/D390-1),""))</f>
        <v/>
      </c>
      <c r="H390" s="357" t="str">
        <f t="shared" ref="H390:H453" si="28">IF(LEN(A390)=3,"是",IF(B390&lt;&gt;"",IF(SUM(C390:E390)&lt;&gt;0,"是","否"),"是"))</f>
        <v>否</v>
      </c>
      <c r="I390" s="156" t="str">
        <f t="shared" si="25"/>
        <v>项</v>
      </c>
      <c r="J390" s="225"/>
      <c r="K390" s="225"/>
    </row>
    <row r="391" ht="21.6" customHeight="1" spans="1:11">
      <c r="A391" s="176" t="s">
        <v>780</v>
      </c>
      <c r="B391" s="177" t="s">
        <v>781</v>
      </c>
      <c r="C391" s="251">
        <f>SUM(C392:C397)</f>
        <v>64</v>
      </c>
      <c r="D391" s="251">
        <f>SUM(D392:D397)</f>
        <v>820</v>
      </c>
      <c r="E391" s="251">
        <f>SUM(E392:E397)</f>
        <v>0</v>
      </c>
      <c r="F391" s="24">
        <f t="shared" si="26"/>
        <v>-1</v>
      </c>
      <c r="G391" s="24">
        <f t="shared" si="27"/>
        <v>-1</v>
      </c>
      <c r="H391" s="357" t="str">
        <f t="shared" si="28"/>
        <v>是</v>
      </c>
      <c r="I391" s="156" t="str">
        <f t="shared" si="25"/>
        <v>款</v>
      </c>
      <c r="J391" s="156"/>
      <c r="K391" s="156"/>
    </row>
    <row r="392" s="222" customFormat="1" ht="15" hidden="1" customHeight="1" spans="1:11">
      <c r="A392" s="176" t="s">
        <v>782</v>
      </c>
      <c r="B392" s="359" t="s">
        <v>783</v>
      </c>
      <c r="C392" s="251">
        <f>VLOOKUP(A392,'[88]02'!A:E,5,FALSE)</f>
        <v>0</v>
      </c>
      <c r="D392" s="251">
        <f>SUMIFS([87]表二!$E$1:$E$65536,[87]表二!$A$1:$A$65536,A392)</f>
        <v>0</v>
      </c>
      <c r="E392" s="360">
        <f>VLOOKUP(A392,Sheet1!A:E,5)</f>
        <v>0</v>
      </c>
      <c r="F392" s="24" t="str">
        <f t="shared" si="26"/>
        <v/>
      </c>
      <c r="G392" s="24" t="str">
        <f t="shared" si="27"/>
        <v/>
      </c>
      <c r="H392" s="357" t="str">
        <f t="shared" si="28"/>
        <v>否</v>
      </c>
      <c r="I392" s="156" t="str">
        <f t="shared" si="25"/>
        <v>项</v>
      </c>
      <c r="J392" s="225"/>
      <c r="K392" s="225"/>
    </row>
    <row r="393" s="222" customFormat="1" ht="15" hidden="1" customHeight="1" spans="1:11">
      <c r="A393" s="176" t="s">
        <v>784</v>
      </c>
      <c r="B393" s="359" t="s">
        <v>785</v>
      </c>
      <c r="C393" s="251">
        <f>VLOOKUP(A393,'[88]02'!A:E,5,FALSE)</f>
        <v>0</v>
      </c>
      <c r="D393" s="251">
        <f>SUMIFS([87]表二!$E$1:$E$65536,[87]表二!$A$1:$A$65536,A393)</f>
        <v>0</v>
      </c>
      <c r="E393" s="360">
        <f>VLOOKUP(A393,Sheet1!A:E,5)</f>
        <v>0</v>
      </c>
      <c r="F393" s="24" t="str">
        <f t="shared" si="26"/>
        <v/>
      </c>
      <c r="G393" s="24" t="str">
        <f t="shared" si="27"/>
        <v/>
      </c>
      <c r="H393" s="357" t="str">
        <f t="shared" si="28"/>
        <v>否</v>
      </c>
      <c r="I393" s="156" t="str">
        <f t="shared" si="25"/>
        <v>项</v>
      </c>
      <c r="J393" s="225"/>
      <c r="K393" s="225"/>
    </row>
    <row r="394" s="222" customFormat="1" ht="15" hidden="1" customHeight="1" spans="1:11">
      <c r="A394" s="176" t="s">
        <v>786</v>
      </c>
      <c r="B394" s="359" t="s">
        <v>787</v>
      </c>
      <c r="C394" s="251">
        <f>VLOOKUP(A394,'[88]02'!A:E,5,FALSE)</f>
        <v>0</v>
      </c>
      <c r="D394" s="251">
        <f>SUMIFS([87]表二!$E$1:$E$65536,[87]表二!$A$1:$A$65536,A394)</f>
        <v>0</v>
      </c>
      <c r="E394" s="360">
        <f>VLOOKUP(A394,Sheet1!A:E,5)</f>
        <v>0</v>
      </c>
      <c r="F394" s="24" t="str">
        <f t="shared" si="26"/>
        <v/>
      </c>
      <c r="G394" s="24" t="str">
        <f t="shared" si="27"/>
        <v/>
      </c>
      <c r="H394" s="357" t="str">
        <f t="shared" si="28"/>
        <v>否</v>
      </c>
      <c r="I394" s="156" t="str">
        <f t="shared" si="25"/>
        <v>项</v>
      </c>
      <c r="J394" s="225"/>
      <c r="K394" s="225"/>
    </row>
    <row r="395" s="222" customFormat="1" ht="15" hidden="1" customHeight="1" spans="1:11">
      <c r="A395" s="176" t="s">
        <v>788</v>
      </c>
      <c r="B395" s="359" t="s">
        <v>789</v>
      </c>
      <c r="C395" s="251">
        <f>VLOOKUP(A395,'[88]02'!A:E,5,FALSE)</f>
        <v>0</v>
      </c>
      <c r="D395" s="251">
        <f>SUMIFS([87]表二!$E$1:$E$65536,[87]表二!$A$1:$A$65536,A395)</f>
        <v>0</v>
      </c>
      <c r="E395" s="360">
        <f>VLOOKUP(A395,Sheet1!A:E,5)</f>
        <v>0</v>
      </c>
      <c r="F395" s="24" t="str">
        <f t="shared" si="26"/>
        <v/>
      </c>
      <c r="G395" s="24" t="str">
        <f t="shared" si="27"/>
        <v/>
      </c>
      <c r="H395" s="357" t="str">
        <f t="shared" si="28"/>
        <v>否</v>
      </c>
      <c r="I395" s="156" t="str">
        <f t="shared" si="25"/>
        <v>项</v>
      </c>
      <c r="J395" s="225"/>
      <c r="K395" s="225"/>
    </row>
    <row r="396" s="222" customFormat="1" ht="15" hidden="1" customHeight="1" spans="1:11">
      <c r="A396" s="176" t="s">
        <v>790</v>
      </c>
      <c r="B396" s="359" t="s">
        <v>791</v>
      </c>
      <c r="C396" s="251">
        <f>VLOOKUP(A396,'[88]02'!A:E,5,FALSE)</f>
        <v>0</v>
      </c>
      <c r="D396" s="251">
        <f>SUMIFS([87]表二!$E$1:$E$65536,[87]表二!$A$1:$A$65536,A396)</f>
        <v>0</v>
      </c>
      <c r="E396" s="360">
        <f>VLOOKUP(A396,Sheet1!A:E,5)</f>
        <v>0</v>
      </c>
      <c r="F396" s="24" t="str">
        <f t="shared" si="26"/>
        <v/>
      </c>
      <c r="G396" s="24" t="str">
        <f t="shared" si="27"/>
        <v/>
      </c>
      <c r="H396" s="357" t="str">
        <f t="shared" si="28"/>
        <v>否</v>
      </c>
      <c r="I396" s="156" t="str">
        <f t="shared" si="25"/>
        <v>项</v>
      </c>
      <c r="J396" s="225"/>
      <c r="K396" s="225"/>
    </row>
    <row r="397" s="222" customFormat="1" ht="21.6" customHeight="1" spans="1:11">
      <c r="A397" s="176" t="s">
        <v>792</v>
      </c>
      <c r="B397" s="359" t="s">
        <v>793</v>
      </c>
      <c r="C397" s="251">
        <f>VLOOKUP(A397,'[88]02'!A:E,5,FALSE)</f>
        <v>64</v>
      </c>
      <c r="D397" s="251">
        <f>SUMIFS([87]表二!$E$1:$E$65536,[87]表二!$A$1:$A$65536,A397)</f>
        <v>820</v>
      </c>
      <c r="E397" s="360">
        <f>VLOOKUP(A397,Sheet1!A:E,5)</f>
        <v>0</v>
      </c>
      <c r="F397" s="24">
        <f t="shared" si="26"/>
        <v>-1</v>
      </c>
      <c r="G397" s="24">
        <f t="shared" si="27"/>
        <v>-1</v>
      </c>
      <c r="H397" s="357" t="str">
        <f t="shared" si="28"/>
        <v>是</v>
      </c>
      <c r="I397" s="156" t="str">
        <f t="shared" si="25"/>
        <v>项</v>
      </c>
      <c r="J397" s="225"/>
      <c r="K397" s="225"/>
    </row>
    <row r="398" ht="15" hidden="1" customHeight="1" spans="1:11">
      <c r="A398" s="176" t="s">
        <v>794</v>
      </c>
      <c r="B398" s="177" t="s">
        <v>795</v>
      </c>
      <c r="C398" s="251">
        <f>C399</f>
        <v>0</v>
      </c>
      <c r="D398" s="251">
        <f>D399</f>
        <v>0</v>
      </c>
      <c r="E398" s="251">
        <f>E399</f>
        <v>0</v>
      </c>
      <c r="F398" s="24" t="str">
        <f t="shared" si="26"/>
        <v/>
      </c>
      <c r="G398" s="24" t="str">
        <f t="shared" si="27"/>
        <v/>
      </c>
      <c r="H398" s="357" t="str">
        <f t="shared" si="28"/>
        <v>否</v>
      </c>
      <c r="I398" s="156" t="str">
        <f t="shared" si="25"/>
        <v>款</v>
      </c>
      <c r="J398" s="156"/>
      <c r="K398" s="156"/>
    </row>
    <row r="399" s="222" customFormat="1" ht="15" hidden="1" customHeight="1" spans="1:11">
      <c r="A399" s="194" t="s">
        <v>796</v>
      </c>
      <c r="B399" s="359" t="s">
        <v>795</v>
      </c>
      <c r="C399" s="251">
        <f>VLOOKUP(A399,'[88]02'!A:E,5,FALSE)</f>
        <v>0</v>
      </c>
      <c r="D399" s="251">
        <f>SUMIFS([87]表二!$E$1:$E$65536,[87]表二!$A$1:$A$65536,A399)</f>
        <v>0</v>
      </c>
      <c r="E399" s="360">
        <f>VLOOKUP(A399,Sheet1!A:E,5)</f>
        <v>0</v>
      </c>
      <c r="F399" s="24" t="str">
        <f t="shared" si="26"/>
        <v/>
      </c>
      <c r="G399" s="24" t="str">
        <f t="shared" si="27"/>
        <v/>
      </c>
      <c r="H399" s="357" t="str">
        <f t="shared" si="28"/>
        <v>否</v>
      </c>
      <c r="I399" s="156" t="str">
        <f t="shared" si="25"/>
        <v>项</v>
      </c>
      <c r="J399" s="225"/>
      <c r="K399" s="225"/>
    </row>
    <row r="400" ht="21.6" customHeight="1" spans="1:11">
      <c r="A400" s="172" t="s">
        <v>797</v>
      </c>
      <c r="B400" s="173" t="s">
        <v>121</v>
      </c>
      <c r="C400" s="212">
        <f>SUM(C401,C406,C415,C421,C426,C431,C436,C443,C447,C451)</f>
        <v>743</v>
      </c>
      <c r="D400" s="212">
        <f>SUM(D401,D406,D415,D421,D426,D431,D436,D443,D447,D451)</f>
        <v>911</v>
      </c>
      <c r="E400" s="212">
        <f>SUM(E401,E406,E415,E421,E426,E431,E436,E443,E447,E451)</f>
        <v>94</v>
      </c>
      <c r="F400" s="24">
        <f t="shared" si="26"/>
        <v>-0.873</v>
      </c>
      <c r="G400" s="24">
        <f t="shared" si="27"/>
        <v>-0.897</v>
      </c>
      <c r="H400" s="357" t="str">
        <f t="shared" si="28"/>
        <v>是</v>
      </c>
      <c r="I400" s="156" t="str">
        <f t="shared" si="25"/>
        <v>类</v>
      </c>
      <c r="J400" s="156"/>
      <c r="K400" s="156"/>
    </row>
    <row r="401" ht="15" hidden="1" customHeight="1" spans="1:11">
      <c r="A401" s="176" t="s">
        <v>798</v>
      </c>
      <c r="B401" s="177" t="s">
        <v>799</v>
      </c>
      <c r="C401" s="251">
        <f>SUM(C402:C405)</f>
        <v>0</v>
      </c>
      <c r="D401" s="251">
        <f>SUM(D402:D405)</f>
        <v>0</v>
      </c>
      <c r="E401" s="251">
        <f>SUM(E402:E405)</f>
        <v>0</v>
      </c>
      <c r="F401" s="24" t="str">
        <f t="shared" si="26"/>
        <v/>
      </c>
      <c r="G401" s="24" t="str">
        <f t="shared" si="27"/>
        <v/>
      </c>
      <c r="H401" s="357" t="str">
        <f t="shared" si="28"/>
        <v>否</v>
      </c>
      <c r="I401" s="156" t="str">
        <f t="shared" si="25"/>
        <v>款</v>
      </c>
      <c r="J401" s="156"/>
      <c r="K401" s="156"/>
    </row>
    <row r="402" s="222" customFormat="1" ht="15" hidden="1" customHeight="1" spans="1:11">
      <c r="A402" s="176" t="s">
        <v>800</v>
      </c>
      <c r="B402" s="359" t="s">
        <v>166</v>
      </c>
      <c r="C402" s="251">
        <f>VLOOKUP(A402,'[88]02'!A:E,5,FALSE)</f>
        <v>0</v>
      </c>
      <c r="D402" s="251">
        <f>SUMIFS([87]表二!$E$1:$E$65536,[87]表二!$A$1:$A$65536,A402)</f>
        <v>0</v>
      </c>
      <c r="E402" s="360">
        <f>VLOOKUP(A402,Sheet1!A:E,5)</f>
        <v>0</v>
      </c>
      <c r="F402" s="24" t="str">
        <f t="shared" si="26"/>
        <v/>
      </c>
      <c r="G402" s="24" t="str">
        <f t="shared" si="27"/>
        <v/>
      </c>
      <c r="H402" s="357" t="str">
        <f t="shared" si="28"/>
        <v>否</v>
      </c>
      <c r="I402" s="156" t="str">
        <f t="shared" si="25"/>
        <v>项</v>
      </c>
      <c r="J402" s="225"/>
      <c r="K402" s="225"/>
    </row>
    <row r="403" s="222" customFormat="1" ht="15" hidden="1" customHeight="1" spans="1:11">
      <c r="A403" s="176" t="s">
        <v>801</v>
      </c>
      <c r="B403" s="359" t="s">
        <v>168</v>
      </c>
      <c r="C403" s="251">
        <f>VLOOKUP(A403,'[88]02'!A:E,5,FALSE)</f>
        <v>0</v>
      </c>
      <c r="D403" s="251">
        <f>SUMIFS([87]表二!$E$1:$E$65536,[87]表二!$A$1:$A$65536,A403)</f>
        <v>0</v>
      </c>
      <c r="E403" s="360">
        <f>VLOOKUP(A403,Sheet1!A:E,5)</f>
        <v>0</v>
      </c>
      <c r="F403" s="24" t="str">
        <f t="shared" si="26"/>
        <v/>
      </c>
      <c r="G403" s="24" t="str">
        <f t="shared" si="27"/>
        <v/>
      </c>
      <c r="H403" s="357" t="str">
        <f t="shared" si="28"/>
        <v>否</v>
      </c>
      <c r="I403" s="156" t="str">
        <f t="shared" si="25"/>
        <v>项</v>
      </c>
      <c r="J403" s="225"/>
      <c r="K403" s="225"/>
    </row>
    <row r="404" s="222" customFormat="1" ht="15" hidden="1" customHeight="1" spans="1:11">
      <c r="A404" s="176" t="s">
        <v>802</v>
      </c>
      <c r="B404" s="359" t="s">
        <v>170</v>
      </c>
      <c r="C404" s="251">
        <f>VLOOKUP(A404,'[88]02'!A:E,5,FALSE)</f>
        <v>0</v>
      </c>
      <c r="D404" s="251">
        <f>SUMIFS([87]表二!$E$1:$E$65536,[87]表二!$A$1:$A$65536,A404)</f>
        <v>0</v>
      </c>
      <c r="E404" s="360">
        <f>VLOOKUP(A404,Sheet1!A:E,5)</f>
        <v>0</v>
      </c>
      <c r="F404" s="24" t="str">
        <f t="shared" si="26"/>
        <v/>
      </c>
      <c r="G404" s="24" t="str">
        <f t="shared" si="27"/>
        <v/>
      </c>
      <c r="H404" s="357" t="str">
        <f t="shared" si="28"/>
        <v>否</v>
      </c>
      <c r="I404" s="156" t="str">
        <f t="shared" si="25"/>
        <v>项</v>
      </c>
      <c r="J404" s="225"/>
      <c r="K404" s="225"/>
    </row>
    <row r="405" s="222" customFormat="1" ht="15" hidden="1" customHeight="1" spans="1:11">
      <c r="A405" s="176" t="s">
        <v>803</v>
      </c>
      <c r="B405" s="359" t="s">
        <v>804</v>
      </c>
      <c r="C405" s="251">
        <f>VLOOKUP(A405,'[88]02'!A:E,5,FALSE)</f>
        <v>0</v>
      </c>
      <c r="D405" s="251">
        <f>SUMIFS([87]表二!$E$1:$E$65536,[87]表二!$A$1:$A$65536,A405)</f>
        <v>0</v>
      </c>
      <c r="E405" s="360">
        <f>VLOOKUP(A405,Sheet1!A:E,5)</f>
        <v>0</v>
      </c>
      <c r="F405" s="24" t="str">
        <f t="shared" si="26"/>
        <v/>
      </c>
      <c r="G405" s="24" t="str">
        <f t="shared" si="27"/>
        <v/>
      </c>
      <c r="H405" s="357" t="str">
        <f t="shared" si="28"/>
        <v>否</v>
      </c>
      <c r="I405" s="156" t="str">
        <f t="shared" si="25"/>
        <v>项</v>
      </c>
      <c r="J405" s="225"/>
      <c r="K405" s="225"/>
    </row>
    <row r="406" ht="15" hidden="1" customHeight="1" spans="1:11">
      <c r="A406" s="176" t="s">
        <v>805</v>
      </c>
      <c r="B406" s="177" t="s">
        <v>806</v>
      </c>
      <c r="C406" s="251">
        <f>SUM(C407:C414)</f>
        <v>0</v>
      </c>
      <c r="D406" s="251">
        <f>SUM(D407:D414)</f>
        <v>0</v>
      </c>
      <c r="E406" s="251">
        <f>SUM(E407:E414)</f>
        <v>0</v>
      </c>
      <c r="F406" s="24" t="str">
        <f t="shared" si="26"/>
        <v/>
      </c>
      <c r="G406" s="24" t="str">
        <f t="shared" si="27"/>
        <v/>
      </c>
      <c r="H406" s="357" t="str">
        <f t="shared" si="28"/>
        <v>否</v>
      </c>
      <c r="I406" s="156" t="str">
        <f t="shared" si="25"/>
        <v>款</v>
      </c>
      <c r="J406" s="156"/>
      <c r="K406" s="156"/>
    </row>
    <row r="407" s="222" customFormat="1" ht="15" hidden="1" customHeight="1" spans="1:11">
      <c r="A407" s="176" t="s">
        <v>807</v>
      </c>
      <c r="B407" s="359" t="s">
        <v>808</v>
      </c>
      <c r="C407" s="251">
        <f>VLOOKUP(A407,'[88]02'!A:E,5,FALSE)</f>
        <v>0</v>
      </c>
      <c r="D407" s="251">
        <f>SUMIFS([87]表二!$E$1:$E$65536,[87]表二!$A$1:$A$65536,A407)</f>
        <v>0</v>
      </c>
      <c r="E407" s="360">
        <f>VLOOKUP(A407,Sheet1!A:E,5)</f>
        <v>0</v>
      </c>
      <c r="F407" s="24" t="str">
        <f t="shared" si="26"/>
        <v/>
      </c>
      <c r="G407" s="24" t="str">
        <f t="shared" si="27"/>
        <v/>
      </c>
      <c r="H407" s="357" t="str">
        <f t="shared" si="28"/>
        <v>否</v>
      </c>
      <c r="I407" s="156" t="str">
        <f t="shared" si="25"/>
        <v>项</v>
      </c>
      <c r="J407" s="225"/>
      <c r="K407" s="225"/>
    </row>
    <row r="408" s="222" customFormat="1" ht="15" hidden="1" customHeight="1" spans="1:11">
      <c r="A408" s="176" t="s">
        <v>809</v>
      </c>
      <c r="B408" s="359" t="s">
        <v>810</v>
      </c>
      <c r="C408" s="251">
        <f>VLOOKUP(A408,'[88]02'!A:E,5,FALSE)</f>
        <v>0</v>
      </c>
      <c r="D408" s="251">
        <f>SUMIFS([87]表二!$E$1:$E$65536,[87]表二!$A$1:$A$65536,A408)</f>
        <v>0</v>
      </c>
      <c r="E408" s="360">
        <f>VLOOKUP(A408,Sheet1!A:E,5)</f>
        <v>0</v>
      </c>
      <c r="F408" s="24" t="str">
        <f t="shared" si="26"/>
        <v/>
      </c>
      <c r="G408" s="24" t="str">
        <f t="shared" si="27"/>
        <v/>
      </c>
      <c r="H408" s="357" t="str">
        <f t="shared" si="28"/>
        <v>否</v>
      </c>
      <c r="I408" s="156" t="str">
        <f t="shared" si="25"/>
        <v>项</v>
      </c>
      <c r="J408" s="225"/>
      <c r="K408" s="225"/>
    </row>
    <row r="409" s="222" customFormat="1" ht="15" hidden="1" customHeight="1" spans="1:11">
      <c r="A409" s="176" t="s">
        <v>811</v>
      </c>
      <c r="B409" s="359" t="s">
        <v>812</v>
      </c>
      <c r="C409" s="251">
        <f>VLOOKUP(A409,'[88]02'!A:E,5,FALSE)</f>
        <v>0</v>
      </c>
      <c r="D409" s="251">
        <f>SUMIFS([87]表二!$E$1:$E$65536,[87]表二!$A$1:$A$65536,A409)</f>
        <v>0</v>
      </c>
      <c r="E409" s="360">
        <f>VLOOKUP(A409,Sheet1!A:E,5)</f>
        <v>0</v>
      </c>
      <c r="F409" s="24" t="str">
        <f t="shared" si="26"/>
        <v/>
      </c>
      <c r="G409" s="24" t="str">
        <f t="shared" si="27"/>
        <v/>
      </c>
      <c r="H409" s="357" t="str">
        <f t="shared" si="28"/>
        <v>否</v>
      </c>
      <c r="I409" s="156" t="str">
        <f t="shared" si="25"/>
        <v>项</v>
      </c>
      <c r="J409" s="225"/>
      <c r="K409" s="225"/>
    </row>
    <row r="410" s="222" customFormat="1" ht="15" hidden="1" customHeight="1" spans="1:11">
      <c r="A410" s="176" t="s">
        <v>813</v>
      </c>
      <c r="B410" s="359" t="s">
        <v>814</v>
      </c>
      <c r="C410" s="251">
        <f>VLOOKUP(A410,'[88]02'!A:E,5,FALSE)</f>
        <v>0</v>
      </c>
      <c r="D410" s="251">
        <f>SUMIFS([87]表二!$E$1:$E$65536,[87]表二!$A$1:$A$65536,A410)</f>
        <v>0</v>
      </c>
      <c r="E410" s="360">
        <f>VLOOKUP(A410,Sheet1!A:E,5)</f>
        <v>0</v>
      </c>
      <c r="F410" s="24" t="str">
        <f t="shared" si="26"/>
        <v/>
      </c>
      <c r="G410" s="24" t="str">
        <f t="shared" si="27"/>
        <v/>
      </c>
      <c r="H410" s="357" t="str">
        <f t="shared" si="28"/>
        <v>否</v>
      </c>
      <c r="I410" s="156" t="str">
        <f t="shared" si="25"/>
        <v>项</v>
      </c>
      <c r="J410" s="225"/>
      <c r="K410" s="225"/>
    </row>
    <row r="411" s="222" customFormat="1" ht="15" hidden="1" customHeight="1" spans="1:11">
      <c r="A411" s="176" t="s">
        <v>815</v>
      </c>
      <c r="B411" s="359" t="s">
        <v>816</v>
      </c>
      <c r="C411" s="251">
        <f>VLOOKUP(A411,'[88]02'!A:E,5,FALSE)</f>
        <v>0</v>
      </c>
      <c r="D411" s="251">
        <f>SUMIFS([87]表二!$E$1:$E$65536,[87]表二!$A$1:$A$65536,A411)</f>
        <v>0</v>
      </c>
      <c r="E411" s="360">
        <f>VLOOKUP(A411,Sheet1!A:E,5)</f>
        <v>0</v>
      </c>
      <c r="F411" s="24" t="str">
        <f t="shared" si="26"/>
        <v/>
      </c>
      <c r="G411" s="24" t="str">
        <f t="shared" si="27"/>
        <v/>
      </c>
      <c r="H411" s="357" t="str">
        <f t="shared" si="28"/>
        <v>否</v>
      </c>
      <c r="I411" s="156" t="str">
        <f t="shared" si="25"/>
        <v>项</v>
      </c>
      <c r="J411" s="225"/>
      <c r="K411" s="225"/>
    </row>
    <row r="412" s="222" customFormat="1" ht="15" hidden="1" customHeight="1" spans="1:11">
      <c r="A412" s="176" t="s">
        <v>817</v>
      </c>
      <c r="B412" s="359" t="s">
        <v>818</v>
      </c>
      <c r="C412" s="251">
        <f>VLOOKUP(A412,'[88]02'!A:E,5,FALSE)</f>
        <v>0</v>
      </c>
      <c r="D412" s="251">
        <f>SUMIFS([87]表二!$E$1:$E$65536,[87]表二!$A$1:$A$65536,A412)</f>
        <v>0</v>
      </c>
      <c r="E412" s="360">
        <f>VLOOKUP(A412,Sheet1!A:E,5)</f>
        <v>0</v>
      </c>
      <c r="F412" s="24" t="str">
        <f t="shared" si="26"/>
        <v/>
      </c>
      <c r="G412" s="24" t="str">
        <f t="shared" si="27"/>
        <v/>
      </c>
      <c r="H412" s="357" t="str">
        <f t="shared" si="28"/>
        <v>否</v>
      </c>
      <c r="I412" s="156" t="str">
        <f t="shared" si="25"/>
        <v>项</v>
      </c>
      <c r="J412" s="225"/>
      <c r="K412" s="225"/>
    </row>
    <row r="413" s="222" customFormat="1" ht="15" hidden="1" customHeight="1" spans="1:11">
      <c r="A413" s="362" t="s">
        <v>819</v>
      </c>
      <c r="B413" s="365" t="s">
        <v>820</v>
      </c>
      <c r="C413" s="251">
        <f>VLOOKUP(A413,'[88]02'!A:E,5,FALSE)</f>
        <v>0</v>
      </c>
      <c r="D413" s="251">
        <f>SUMIFS([87]表二!$E$1:$E$65536,[87]表二!$A$1:$A$65536,A413)</f>
        <v>0</v>
      </c>
      <c r="E413" s="360">
        <f>VLOOKUP(A413,Sheet1!A:E,5)</f>
        <v>0</v>
      </c>
      <c r="F413" s="24" t="str">
        <f t="shared" si="26"/>
        <v/>
      </c>
      <c r="G413" s="24" t="str">
        <f t="shared" si="27"/>
        <v/>
      </c>
      <c r="H413" s="357" t="str">
        <f t="shared" si="28"/>
        <v>否</v>
      </c>
      <c r="I413" s="156" t="str">
        <f t="shared" si="25"/>
        <v>项</v>
      </c>
      <c r="J413" s="225"/>
      <c r="K413" s="225"/>
    </row>
    <row r="414" s="222" customFormat="1" ht="15" hidden="1" customHeight="1" spans="1:11">
      <c r="A414" s="176" t="s">
        <v>821</v>
      </c>
      <c r="B414" s="359" t="s">
        <v>822</v>
      </c>
      <c r="C414" s="251">
        <f>VLOOKUP(A414,'[88]02'!A:E,5,FALSE)</f>
        <v>0</v>
      </c>
      <c r="D414" s="251">
        <f>SUMIFS([87]表二!$E$1:$E$65536,[87]表二!$A$1:$A$65536,A414)</f>
        <v>0</v>
      </c>
      <c r="E414" s="360">
        <f>VLOOKUP(A414,Sheet1!A:E,5)</f>
        <v>0</v>
      </c>
      <c r="F414" s="24" t="str">
        <f t="shared" si="26"/>
        <v/>
      </c>
      <c r="G414" s="24" t="str">
        <f t="shared" si="27"/>
        <v/>
      </c>
      <c r="H414" s="357" t="str">
        <f t="shared" si="28"/>
        <v>否</v>
      </c>
      <c r="I414" s="156" t="str">
        <f t="shared" si="25"/>
        <v>项</v>
      </c>
      <c r="J414" s="225"/>
      <c r="K414" s="225"/>
    </row>
    <row r="415" ht="15" hidden="1" customHeight="1" spans="1:11">
      <c r="A415" s="176" t="s">
        <v>823</v>
      </c>
      <c r="B415" s="177" t="s">
        <v>824</v>
      </c>
      <c r="C415" s="251">
        <f>SUM(C416:C420)</f>
        <v>0</v>
      </c>
      <c r="D415" s="251">
        <f>SUM(D416:D420)</f>
        <v>0</v>
      </c>
      <c r="E415" s="251">
        <f>SUM(E416:E420)</f>
        <v>0</v>
      </c>
      <c r="F415" s="24" t="str">
        <f t="shared" si="26"/>
        <v/>
      </c>
      <c r="G415" s="24" t="str">
        <f t="shared" si="27"/>
        <v/>
      </c>
      <c r="H415" s="357" t="str">
        <f t="shared" si="28"/>
        <v>否</v>
      </c>
      <c r="I415" s="156" t="str">
        <f t="shared" si="25"/>
        <v>款</v>
      </c>
      <c r="J415" s="156"/>
      <c r="K415" s="156"/>
    </row>
    <row r="416" s="222" customFormat="1" ht="15" hidden="1" customHeight="1" spans="1:11">
      <c r="A416" s="176" t="s">
        <v>825</v>
      </c>
      <c r="B416" s="359" t="s">
        <v>808</v>
      </c>
      <c r="C416" s="251">
        <f>VLOOKUP(A416,'[88]02'!A:E,5,FALSE)</f>
        <v>0</v>
      </c>
      <c r="D416" s="251">
        <f>SUMIFS([87]表二!$E$1:$E$65536,[87]表二!$A$1:$A$65536,A416)</f>
        <v>0</v>
      </c>
      <c r="E416" s="360">
        <f>VLOOKUP(A416,Sheet1!A:E,5)</f>
        <v>0</v>
      </c>
      <c r="F416" s="24" t="str">
        <f t="shared" si="26"/>
        <v/>
      </c>
      <c r="G416" s="24" t="str">
        <f t="shared" si="27"/>
        <v/>
      </c>
      <c r="H416" s="357" t="str">
        <f t="shared" si="28"/>
        <v>否</v>
      </c>
      <c r="I416" s="156" t="str">
        <f t="shared" si="25"/>
        <v>项</v>
      </c>
      <c r="J416" s="225"/>
      <c r="K416" s="225"/>
    </row>
    <row r="417" s="222" customFormat="1" ht="15" hidden="1" customHeight="1" spans="1:11">
      <c r="A417" s="176" t="s">
        <v>826</v>
      </c>
      <c r="B417" s="359" t="s">
        <v>827</v>
      </c>
      <c r="C417" s="251">
        <f>VLOOKUP(A417,'[88]02'!A:E,5,FALSE)</f>
        <v>0</v>
      </c>
      <c r="D417" s="251">
        <f>SUMIFS([87]表二!$E$1:$E$65536,[87]表二!$A$1:$A$65536,A417)</f>
        <v>0</v>
      </c>
      <c r="E417" s="360">
        <f>VLOOKUP(A417,Sheet1!A:E,5)</f>
        <v>0</v>
      </c>
      <c r="F417" s="24" t="str">
        <f t="shared" si="26"/>
        <v/>
      </c>
      <c r="G417" s="24" t="str">
        <f t="shared" si="27"/>
        <v/>
      </c>
      <c r="H417" s="357" t="str">
        <f t="shared" si="28"/>
        <v>否</v>
      </c>
      <c r="I417" s="156" t="str">
        <f t="shared" si="25"/>
        <v>项</v>
      </c>
      <c r="J417" s="225"/>
      <c r="K417" s="225"/>
    </row>
    <row r="418" s="222" customFormat="1" ht="15" hidden="1" customHeight="1" spans="1:11">
      <c r="A418" s="176" t="s">
        <v>828</v>
      </c>
      <c r="B418" s="359" t="s">
        <v>829</v>
      </c>
      <c r="C418" s="251">
        <f>VLOOKUP(A418,'[88]02'!A:E,5,FALSE)</f>
        <v>0</v>
      </c>
      <c r="D418" s="251">
        <f>SUMIFS([87]表二!$E$1:$E$65536,[87]表二!$A$1:$A$65536,A418)</f>
        <v>0</v>
      </c>
      <c r="E418" s="360">
        <f>VLOOKUP(A418,Sheet1!A:E,5)</f>
        <v>0</v>
      </c>
      <c r="F418" s="24" t="str">
        <f t="shared" si="26"/>
        <v/>
      </c>
      <c r="G418" s="24" t="str">
        <f t="shared" si="27"/>
        <v/>
      </c>
      <c r="H418" s="357" t="str">
        <f t="shared" si="28"/>
        <v>否</v>
      </c>
      <c r="I418" s="156" t="str">
        <f t="shared" si="25"/>
        <v>项</v>
      </c>
      <c r="J418" s="225"/>
      <c r="K418" s="225"/>
    </row>
    <row r="419" s="222" customFormat="1" ht="15" hidden="1" customHeight="1" spans="1:11">
      <c r="A419" s="176" t="s">
        <v>830</v>
      </c>
      <c r="B419" s="359" t="s">
        <v>831</v>
      </c>
      <c r="C419" s="251">
        <f>VLOOKUP(A419,'[88]02'!A:E,5,FALSE)</f>
        <v>0</v>
      </c>
      <c r="D419" s="251">
        <f>SUMIFS([87]表二!$E$1:$E$65536,[87]表二!$A$1:$A$65536,A419)</f>
        <v>0</v>
      </c>
      <c r="E419" s="360">
        <f>VLOOKUP(A419,Sheet1!A:E,5)</f>
        <v>0</v>
      </c>
      <c r="F419" s="24" t="str">
        <f t="shared" si="26"/>
        <v/>
      </c>
      <c r="G419" s="24" t="str">
        <f t="shared" si="27"/>
        <v/>
      </c>
      <c r="H419" s="357" t="str">
        <f t="shared" si="28"/>
        <v>否</v>
      </c>
      <c r="I419" s="156" t="str">
        <f t="shared" si="25"/>
        <v>项</v>
      </c>
      <c r="J419" s="225"/>
      <c r="K419" s="225"/>
    </row>
    <row r="420" s="222" customFormat="1" ht="15" hidden="1" customHeight="1" spans="1:11">
      <c r="A420" s="176" t="s">
        <v>832</v>
      </c>
      <c r="B420" s="359" t="s">
        <v>833</v>
      </c>
      <c r="C420" s="251">
        <f>VLOOKUP(A420,'[88]02'!A:E,5,FALSE)</f>
        <v>0</v>
      </c>
      <c r="D420" s="251">
        <f>SUMIFS([87]表二!$E$1:$E$65536,[87]表二!$A$1:$A$65536,A420)</f>
        <v>0</v>
      </c>
      <c r="E420" s="360">
        <f>VLOOKUP(A420,Sheet1!A:E,5)</f>
        <v>0</v>
      </c>
      <c r="F420" s="24" t="str">
        <f t="shared" si="26"/>
        <v/>
      </c>
      <c r="G420" s="24" t="str">
        <f t="shared" si="27"/>
        <v/>
      </c>
      <c r="H420" s="357" t="str">
        <f t="shared" si="28"/>
        <v>否</v>
      </c>
      <c r="I420" s="156" t="str">
        <f t="shared" si="25"/>
        <v>项</v>
      </c>
      <c r="J420" s="225"/>
      <c r="K420" s="225"/>
    </row>
    <row r="421" ht="21.6" customHeight="1" spans="1:11">
      <c r="A421" s="176" t="s">
        <v>834</v>
      </c>
      <c r="B421" s="177" t="s">
        <v>835</v>
      </c>
      <c r="C421" s="251">
        <f>SUM(C422:C425)</f>
        <v>324</v>
      </c>
      <c r="D421" s="251">
        <f>SUM(D422:D425)</f>
        <v>0</v>
      </c>
      <c r="E421" s="251">
        <f>SUM(E422:E425)</f>
        <v>0</v>
      </c>
      <c r="F421" s="24">
        <f t="shared" si="26"/>
        <v>-1</v>
      </c>
      <c r="G421" s="24" t="str">
        <f t="shared" si="27"/>
        <v/>
      </c>
      <c r="H421" s="357" t="str">
        <f t="shared" si="28"/>
        <v>是</v>
      </c>
      <c r="I421" s="156" t="str">
        <f t="shared" si="25"/>
        <v>款</v>
      </c>
      <c r="J421" s="156"/>
      <c r="K421" s="156"/>
    </row>
    <row r="422" s="222" customFormat="1" ht="15" hidden="1" customHeight="1" spans="1:11">
      <c r="A422" s="176" t="s">
        <v>836</v>
      </c>
      <c r="B422" s="359" t="s">
        <v>808</v>
      </c>
      <c r="C422" s="251">
        <f>VLOOKUP(A422,'[88]02'!A:E,5,FALSE)</f>
        <v>0</v>
      </c>
      <c r="D422" s="251">
        <f>SUMIFS([87]表二!$E$1:$E$65536,[87]表二!$A$1:$A$65536,A422)</f>
        <v>0</v>
      </c>
      <c r="E422" s="360">
        <f>VLOOKUP(A422,Sheet1!A:E,5)</f>
        <v>0</v>
      </c>
      <c r="F422" s="24" t="str">
        <f t="shared" si="26"/>
        <v/>
      </c>
      <c r="G422" s="24" t="str">
        <f t="shared" si="27"/>
        <v/>
      </c>
      <c r="H422" s="357" t="str">
        <f t="shared" si="28"/>
        <v>否</v>
      </c>
      <c r="I422" s="156" t="str">
        <f t="shared" si="25"/>
        <v>项</v>
      </c>
      <c r="J422" s="225"/>
      <c r="K422" s="225"/>
    </row>
    <row r="423" s="222" customFormat="1" ht="15" hidden="1" customHeight="1" spans="1:11">
      <c r="A423" s="176" t="s">
        <v>837</v>
      </c>
      <c r="B423" s="359" t="s">
        <v>838</v>
      </c>
      <c r="C423" s="251">
        <f>VLOOKUP(A423,'[88]02'!A:E,5,FALSE)</f>
        <v>0</v>
      </c>
      <c r="D423" s="251">
        <f>SUMIFS([87]表二!$E$1:$E$65536,[87]表二!$A$1:$A$65536,A423)</f>
        <v>0</v>
      </c>
      <c r="E423" s="360">
        <f>VLOOKUP(A423,Sheet1!A:E,5)</f>
        <v>0</v>
      </c>
      <c r="F423" s="24" t="str">
        <f t="shared" si="26"/>
        <v/>
      </c>
      <c r="G423" s="24" t="str">
        <f t="shared" si="27"/>
        <v/>
      </c>
      <c r="H423" s="357" t="str">
        <f t="shared" si="28"/>
        <v>否</v>
      </c>
      <c r="I423" s="156" t="str">
        <f t="shared" si="25"/>
        <v>项</v>
      </c>
      <c r="J423" s="225"/>
      <c r="K423" s="225"/>
    </row>
    <row r="424" s="222" customFormat="1" ht="15" hidden="1" customHeight="1" spans="1:11">
      <c r="A424" s="366" t="s">
        <v>839</v>
      </c>
      <c r="B424" s="359" t="s">
        <v>840</v>
      </c>
      <c r="C424" s="251">
        <f>VLOOKUP(A424,'[88]02'!A:E,5,FALSE)</f>
        <v>0</v>
      </c>
      <c r="D424" s="251">
        <f>SUMIFS([87]表二!$E$1:$E$65536,[87]表二!$A$1:$A$65536,A424)</f>
        <v>0</v>
      </c>
      <c r="E424" s="360">
        <f>VLOOKUP(A424,Sheet1!A:E,5)</f>
        <v>0</v>
      </c>
      <c r="F424" s="24" t="str">
        <f t="shared" si="26"/>
        <v/>
      </c>
      <c r="G424" s="24" t="str">
        <f t="shared" si="27"/>
        <v/>
      </c>
      <c r="H424" s="357" t="str">
        <f t="shared" si="28"/>
        <v>否</v>
      </c>
      <c r="I424" s="156" t="str">
        <f t="shared" si="25"/>
        <v>项</v>
      </c>
      <c r="J424" s="225"/>
      <c r="K424" s="225"/>
    </row>
    <row r="425" s="222" customFormat="1" ht="21.6" customHeight="1" spans="1:11">
      <c r="A425" s="176" t="s">
        <v>841</v>
      </c>
      <c r="B425" s="359" t="s">
        <v>842</v>
      </c>
      <c r="C425" s="251">
        <f>VLOOKUP(A425,'[88]02'!A:E,5,FALSE)</f>
        <v>324</v>
      </c>
      <c r="D425" s="251">
        <f>SUMIFS([87]表二!$E$1:$E$65536,[87]表二!$A$1:$A$65536,A425)</f>
        <v>0</v>
      </c>
      <c r="E425" s="360">
        <f>VLOOKUP(A425,Sheet1!A:E,5)</f>
        <v>0</v>
      </c>
      <c r="F425" s="24">
        <f t="shared" si="26"/>
        <v>-1</v>
      </c>
      <c r="G425" s="24" t="str">
        <f t="shared" si="27"/>
        <v/>
      </c>
      <c r="H425" s="357" t="str">
        <f t="shared" si="28"/>
        <v>是</v>
      </c>
      <c r="I425" s="156" t="str">
        <f t="shared" si="25"/>
        <v>项</v>
      </c>
      <c r="J425" s="225"/>
      <c r="K425" s="225"/>
    </row>
    <row r="426" ht="21.6" customHeight="1" spans="1:11">
      <c r="A426" s="176" t="s">
        <v>843</v>
      </c>
      <c r="B426" s="177" t="s">
        <v>844</v>
      </c>
      <c r="C426" s="251">
        <f>SUM(C427:C430)</f>
        <v>200</v>
      </c>
      <c r="D426" s="251">
        <f>SUM(D427:D430)</f>
        <v>0</v>
      </c>
      <c r="E426" s="251">
        <f>SUM(E427:E430)</f>
        <v>0</v>
      </c>
      <c r="F426" s="24">
        <f t="shared" si="26"/>
        <v>-1</v>
      </c>
      <c r="G426" s="24" t="str">
        <f t="shared" si="27"/>
        <v/>
      </c>
      <c r="H426" s="357" t="str">
        <f t="shared" si="28"/>
        <v>是</v>
      </c>
      <c r="I426" s="156" t="str">
        <f t="shared" si="25"/>
        <v>款</v>
      </c>
      <c r="J426" s="156"/>
      <c r="K426" s="156"/>
    </row>
    <row r="427" s="222" customFormat="1" ht="15" hidden="1" customHeight="1" spans="1:11">
      <c r="A427" s="176" t="s">
        <v>845</v>
      </c>
      <c r="B427" s="359" t="s">
        <v>808</v>
      </c>
      <c r="C427" s="251">
        <f>VLOOKUP(A427,'[88]02'!A:E,5,FALSE)</f>
        <v>0</v>
      </c>
      <c r="D427" s="251">
        <f>SUMIFS([87]表二!$E$1:$E$65536,[87]表二!$A$1:$A$65536,A427)</f>
        <v>0</v>
      </c>
      <c r="E427" s="360">
        <f>VLOOKUP(A427,Sheet1!A:E,5)</f>
        <v>0</v>
      </c>
      <c r="F427" s="24" t="str">
        <f t="shared" si="26"/>
        <v/>
      </c>
      <c r="G427" s="24" t="str">
        <f t="shared" si="27"/>
        <v/>
      </c>
      <c r="H427" s="357" t="str">
        <f t="shared" si="28"/>
        <v>否</v>
      </c>
      <c r="I427" s="156" t="str">
        <f t="shared" si="25"/>
        <v>项</v>
      </c>
      <c r="J427" s="225"/>
      <c r="K427" s="225"/>
    </row>
    <row r="428" s="222" customFormat="1" ht="21.6" customHeight="1" spans="1:11">
      <c r="A428" s="176" t="s">
        <v>846</v>
      </c>
      <c r="B428" s="359" t="s">
        <v>847</v>
      </c>
      <c r="C428" s="251">
        <f>VLOOKUP(A428,'[88]02'!A:E,5,FALSE)</f>
        <v>200</v>
      </c>
      <c r="D428" s="251">
        <f>SUMIFS([87]表二!$E$1:$E$65536,[87]表二!$A$1:$A$65536,A428)</f>
        <v>0</v>
      </c>
      <c r="E428" s="360">
        <f>VLOOKUP(A428,Sheet1!A:E,5)</f>
        <v>0</v>
      </c>
      <c r="F428" s="24">
        <f t="shared" si="26"/>
        <v>-1</v>
      </c>
      <c r="G428" s="24" t="str">
        <f t="shared" si="27"/>
        <v/>
      </c>
      <c r="H428" s="357" t="str">
        <f t="shared" si="28"/>
        <v>是</v>
      </c>
      <c r="I428" s="156" t="str">
        <f t="shared" si="25"/>
        <v>项</v>
      </c>
      <c r="J428" s="225"/>
      <c r="K428" s="225"/>
    </row>
    <row r="429" s="222" customFormat="1" ht="15" hidden="1" customHeight="1" spans="1:11">
      <c r="A429" s="176" t="s">
        <v>848</v>
      </c>
      <c r="B429" s="359" t="s">
        <v>849</v>
      </c>
      <c r="C429" s="251">
        <f>VLOOKUP(A429,'[88]02'!A:E,5,FALSE)</f>
        <v>0</v>
      </c>
      <c r="D429" s="251">
        <f>SUMIFS([87]表二!$E$1:$E$65536,[87]表二!$A$1:$A$65536,A429)</f>
        <v>0</v>
      </c>
      <c r="E429" s="360">
        <f>VLOOKUP(A429,Sheet1!A:E,5)</f>
        <v>0</v>
      </c>
      <c r="F429" s="24" t="str">
        <f t="shared" si="26"/>
        <v/>
      </c>
      <c r="G429" s="24" t="str">
        <f t="shared" si="27"/>
        <v/>
      </c>
      <c r="H429" s="357" t="str">
        <f t="shared" si="28"/>
        <v>否</v>
      </c>
      <c r="I429" s="156" t="str">
        <f t="shared" si="25"/>
        <v>项</v>
      </c>
      <c r="J429" s="225"/>
      <c r="K429" s="225"/>
    </row>
    <row r="430" s="222" customFormat="1" ht="15" hidden="1" customHeight="1" spans="1:11">
      <c r="A430" s="176" t="s">
        <v>850</v>
      </c>
      <c r="B430" s="359" t="s">
        <v>851</v>
      </c>
      <c r="C430" s="251">
        <f>VLOOKUP(A430,'[88]02'!A:E,5,FALSE)</f>
        <v>0</v>
      </c>
      <c r="D430" s="251">
        <f>SUMIFS([87]表二!$E$1:$E$65536,[87]表二!$A$1:$A$65536,A430)</f>
        <v>0</v>
      </c>
      <c r="E430" s="360">
        <f>VLOOKUP(A430,Sheet1!A:E,5)</f>
        <v>0</v>
      </c>
      <c r="F430" s="24" t="str">
        <f t="shared" si="26"/>
        <v/>
      </c>
      <c r="G430" s="24" t="str">
        <f t="shared" si="27"/>
        <v/>
      </c>
      <c r="H430" s="357" t="str">
        <f t="shared" si="28"/>
        <v>否</v>
      </c>
      <c r="I430" s="156" t="str">
        <f t="shared" si="25"/>
        <v>项</v>
      </c>
      <c r="J430" s="225"/>
      <c r="K430" s="225"/>
    </row>
    <row r="431" ht="21.6" customHeight="1" spans="1:11">
      <c r="A431" s="176" t="s">
        <v>852</v>
      </c>
      <c r="B431" s="177" t="s">
        <v>853</v>
      </c>
      <c r="C431" s="251">
        <f>SUM(C432:C435)</f>
        <v>0</v>
      </c>
      <c r="D431" s="251">
        <f>SUM(D432:D435)</f>
        <v>25</v>
      </c>
      <c r="E431" s="251">
        <f>SUM(E432:E435)</f>
        <v>28</v>
      </c>
      <c r="F431" s="24" t="str">
        <f t="shared" si="26"/>
        <v/>
      </c>
      <c r="G431" s="24">
        <f t="shared" si="27"/>
        <v>0.12</v>
      </c>
      <c r="H431" s="357" t="str">
        <f t="shared" si="28"/>
        <v>是</v>
      </c>
      <c r="I431" s="156" t="str">
        <f t="shared" si="25"/>
        <v>款</v>
      </c>
      <c r="J431" s="156"/>
      <c r="K431" s="156"/>
    </row>
    <row r="432" s="222" customFormat="1" ht="21.6" customHeight="1" spans="1:11">
      <c r="A432" s="176" t="s">
        <v>854</v>
      </c>
      <c r="B432" s="359" t="s">
        <v>855</v>
      </c>
      <c r="C432" s="251">
        <f>VLOOKUP(A432,'[88]02'!A:E,5,FALSE)</f>
        <v>0</v>
      </c>
      <c r="D432" s="251">
        <f>SUMIFS([87]表二!$E$1:$E$65536,[87]表二!$A$1:$A$65536,A432)</f>
        <v>25</v>
      </c>
      <c r="E432" s="360">
        <f>VLOOKUP(A432,Sheet1!A:E,5)</f>
        <v>28</v>
      </c>
      <c r="F432" s="24" t="str">
        <f t="shared" si="26"/>
        <v/>
      </c>
      <c r="G432" s="24">
        <f t="shared" si="27"/>
        <v>0.12</v>
      </c>
      <c r="H432" s="357" t="str">
        <f t="shared" si="28"/>
        <v>是</v>
      </c>
      <c r="I432" s="156" t="str">
        <f t="shared" si="25"/>
        <v>项</v>
      </c>
      <c r="J432" s="225"/>
      <c r="K432" s="225"/>
    </row>
    <row r="433" s="222" customFormat="1" ht="15" hidden="1" customHeight="1" spans="1:11">
      <c r="A433" s="176" t="s">
        <v>856</v>
      </c>
      <c r="B433" s="359" t="s">
        <v>857</v>
      </c>
      <c r="C433" s="251">
        <f>VLOOKUP(A433,'[88]02'!A:E,5,FALSE)</f>
        <v>0</v>
      </c>
      <c r="D433" s="251">
        <f>SUMIFS([87]表二!$E$1:$E$65536,[87]表二!$A$1:$A$65536,A433)</f>
        <v>0</v>
      </c>
      <c r="E433" s="360">
        <f>VLOOKUP(A433,Sheet1!A:E,5)</f>
        <v>0</v>
      </c>
      <c r="F433" s="24" t="str">
        <f t="shared" si="26"/>
        <v/>
      </c>
      <c r="G433" s="24" t="str">
        <f t="shared" si="27"/>
        <v/>
      </c>
      <c r="H433" s="357" t="str">
        <f t="shared" si="28"/>
        <v>否</v>
      </c>
      <c r="I433" s="156" t="str">
        <f t="shared" si="25"/>
        <v>项</v>
      </c>
      <c r="J433" s="225"/>
      <c r="K433" s="225"/>
    </row>
    <row r="434" s="222" customFormat="1" ht="15" hidden="1" customHeight="1" spans="1:11">
      <c r="A434" s="176" t="s">
        <v>858</v>
      </c>
      <c r="B434" s="359" t="s">
        <v>859</v>
      </c>
      <c r="C434" s="251">
        <f>VLOOKUP(A434,'[88]02'!A:E,5,FALSE)</f>
        <v>0</v>
      </c>
      <c r="D434" s="251">
        <f>SUMIFS([87]表二!$E$1:$E$65536,[87]表二!$A$1:$A$65536,A434)</f>
        <v>0</v>
      </c>
      <c r="E434" s="360">
        <f>VLOOKUP(A434,Sheet1!A:E,5)</f>
        <v>0</v>
      </c>
      <c r="F434" s="24" t="str">
        <f t="shared" si="26"/>
        <v/>
      </c>
      <c r="G434" s="24" t="str">
        <f t="shared" si="27"/>
        <v/>
      </c>
      <c r="H434" s="357" t="str">
        <f t="shared" si="28"/>
        <v>否</v>
      </c>
      <c r="I434" s="156" t="str">
        <f t="shared" si="25"/>
        <v>项</v>
      </c>
      <c r="J434" s="225"/>
      <c r="K434" s="225"/>
    </row>
    <row r="435" s="222" customFormat="1" ht="15" hidden="1" customHeight="1" spans="1:11">
      <c r="A435" s="176" t="s">
        <v>860</v>
      </c>
      <c r="B435" s="359" t="s">
        <v>861</v>
      </c>
      <c r="C435" s="251">
        <f>VLOOKUP(A435,'[88]02'!A:E,5,FALSE)</f>
        <v>0</v>
      </c>
      <c r="D435" s="251">
        <f>SUMIFS([87]表二!$E$1:$E$65536,[87]表二!$A$1:$A$65536,A435)</f>
        <v>0</v>
      </c>
      <c r="E435" s="360">
        <f>VLOOKUP(A435,Sheet1!A:E,5)</f>
        <v>0</v>
      </c>
      <c r="F435" s="24" t="str">
        <f t="shared" si="26"/>
        <v/>
      </c>
      <c r="G435" s="24" t="str">
        <f t="shared" si="27"/>
        <v/>
      </c>
      <c r="H435" s="357" t="str">
        <f t="shared" si="28"/>
        <v>否</v>
      </c>
      <c r="I435" s="156" t="str">
        <f t="shared" si="25"/>
        <v>项</v>
      </c>
      <c r="J435" s="225"/>
      <c r="K435" s="225"/>
    </row>
    <row r="436" ht="21.6" customHeight="1" spans="1:11">
      <c r="A436" s="176" t="s">
        <v>862</v>
      </c>
      <c r="B436" s="177" t="s">
        <v>863</v>
      </c>
      <c r="C436" s="251">
        <f>SUM(C437:C442)</f>
        <v>109</v>
      </c>
      <c r="D436" s="251">
        <f>SUM(D437:D442)</f>
        <v>130</v>
      </c>
      <c r="E436" s="251">
        <f>SUM(E437:E442)</f>
        <v>66</v>
      </c>
      <c r="F436" s="24">
        <f t="shared" si="26"/>
        <v>-0.394</v>
      </c>
      <c r="G436" s="24">
        <f t="shared" si="27"/>
        <v>-0.492</v>
      </c>
      <c r="H436" s="357" t="str">
        <f t="shared" si="28"/>
        <v>是</v>
      </c>
      <c r="I436" s="156" t="str">
        <f t="shared" si="25"/>
        <v>款</v>
      </c>
      <c r="J436" s="156"/>
      <c r="K436" s="156"/>
    </row>
    <row r="437" s="222" customFormat="1" ht="21.6" customHeight="1" spans="1:11">
      <c r="A437" s="176" t="s">
        <v>864</v>
      </c>
      <c r="B437" s="359" t="s">
        <v>808</v>
      </c>
      <c r="C437" s="251">
        <f>VLOOKUP(A437,'[88]02'!A:E,5,FALSE)</f>
        <v>82</v>
      </c>
      <c r="D437" s="251">
        <f>SUMIFS([87]表二!$E$1:$E$65536,[87]表二!$A$1:$A$65536,A437)</f>
        <v>87</v>
      </c>
      <c r="E437" s="360">
        <f>VLOOKUP(A437,Sheet1!A:E,5)</f>
        <v>66</v>
      </c>
      <c r="F437" s="24">
        <f t="shared" si="26"/>
        <v>-0.195</v>
      </c>
      <c r="G437" s="24">
        <f t="shared" si="27"/>
        <v>-0.241</v>
      </c>
      <c r="H437" s="357" t="str">
        <f t="shared" si="28"/>
        <v>是</v>
      </c>
      <c r="I437" s="156" t="str">
        <f t="shared" ref="I437:I500" si="29">IF(LEN(A437)=3,"类",IF(LEN(A437)=5,"款","项"))</f>
        <v>项</v>
      </c>
      <c r="J437" s="225"/>
      <c r="K437" s="225"/>
    </row>
    <row r="438" s="222" customFormat="1" ht="21.6" customHeight="1" spans="1:11">
      <c r="A438" s="176" t="s">
        <v>865</v>
      </c>
      <c r="B438" s="359" t="s">
        <v>866</v>
      </c>
      <c r="C438" s="251">
        <f>VLOOKUP(A438,'[88]02'!A:E,5,FALSE)</f>
        <v>27</v>
      </c>
      <c r="D438" s="251">
        <f>SUMIFS([87]表二!$E$1:$E$65536,[87]表二!$A$1:$A$65536,A438)</f>
        <v>43</v>
      </c>
      <c r="E438" s="360">
        <f>VLOOKUP(A438,Sheet1!A:E,5)</f>
        <v>0</v>
      </c>
      <c r="F438" s="24">
        <f t="shared" si="26"/>
        <v>-1</v>
      </c>
      <c r="G438" s="24">
        <f t="shared" si="27"/>
        <v>-1</v>
      </c>
      <c r="H438" s="357" t="str">
        <f t="shared" si="28"/>
        <v>是</v>
      </c>
      <c r="I438" s="156" t="str">
        <f t="shared" si="29"/>
        <v>项</v>
      </c>
      <c r="J438" s="225"/>
      <c r="K438" s="225"/>
    </row>
    <row r="439" s="222" customFormat="1" ht="15" hidden="1" customHeight="1" spans="1:11">
      <c r="A439" s="176" t="s">
        <v>867</v>
      </c>
      <c r="B439" s="359" t="s">
        <v>868</v>
      </c>
      <c r="C439" s="251">
        <f>VLOOKUP(A439,'[88]02'!A:E,5,FALSE)</f>
        <v>0</v>
      </c>
      <c r="D439" s="251">
        <f>SUMIFS([87]表二!$E$1:$E$65536,[87]表二!$A$1:$A$65536,A439)</f>
        <v>0</v>
      </c>
      <c r="E439" s="360">
        <f>VLOOKUP(A439,Sheet1!A:E,5)</f>
        <v>0</v>
      </c>
      <c r="F439" s="24" t="str">
        <f t="shared" si="26"/>
        <v/>
      </c>
      <c r="G439" s="24" t="str">
        <f t="shared" si="27"/>
        <v/>
      </c>
      <c r="H439" s="357" t="str">
        <f t="shared" si="28"/>
        <v>否</v>
      </c>
      <c r="I439" s="156" t="str">
        <f t="shared" si="29"/>
        <v>项</v>
      </c>
      <c r="J439" s="225"/>
      <c r="K439" s="225"/>
    </row>
    <row r="440" s="222" customFormat="1" ht="15" hidden="1" customHeight="1" spans="1:11">
      <c r="A440" s="176" t="s">
        <v>869</v>
      </c>
      <c r="B440" s="359" t="s">
        <v>870</v>
      </c>
      <c r="C440" s="251">
        <f>VLOOKUP(A440,'[88]02'!A:E,5,FALSE)</f>
        <v>0</v>
      </c>
      <c r="D440" s="251">
        <f>SUMIFS([87]表二!$E$1:$E$65536,[87]表二!$A$1:$A$65536,A440)</f>
        <v>0</v>
      </c>
      <c r="E440" s="360">
        <f>VLOOKUP(A440,Sheet1!A:E,5)</f>
        <v>0</v>
      </c>
      <c r="F440" s="24" t="str">
        <f t="shared" si="26"/>
        <v/>
      </c>
      <c r="G440" s="24" t="str">
        <f t="shared" si="27"/>
        <v/>
      </c>
      <c r="H440" s="357" t="str">
        <f t="shared" si="28"/>
        <v>否</v>
      </c>
      <c r="I440" s="156" t="str">
        <f t="shared" si="29"/>
        <v>项</v>
      </c>
      <c r="J440" s="225"/>
      <c r="K440" s="225"/>
    </row>
    <row r="441" s="222" customFormat="1" ht="15" hidden="1" customHeight="1" spans="1:11">
      <c r="A441" s="176" t="s">
        <v>871</v>
      </c>
      <c r="B441" s="359" t="s">
        <v>872</v>
      </c>
      <c r="C441" s="251">
        <f>VLOOKUP(A441,'[88]02'!A:E,5,FALSE)</f>
        <v>0</v>
      </c>
      <c r="D441" s="251">
        <f>SUMIFS([87]表二!$E$1:$E$65536,[87]表二!$A$1:$A$65536,A441)</f>
        <v>0</v>
      </c>
      <c r="E441" s="360">
        <f>VLOOKUP(A441,Sheet1!A:E,5)</f>
        <v>0</v>
      </c>
      <c r="F441" s="24" t="str">
        <f t="shared" si="26"/>
        <v/>
      </c>
      <c r="G441" s="24" t="str">
        <f t="shared" si="27"/>
        <v/>
      </c>
      <c r="H441" s="357" t="str">
        <f t="shared" si="28"/>
        <v>否</v>
      </c>
      <c r="I441" s="156" t="str">
        <f t="shared" si="29"/>
        <v>项</v>
      </c>
      <c r="J441" s="225"/>
      <c r="K441" s="225"/>
    </row>
    <row r="442" s="222" customFormat="1" ht="15" hidden="1" customHeight="1" spans="1:11">
      <c r="A442" s="176" t="s">
        <v>873</v>
      </c>
      <c r="B442" s="359" t="s">
        <v>874</v>
      </c>
      <c r="C442" s="251">
        <f>VLOOKUP(A442,'[88]02'!A:E,5,FALSE)</f>
        <v>0</v>
      </c>
      <c r="D442" s="251">
        <f>SUMIFS([87]表二!$E$1:$E$65536,[87]表二!$A$1:$A$65536,A442)</f>
        <v>0</v>
      </c>
      <c r="E442" s="360">
        <f>VLOOKUP(A442,Sheet1!A:E,5)</f>
        <v>0</v>
      </c>
      <c r="F442" s="24" t="str">
        <f t="shared" si="26"/>
        <v/>
      </c>
      <c r="G442" s="24" t="str">
        <f t="shared" si="27"/>
        <v/>
      </c>
      <c r="H442" s="357" t="str">
        <f t="shared" si="28"/>
        <v>否</v>
      </c>
      <c r="I442" s="156" t="str">
        <f t="shared" si="29"/>
        <v>项</v>
      </c>
      <c r="J442" s="225"/>
      <c r="K442" s="225"/>
    </row>
    <row r="443" ht="15" hidden="1" customHeight="1" spans="1:11">
      <c r="A443" s="176" t="s">
        <v>875</v>
      </c>
      <c r="B443" s="177" t="s">
        <v>876</v>
      </c>
      <c r="C443" s="251">
        <f>SUM(C444:C446)</f>
        <v>0</v>
      </c>
      <c r="D443" s="251">
        <f>SUM(D444:D446)</f>
        <v>0</v>
      </c>
      <c r="E443" s="251">
        <f>SUM(E444:E446)</f>
        <v>0</v>
      </c>
      <c r="F443" s="24" t="str">
        <f t="shared" si="26"/>
        <v/>
      </c>
      <c r="G443" s="24" t="str">
        <f t="shared" si="27"/>
        <v/>
      </c>
      <c r="H443" s="357" t="str">
        <f t="shared" si="28"/>
        <v>否</v>
      </c>
      <c r="I443" s="156" t="str">
        <f t="shared" si="29"/>
        <v>款</v>
      </c>
      <c r="J443" s="156"/>
      <c r="K443" s="156"/>
    </row>
    <row r="444" s="222" customFormat="1" ht="15" hidden="1" customHeight="1" spans="1:11">
      <c r="A444" s="176" t="s">
        <v>877</v>
      </c>
      <c r="B444" s="359" t="s">
        <v>878</v>
      </c>
      <c r="C444" s="251">
        <f>VLOOKUP(A444,'[88]02'!A:E,5,FALSE)</f>
        <v>0</v>
      </c>
      <c r="D444" s="251">
        <f>SUMIFS([87]表二!$E$1:$E$65536,[87]表二!$A$1:$A$65536,A444)</f>
        <v>0</v>
      </c>
      <c r="E444" s="360">
        <f>VLOOKUP(A444,Sheet1!A:E,5)</f>
        <v>0</v>
      </c>
      <c r="F444" s="24" t="str">
        <f t="shared" si="26"/>
        <v/>
      </c>
      <c r="G444" s="24" t="str">
        <f t="shared" si="27"/>
        <v/>
      </c>
      <c r="H444" s="357" t="str">
        <f t="shared" si="28"/>
        <v>否</v>
      </c>
      <c r="I444" s="156" t="str">
        <f t="shared" si="29"/>
        <v>项</v>
      </c>
      <c r="J444" s="225"/>
      <c r="K444" s="225"/>
    </row>
    <row r="445" s="222" customFormat="1" ht="15" hidden="1" customHeight="1" spans="1:11">
      <c r="A445" s="176" t="s">
        <v>879</v>
      </c>
      <c r="B445" s="359" t="s">
        <v>880</v>
      </c>
      <c r="C445" s="251">
        <f>VLOOKUP(A445,'[88]02'!A:E,5,FALSE)</f>
        <v>0</v>
      </c>
      <c r="D445" s="251">
        <f>SUMIFS([87]表二!$E$1:$E$65536,[87]表二!$A$1:$A$65536,A445)</f>
        <v>0</v>
      </c>
      <c r="E445" s="360">
        <f>VLOOKUP(A445,Sheet1!A:E,5)</f>
        <v>0</v>
      </c>
      <c r="F445" s="24" t="str">
        <f t="shared" si="26"/>
        <v/>
      </c>
      <c r="G445" s="24" t="str">
        <f t="shared" si="27"/>
        <v/>
      </c>
      <c r="H445" s="357" t="str">
        <f t="shared" si="28"/>
        <v>否</v>
      </c>
      <c r="I445" s="156" t="str">
        <f t="shared" si="29"/>
        <v>项</v>
      </c>
      <c r="J445" s="225"/>
      <c r="K445" s="225"/>
    </row>
    <row r="446" s="222" customFormat="1" ht="15" hidden="1" customHeight="1" spans="1:11">
      <c r="A446" s="176" t="s">
        <v>881</v>
      </c>
      <c r="B446" s="359" t="s">
        <v>882</v>
      </c>
      <c r="C446" s="251">
        <f>VLOOKUP(A446,'[88]02'!A:E,5,FALSE)</f>
        <v>0</v>
      </c>
      <c r="D446" s="251">
        <f>SUMIFS([87]表二!$E$1:$E$65536,[87]表二!$A$1:$A$65536,A446)</f>
        <v>0</v>
      </c>
      <c r="E446" s="360">
        <f>VLOOKUP(A446,Sheet1!A:E,5)</f>
        <v>0</v>
      </c>
      <c r="F446" s="24" t="str">
        <f t="shared" si="26"/>
        <v/>
      </c>
      <c r="G446" s="24" t="str">
        <f t="shared" si="27"/>
        <v/>
      </c>
      <c r="H446" s="357" t="str">
        <f t="shared" si="28"/>
        <v>否</v>
      </c>
      <c r="I446" s="156" t="str">
        <f t="shared" si="29"/>
        <v>项</v>
      </c>
      <c r="J446" s="225"/>
      <c r="K446" s="225"/>
    </row>
    <row r="447" ht="15" hidden="1" customHeight="1" spans="1:11">
      <c r="A447" s="176" t="s">
        <v>883</v>
      </c>
      <c r="B447" s="177" t="s">
        <v>884</v>
      </c>
      <c r="C447" s="251">
        <f>SUM(C448:C450)</f>
        <v>0</v>
      </c>
      <c r="D447" s="251">
        <f>SUM(D448:D450)</f>
        <v>0</v>
      </c>
      <c r="E447" s="251">
        <f>SUM(E448:E450)</f>
        <v>0</v>
      </c>
      <c r="F447" s="24" t="str">
        <f t="shared" si="26"/>
        <v/>
      </c>
      <c r="G447" s="24" t="str">
        <f t="shared" si="27"/>
        <v/>
      </c>
      <c r="H447" s="357" t="str">
        <f t="shared" si="28"/>
        <v>否</v>
      </c>
      <c r="I447" s="156" t="str">
        <f t="shared" si="29"/>
        <v>款</v>
      </c>
      <c r="J447" s="156"/>
      <c r="K447" s="156"/>
    </row>
    <row r="448" s="222" customFormat="1" ht="15" hidden="1" customHeight="1" spans="1:11">
      <c r="A448" s="176" t="s">
        <v>885</v>
      </c>
      <c r="B448" s="359" t="s">
        <v>886</v>
      </c>
      <c r="C448" s="251">
        <f>VLOOKUP(A448,'[88]02'!A:E,5,FALSE)</f>
        <v>0</v>
      </c>
      <c r="D448" s="251">
        <f>SUMIFS([87]表二!$E$1:$E$65536,[87]表二!$A$1:$A$65536,A448)</f>
        <v>0</v>
      </c>
      <c r="E448" s="360">
        <f>VLOOKUP(A448,Sheet1!A:E,5)</f>
        <v>0</v>
      </c>
      <c r="F448" s="24" t="str">
        <f t="shared" si="26"/>
        <v/>
      </c>
      <c r="G448" s="24" t="str">
        <f t="shared" si="27"/>
        <v/>
      </c>
      <c r="H448" s="357" t="str">
        <f t="shared" si="28"/>
        <v>否</v>
      </c>
      <c r="I448" s="156" t="str">
        <f t="shared" si="29"/>
        <v>项</v>
      </c>
      <c r="J448" s="225"/>
      <c r="K448" s="225"/>
    </row>
    <row r="449" s="222" customFormat="1" ht="15" hidden="1" customHeight="1" spans="1:11">
      <c r="A449" s="176" t="s">
        <v>887</v>
      </c>
      <c r="B449" s="359" t="s">
        <v>888</v>
      </c>
      <c r="C449" s="251">
        <f>VLOOKUP(A449,'[88]02'!A:E,5,FALSE)</f>
        <v>0</v>
      </c>
      <c r="D449" s="251">
        <f>SUMIFS([87]表二!$E$1:$E$65536,[87]表二!$A$1:$A$65536,A449)</f>
        <v>0</v>
      </c>
      <c r="E449" s="360">
        <f>VLOOKUP(A449,Sheet1!A:E,5)</f>
        <v>0</v>
      </c>
      <c r="F449" s="24" t="str">
        <f t="shared" si="26"/>
        <v/>
      </c>
      <c r="G449" s="24" t="str">
        <f t="shared" si="27"/>
        <v/>
      </c>
      <c r="H449" s="357" t="str">
        <f t="shared" si="28"/>
        <v>否</v>
      </c>
      <c r="I449" s="156" t="str">
        <f t="shared" si="29"/>
        <v>项</v>
      </c>
      <c r="J449" s="225"/>
      <c r="K449" s="225"/>
    </row>
    <row r="450" s="222" customFormat="1" ht="15" hidden="1" customHeight="1" spans="1:11">
      <c r="A450" s="176" t="s">
        <v>889</v>
      </c>
      <c r="B450" s="359" t="s">
        <v>890</v>
      </c>
      <c r="C450" s="251">
        <f>VLOOKUP(A450,'[88]02'!A:E,5,FALSE)</f>
        <v>0</v>
      </c>
      <c r="D450" s="251">
        <f>SUMIFS([87]表二!$E$1:$E$65536,[87]表二!$A$1:$A$65536,A450)</f>
        <v>0</v>
      </c>
      <c r="E450" s="360">
        <f>VLOOKUP(A450,Sheet1!A:E,5)</f>
        <v>0</v>
      </c>
      <c r="F450" s="24" t="str">
        <f t="shared" si="26"/>
        <v/>
      </c>
      <c r="G450" s="24" t="str">
        <f t="shared" si="27"/>
        <v/>
      </c>
      <c r="H450" s="357" t="str">
        <f t="shared" si="28"/>
        <v>否</v>
      </c>
      <c r="I450" s="156" t="str">
        <f t="shared" si="29"/>
        <v>项</v>
      </c>
      <c r="J450" s="225"/>
      <c r="K450" s="225"/>
    </row>
    <row r="451" ht="21.6" customHeight="1" spans="1:11">
      <c r="A451" s="176" t="s">
        <v>891</v>
      </c>
      <c r="B451" s="177" t="s">
        <v>892</v>
      </c>
      <c r="C451" s="251">
        <f>SUM(C452:C455)</f>
        <v>110</v>
      </c>
      <c r="D451" s="251">
        <f>SUM(D452:D455)</f>
        <v>756</v>
      </c>
      <c r="E451" s="251">
        <f>SUM(E452:E455)</f>
        <v>0</v>
      </c>
      <c r="F451" s="24">
        <f t="shared" si="26"/>
        <v>-1</v>
      </c>
      <c r="G451" s="24">
        <f t="shared" si="27"/>
        <v>-1</v>
      </c>
      <c r="H451" s="357" t="str">
        <f t="shared" si="28"/>
        <v>是</v>
      </c>
      <c r="I451" s="156" t="str">
        <f t="shared" si="29"/>
        <v>款</v>
      </c>
      <c r="J451" s="156"/>
      <c r="K451" s="156"/>
    </row>
    <row r="452" s="222" customFormat="1" ht="15" hidden="1" customHeight="1" spans="1:11">
      <c r="A452" s="176" t="s">
        <v>893</v>
      </c>
      <c r="B452" s="359" t="s">
        <v>894</v>
      </c>
      <c r="C452" s="251">
        <f>VLOOKUP(A452,'[88]02'!A:E,5,FALSE)</f>
        <v>0</v>
      </c>
      <c r="D452" s="251">
        <f>SUMIFS([87]表二!$E$1:$E$65536,[87]表二!$A$1:$A$65536,A452)</f>
        <v>0</v>
      </c>
      <c r="E452" s="360">
        <f>VLOOKUP(A452,Sheet1!A:E,5)</f>
        <v>0</v>
      </c>
      <c r="F452" s="24" t="str">
        <f t="shared" si="26"/>
        <v/>
      </c>
      <c r="G452" s="24" t="str">
        <f t="shared" si="27"/>
        <v/>
      </c>
      <c r="H452" s="357" t="str">
        <f t="shared" si="28"/>
        <v>否</v>
      </c>
      <c r="I452" s="156" t="str">
        <f t="shared" si="29"/>
        <v>项</v>
      </c>
      <c r="J452" s="225"/>
      <c r="K452" s="225"/>
    </row>
    <row r="453" s="222" customFormat="1" ht="15" hidden="1" customHeight="1" spans="1:11">
      <c r="A453" s="176" t="s">
        <v>895</v>
      </c>
      <c r="B453" s="359" t="s">
        <v>896</v>
      </c>
      <c r="C453" s="251">
        <f>VLOOKUP(A453,'[88]02'!A:E,5,FALSE)</f>
        <v>0</v>
      </c>
      <c r="D453" s="251">
        <f>SUMIFS([87]表二!$E$1:$E$65536,[87]表二!$A$1:$A$65536,A453)</f>
        <v>0</v>
      </c>
      <c r="E453" s="360">
        <f>VLOOKUP(A453,Sheet1!A:E,5)</f>
        <v>0</v>
      </c>
      <c r="F453" s="24" t="str">
        <f t="shared" si="26"/>
        <v/>
      </c>
      <c r="G453" s="24" t="str">
        <f t="shared" si="27"/>
        <v/>
      </c>
      <c r="H453" s="357" t="str">
        <f t="shared" si="28"/>
        <v>否</v>
      </c>
      <c r="I453" s="156" t="str">
        <f t="shared" si="29"/>
        <v>项</v>
      </c>
      <c r="J453" s="225"/>
      <c r="K453" s="225"/>
    </row>
    <row r="454" s="222" customFormat="1" ht="15" hidden="1" customHeight="1" spans="1:11">
      <c r="A454" s="176" t="s">
        <v>897</v>
      </c>
      <c r="B454" s="359" t="s">
        <v>898</v>
      </c>
      <c r="C454" s="251">
        <f>VLOOKUP(A454,'[88]02'!A:E,5,FALSE)</f>
        <v>0</v>
      </c>
      <c r="D454" s="251">
        <f>SUMIFS([87]表二!$E$1:$E$65536,[87]表二!$A$1:$A$65536,A454)</f>
        <v>0</v>
      </c>
      <c r="E454" s="360">
        <f>VLOOKUP(A454,Sheet1!A:E,5)</f>
        <v>0</v>
      </c>
      <c r="F454" s="24" t="str">
        <f t="shared" ref="F454:F517" si="30">IF(C454&gt;0,E454/C454-1,IF(C454&lt;0,-(E454/C454-1),""))</f>
        <v/>
      </c>
      <c r="G454" s="24" t="str">
        <f t="shared" ref="G454:G517" si="31">IF(D454&gt;0,E454/D454-1,IF(D454&lt;0,-(E454/D454-1),""))</f>
        <v/>
      </c>
      <c r="H454" s="357" t="str">
        <f t="shared" ref="H454:H517" si="32">IF(LEN(A454)=3,"是",IF(B454&lt;&gt;"",IF(SUM(C454:E454)&lt;&gt;0,"是","否"),"是"))</f>
        <v>否</v>
      </c>
      <c r="I454" s="156" t="str">
        <f t="shared" si="29"/>
        <v>项</v>
      </c>
      <c r="J454" s="225"/>
      <c r="K454" s="225"/>
    </row>
    <row r="455" s="222" customFormat="1" ht="21.6" customHeight="1" spans="1:11">
      <c r="A455" s="176" t="s">
        <v>899</v>
      </c>
      <c r="B455" s="359" t="s">
        <v>892</v>
      </c>
      <c r="C455" s="251">
        <f>VLOOKUP(A455,'[88]02'!A:E,5,FALSE)</f>
        <v>110</v>
      </c>
      <c r="D455" s="251">
        <f>SUMIFS([87]表二!$E$1:$E$65536,[87]表二!$A$1:$A$65536,A455)</f>
        <v>756</v>
      </c>
      <c r="E455" s="360">
        <f>VLOOKUP(A455,Sheet1!A:E,5)</f>
        <v>0</v>
      </c>
      <c r="F455" s="24">
        <f t="shared" si="30"/>
        <v>-1</v>
      </c>
      <c r="G455" s="24">
        <f t="shared" si="31"/>
        <v>-1</v>
      </c>
      <c r="H455" s="357" t="str">
        <f t="shared" si="32"/>
        <v>是</v>
      </c>
      <c r="I455" s="156" t="str">
        <f t="shared" si="29"/>
        <v>项</v>
      </c>
      <c r="J455" s="225"/>
      <c r="K455" s="225"/>
    </row>
    <row r="456" ht="21.6" customHeight="1" spans="1:11">
      <c r="A456" s="172" t="s">
        <v>900</v>
      </c>
      <c r="B456" s="173" t="s">
        <v>122</v>
      </c>
      <c r="C456" s="212">
        <f>SUM(C457,C473,C481,C492,C501,C509)</f>
        <v>1608</v>
      </c>
      <c r="D456" s="212">
        <f>SUM(D457,D473,D481,D492,D501,D509)</f>
        <v>1810</v>
      </c>
      <c r="E456" s="212">
        <f>SUM(E457,E473,E481,E492,E501,E509)</f>
        <v>1389</v>
      </c>
      <c r="F456" s="24">
        <f t="shared" si="30"/>
        <v>-0.136</v>
      </c>
      <c r="G456" s="24">
        <f t="shared" si="31"/>
        <v>-0.233</v>
      </c>
      <c r="H456" s="357" t="str">
        <f t="shared" si="32"/>
        <v>是</v>
      </c>
      <c r="I456" s="156" t="str">
        <f t="shared" si="29"/>
        <v>类</v>
      </c>
      <c r="J456" s="156"/>
      <c r="K456" s="156"/>
    </row>
    <row r="457" ht="21.6" customHeight="1" spans="1:11">
      <c r="A457" s="176" t="s">
        <v>901</v>
      </c>
      <c r="B457" s="177" t="s">
        <v>902</v>
      </c>
      <c r="C457" s="251">
        <f>SUM(C458:C472)</f>
        <v>843</v>
      </c>
      <c r="D457" s="251">
        <f>SUM(D458:D472)</f>
        <v>889</v>
      </c>
      <c r="E457" s="251">
        <f>SUM(E458:E472)</f>
        <v>759</v>
      </c>
      <c r="F457" s="24">
        <f t="shared" si="30"/>
        <v>-0.1</v>
      </c>
      <c r="G457" s="24">
        <f t="shared" si="31"/>
        <v>-0.146</v>
      </c>
      <c r="H457" s="357" t="str">
        <f t="shared" si="32"/>
        <v>是</v>
      </c>
      <c r="I457" s="156" t="str">
        <f t="shared" si="29"/>
        <v>款</v>
      </c>
      <c r="J457" s="156"/>
      <c r="K457" s="156"/>
    </row>
    <row r="458" s="222" customFormat="1" ht="21.6" customHeight="1" spans="1:11">
      <c r="A458" s="176" t="s">
        <v>903</v>
      </c>
      <c r="B458" s="359" t="s">
        <v>166</v>
      </c>
      <c r="C458" s="251">
        <f>VLOOKUP(A458,'[88]02'!A:E,5,FALSE)</f>
        <v>306</v>
      </c>
      <c r="D458" s="251">
        <f>SUMIFS([87]表二!$E$1:$E$65536,[87]表二!$A$1:$A$65536,A458)</f>
        <v>325</v>
      </c>
      <c r="E458" s="360">
        <f>VLOOKUP(A458,Sheet1!A:E,5)</f>
        <v>288</v>
      </c>
      <c r="F458" s="24">
        <f t="shared" si="30"/>
        <v>-0.059</v>
      </c>
      <c r="G458" s="24">
        <f t="shared" si="31"/>
        <v>-0.114</v>
      </c>
      <c r="H458" s="357" t="str">
        <f t="shared" si="32"/>
        <v>是</v>
      </c>
      <c r="I458" s="156" t="str">
        <f t="shared" si="29"/>
        <v>项</v>
      </c>
      <c r="J458" s="225"/>
      <c r="K458" s="225"/>
    </row>
    <row r="459" s="222" customFormat="1" ht="21.6" customHeight="1" spans="1:11">
      <c r="A459" s="176" t="s">
        <v>904</v>
      </c>
      <c r="B459" s="359" t="s">
        <v>168</v>
      </c>
      <c r="C459" s="251">
        <f>VLOOKUP(A459,'[88]02'!A:E,5,FALSE)</f>
        <v>5</v>
      </c>
      <c r="D459" s="251">
        <f>SUMIFS([87]表二!$E$1:$E$65536,[87]表二!$A$1:$A$65536,A459)</f>
        <v>0</v>
      </c>
      <c r="E459" s="360">
        <f>VLOOKUP(A459,Sheet1!A:E,5)</f>
        <v>0</v>
      </c>
      <c r="F459" s="24">
        <f t="shared" si="30"/>
        <v>-1</v>
      </c>
      <c r="G459" s="24" t="str">
        <f t="shared" si="31"/>
        <v/>
      </c>
      <c r="H459" s="357" t="str">
        <f t="shared" si="32"/>
        <v>是</v>
      </c>
      <c r="I459" s="156" t="str">
        <f t="shared" si="29"/>
        <v>项</v>
      </c>
      <c r="J459" s="225"/>
      <c r="K459" s="225"/>
    </row>
    <row r="460" s="222" customFormat="1" ht="15" hidden="1" customHeight="1" spans="1:11">
      <c r="A460" s="176" t="s">
        <v>905</v>
      </c>
      <c r="B460" s="359" t="s">
        <v>170</v>
      </c>
      <c r="C460" s="251">
        <f>VLOOKUP(A460,'[88]02'!A:E,5,FALSE)</f>
        <v>0</v>
      </c>
      <c r="D460" s="251">
        <f>SUMIFS([87]表二!$E$1:$E$65536,[87]表二!$A$1:$A$65536,A460)</f>
        <v>0</v>
      </c>
      <c r="E460" s="360">
        <f>VLOOKUP(A460,Sheet1!A:E,5)</f>
        <v>0</v>
      </c>
      <c r="F460" s="24" t="str">
        <f t="shared" si="30"/>
        <v/>
      </c>
      <c r="G460" s="24" t="str">
        <f t="shared" si="31"/>
        <v/>
      </c>
      <c r="H460" s="357" t="str">
        <f t="shared" si="32"/>
        <v>否</v>
      </c>
      <c r="I460" s="156" t="str">
        <f t="shared" si="29"/>
        <v>项</v>
      </c>
      <c r="J460" s="225"/>
      <c r="K460" s="225"/>
    </row>
    <row r="461" s="222" customFormat="1" ht="21.6" customHeight="1" spans="1:11">
      <c r="A461" s="176" t="s">
        <v>906</v>
      </c>
      <c r="B461" s="359" t="s">
        <v>907</v>
      </c>
      <c r="C461" s="251">
        <f>VLOOKUP(A461,'[88]02'!A:E,5,FALSE)</f>
        <v>90</v>
      </c>
      <c r="D461" s="251">
        <f>SUMIFS([87]表二!$E$1:$E$65536,[87]表二!$A$1:$A$65536,A461)</f>
        <v>107</v>
      </c>
      <c r="E461" s="360">
        <f>VLOOKUP(A461,Sheet1!A:E,5)</f>
        <v>80</v>
      </c>
      <c r="F461" s="24">
        <f t="shared" si="30"/>
        <v>-0.111</v>
      </c>
      <c r="G461" s="24">
        <f t="shared" si="31"/>
        <v>-0.252</v>
      </c>
      <c r="H461" s="357" t="str">
        <f t="shared" si="32"/>
        <v>是</v>
      </c>
      <c r="I461" s="156" t="str">
        <f t="shared" si="29"/>
        <v>项</v>
      </c>
      <c r="J461" s="225"/>
      <c r="K461" s="225"/>
    </row>
    <row r="462" s="222" customFormat="1" ht="15" hidden="1" customHeight="1" spans="1:11">
      <c r="A462" s="176" t="s">
        <v>908</v>
      </c>
      <c r="B462" s="359" t="s">
        <v>909</v>
      </c>
      <c r="C462" s="251">
        <f>VLOOKUP(A462,'[88]02'!A:E,5,FALSE)</f>
        <v>0</v>
      </c>
      <c r="D462" s="251">
        <f>SUMIFS([87]表二!$E$1:$E$65536,[87]表二!$A$1:$A$65536,A462)</f>
        <v>0</v>
      </c>
      <c r="E462" s="360">
        <f>VLOOKUP(A462,Sheet1!A:E,5)</f>
        <v>0</v>
      </c>
      <c r="F462" s="24" t="str">
        <f t="shared" si="30"/>
        <v/>
      </c>
      <c r="G462" s="24" t="str">
        <f t="shared" si="31"/>
        <v/>
      </c>
      <c r="H462" s="357" t="str">
        <f t="shared" si="32"/>
        <v>否</v>
      </c>
      <c r="I462" s="156" t="str">
        <f t="shared" si="29"/>
        <v>项</v>
      </c>
      <c r="J462" s="225"/>
      <c r="K462" s="225"/>
    </row>
    <row r="463" s="222" customFormat="1" ht="15" hidden="1" customHeight="1" spans="1:11">
      <c r="A463" s="176" t="s">
        <v>910</v>
      </c>
      <c r="B463" s="359" t="s">
        <v>911</v>
      </c>
      <c r="C463" s="251">
        <f>VLOOKUP(A463,'[88]02'!A:E,5,FALSE)</f>
        <v>0</v>
      </c>
      <c r="D463" s="251">
        <f>SUMIFS([87]表二!$E$1:$E$65536,[87]表二!$A$1:$A$65536,A463)</f>
        <v>0</v>
      </c>
      <c r="E463" s="360">
        <f>VLOOKUP(A463,Sheet1!A:E,5)</f>
        <v>0</v>
      </c>
      <c r="F463" s="24" t="str">
        <f t="shared" si="30"/>
        <v/>
      </c>
      <c r="G463" s="24" t="str">
        <f t="shared" si="31"/>
        <v/>
      </c>
      <c r="H463" s="357" t="str">
        <f t="shared" si="32"/>
        <v>否</v>
      </c>
      <c r="I463" s="156" t="str">
        <f t="shared" si="29"/>
        <v>项</v>
      </c>
      <c r="J463" s="225"/>
      <c r="K463" s="225"/>
    </row>
    <row r="464" s="222" customFormat="1" ht="15" hidden="1" customHeight="1" spans="1:11">
      <c r="A464" s="176" t="s">
        <v>912</v>
      </c>
      <c r="B464" s="359" t="s">
        <v>913</v>
      </c>
      <c r="C464" s="251">
        <f>VLOOKUP(A464,'[88]02'!A:E,5,FALSE)</f>
        <v>0</v>
      </c>
      <c r="D464" s="251">
        <f>SUMIFS([87]表二!$E$1:$E$65536,[87]表二!$A$1:$A$65536,A464)</f>
        <v>0</v>
      </c>
      <c r="E464" s="360">
        <f>VLOOKUP(A464,Sheet1!A:E,5)</f>
        <v>0</v>
      </c>
      <c r="F464" s="24" t="str">
        <f t="shared" si="30"/>
        <v/>
      </c>
      <c r="G464" s="24" t="str">
        <f t="shared" si="31"/>
        <v/>
      </c>
      <c r="H464" s="357" t="str">
        <f t="shared" si="32"/>
        <v>否</v>
      </c>
      <c r="I464" s="156" t="str">
        <f t="shared" si="29"/>
        <v>项</v>
      </c>
      <c r="J464" s="225"/>
      <c r="K464" s="225"/>
    </row>
    <row r="465" s="222" customFormat="1" ht="15" hidden="1" customHeight="1" spans="1:11">
      <c r="A465" s="176" t="s">
        <v>914</v>
      </c>
      <c r="B465" s="359" t="s">
        <v>915</v>
      </c>
      <c r="C465" s="251">
        <f>VLOOKUP(A465,'[88]02'!A:E,5,FALSE)</f>
        <v>0</v>
      </c>
      <c r="D465" s="251">
        <f>SUMIFS([87]表二!$E$1:$E$65536,[87]表二!$A$1:$A$65536,A465)</f>
        <v>0</v>
      </c>
      <c r="E465" s="360">
        <f>VLOOKUP(A465,Sheet1!A:E,5)</f>
        <v>0</v>
      </c>
      <c r="F465" s="24" t="str">
        <f t="shared" si="30"/>
        <v/>
      </c>
      <c r="G465" s="24" t="str">
        <f t="shared" si="31"/>
        <v/>
      </c>
      <c r="H465" s="357" t="str">
        <f t="shared" si="32"/>
        <v>否</v>
      </c>
      <c r="I465" s="156" t="str">
        <f t="shared" si="29"/>
        <v>项</v>
      </c>
      <c r="J465" s="225"/>
      <c r="K465" s="225"/>
    </row>
    <row r="466" s="222" customFormat="1" ht="21.6" customHeight="1" spans="1:11">
      <c r="A466" s="176" t="s">
        <v>916</v>
      </c>
      <c r="B466" s="359" t="s">
        <v>917</v>
      </c>
      <c r="C466" s="251">
        <f>VLOOKUP(A466,'[88]02'!A:E,5,FALSE)</f>
        <v>399</v>
      </c>
      <c r="D466" s="251">
        <f>SUMIFS([87]表二!$E$1:$E$65536,[87]表二!$A$1:$A$65536,A466)</f>
        <v>455</v>
      </c>
      <c r="E466" s="360">
        <f>VLOOKUP(A466,Sheet1!A:E,5)</f>
        <v>324</v>
      </c>
      <c r="F466" s="24">
        <f t="shared" si="30"/>
        <v>-0.188</v>
      </c>
      <c r="G466" s="24">
        <f t="shared" si="31"/>
        <v>-0.288</v>
      </c>
      <c r="H466" s="357" t="str">
        <f t="shared" si="32"/>
        <v>是</v>
      </c>
      <c r="I466" s="156" t="str">
        <f t="shared" si="29"/>
        <v>项</v>
      </c>
      <c r="J466" s="225"/>
      <c r="K466" s="225"/>
    </row>
    <row r="467" s="222" customFormat="1" ht="15" hidden="1" customHeight="1" spans="1:11">
      <c r="A467" s="176" t="s">
        <v>918</v>
      </c>
      <c r="B467" s="359" t="s">
        <v>919</v>
      </c>
      <c r="C467" s="251">
        <f>VLOOKUP(A467,'[88]02'!A:E,5,FALSE)</f>
        <v>0</v>
      </c>
      <c r="D467" s="251">
        <f>SUMIFS([87]表二!$E$1:$E$65536,[87]表二!$A$1:$A$65536,A467)</f>
        <v>0</v>
      </c>
      <c r="E467" s="360">
        <f>VLOOKUP(A467,Sheet1!A:E,5)</f>
        <v>0</v>
      </c>
      <c r="F467" s="24" t="str">
        <f t="shared" si="30"/>
        <v/>
      </c>
      <c r="G467" s="24" t="str">
        <f t="shared" si="31"/>
        <v/>
      </c>
      <c r="H467" s="357" t="str">
        <f t="shared" si="32"/>
        <v>否</v>
      </c>
      <c r="I467" s="156" t="str">
        <f t="shared" si="29"/>
        <v>项</v>
      </c>
      <c r="J467" s="225"/>
      <c r="K467" s="225"/>
    </row>
    <row r="468" s="222" customFormat="1" ht="21.6" customHeight="1" spans="1:11">
      <c r="A468" s="176" t="s">
        <v>920</v>
      </c>
      <c r="B468" s="359" t="s">
        <v>921</v>
      </c>
      <c r="C468" s="251">
        <f>VLOOKUP(A468,'[88]02'!A:E,5,FALSE)</f>
        <v>2</v>
      </c>
      <c r="D468" s="251">
        <f>SUMIFS([87]表二!$E$1:$E$65536,[87]表二!$A$1:$A$65536,A468)</f>
        <v>2</v>
      </c>
      <c r="E468" s="360">
        <f>VLOOKUP(A468,Sheet1!A:E,5)</f>
        <v>0</v>
      </c>
      <c r="F468" s="24">
        <f t="shared" si="30"/>
        <v>-1</v>
      </c>
      <c r="G468" s="24">
        <f t="shared" si="31"/>
        <v>-1</v>
      </c>
      <c r="H468" s="357" t="str">
        <f t="shared" si="32"/>
        <v>是</v>
      </c>
      <c r="I468" s="156" t="str">
        <f t="shared" si="29"/>
        <v>项</v>
      </c>
      <c r="J468" s="225"/>
      <c r="K468" s="225"/>
    </row>
    <row r="469" s="222" customFormat="1" ht="15" hidden="1" customHeight="1" spans="1:11">
      <c r="A469" s="176" t="s">
        <v>922</v>
      </c>
      <c r="B469" s="359" t="s">
        <v>923</v>
      </c>
      <c r="C469" s="251">
        <f>VLOOKUP(A469,'[88]02'!A:E,5,FALSE)</f>
        <v>0</v>
      </c>
      <c r="D469" s="251">
        <f>SUMIFS([87]表二!$E$1:$E$65536,[87]表二!$A$1:$A$65536,A469)</f>
        <v>0</v>
      </c>
      <c r="E469" s="360">
        <f>VLOOKUP(A469,Sheet1!A:E,5)</f>
        <v>0</v>
      </c>
      <c r="F469" s="24" t="str">
        <f t="shared" si="30"/>
        <v/>
      </c>
      <c r="G469" s="24" t="str">
        <f t="shared" si="31"/>
        <v/>
      </c>
      <c r="H469" s="357" t="str">
        <f t="shared" si="32"/>
        <v>否</v>
      </c>
      <c r="I469" s="156" t="str">
        <f t="shared" si="29"/>
        <v>项</v>
      </c>
      <c r="J469" s="225"/>
      <c r="K469" s="225"/>
    </row>
    <row r="470" s="222" customFormat="1" ht="15" hidden="1" customHeight="1" spans="1:11">
      <c r="A470" s="176" t="s">
        <v>924</v>
      </c>
      <c r="B470" s="359" t="s">
        <v>925</v>
      </c>
      <c r="C470" s="251">
        <f>VLOOKUP(A470,'[88]02'!A:E,5,FALSE)</f>
        <v>0</v>
      </c>
      <c r="D470" s="251">
        <f>SUMIFS([87]表二!$E$1:$E$65536,[87]表二!$A$1:$A$65536,A470)</f>
        <v>0</v>
      </c>
      <c r="E470" s="360">
        <f>VLOOKUP(A470,Sheet1!A:E,5)</f>
        <v>0</v>
      </c>
      <c r="F470" s="24" t="str">
        <f t="shared" si="30"/>
        <v/>
      </c>
      <c r="G470" s="24" t="str">
        <f t="shared" si="31"/>
        <v/>
      </c>
      <c r="H470" s="357" t="str">
        <f t="shared" si="32"/>
        <v>否</v>
      </c>
      <c r="I470" s="156" t="str">
        <f t="shared" si="29"/>
        <v>项</v>
      </c>
      <c r="J470" s="225"/>
      <c r="K470" s="225"/>
    </row>
    <row r="471" s="222" customFormat="1" ht="15" hidden="1" customHeight="1" spans="1:11">
      <c r="A471" s="176" t="s">
        <v>926</v>
      </c>
      <c r="B471" s="359" t="s">
        <v>927</v>
      </c>
      <c r="C471" s="251">
        <f>VLOOKUP(A471,'[88]02'!A:E,5,FALSE)</f>
        <v>0</v>
      </c>
      <c r="D471" s="251">
        <f>SUMIFS([87]表二!$E$1:$E$65536,[87]表二!$A$1:$A$65536,A471)</f>
        <v>0</v>
      </c>
      <c r="E471" s="360">
        <f>VLOOKUP(A471,Sheet1!A:E,5)</f>
        <v>0</v>
      </c>
      <c r="F471" s="24" t="str">
        <f t="shared" si="30"/>
        <v/>
      </c>
      <c r="G471" s="24" t="str">
        <f t="shared" si="31"/>
        <v/>
      </c>
      <c r="H471" s="357" t="str">
        <f t="shared" si="32"/>
        <v>否</v>
      </c>
      <c r="I471" s="156" t="str">
        <f t="shared" si="29"/>
        <v>项</v>
      </c>
      <c r="J471" s="225"/>
      <c r="K471" s="225"/>
    </row>
    <row r="472" s="222" customFormat="1" ht="21.6" customHeight="1" spans="1:11">
      <c r="A472" s="176" t="s">
        <v>928</v>
      </c>
      <c r="B472" s="359" t="s">
        <v>929</v>
      </c>
      <c r="C472" s="251">
        <f>VLOOKUP(A472,'[88]02'!A:E,5,FALSE)</f>
        <v>41</v>
      </c>
      <c r="D472" s="251">
        <f>SUMIFS([87]表二!$E$1:$E$65536,[87]表二!$A$1:$A$65536,A472)</f>
        <v>0</v>
      </c>
      <c r="E472" s="360">
        <f>VLOOKUP(A472,Sheet1!A:E,5)</f>
        <v>67</v>
      </c>
      <c r="F472" s="24">
        <f t="shared" si="30"/>
        <v>0.634</v>
      </c>
      <c r="G472" s="24" t="str">
        <f t="shared" si="31"/>
        <v/>
      </c>
      <c r="H472" s="357" t="str">
        <f t="shared" si="32"/>
        <v>是</v>
      </c>
      <c r="I472" s="156" t="str">
        <f t="shared" si="29"/>
        <v>项</v>
      </c>
      <c r="J472" s="225"/>
      <c r="K472" s="225"/>
    </row>
    <row r="473" ht="21.6" customHeight="1" spans="1:11">
      <c r="A473" s="176" t="s">
        <v>930</v>
      </c>
      <c r="B473" s="177" t="s">
        <v>931</v>
      </c>
      <c r="C473" s="251">
        <f>SUM(C474:C480)</f>
        <v>236</v>
      </c>
      <c r="D473" s="251">
        <f>SUM(D474:D480)</f>
        <v>290</v>
      </c>
      <c r="E473" s="251">
        <f>SUM(E474:E480)</f>
        <v>215</v>
      </c>
      <c r="F473" s="24">
        <f t="shared" si="30"/>
        <v>-0.089</v>
      </c>
      <c r="G473" s="24">
        <f t="shared" si="31"/>
        <v>-0.259</v>
      </c>
      <c r="H473" s="357" t="str">
        <f t="shared" si="32"/>
        <v>是</v>
      </c>
      <c r="I473" s="156" t="str">
        <f t="shared" si="29"/>
        <v>款</v>
      </c>
      <c r="J473" s="156"/>
      <c r="K473" s="156"/>
    </row>
    <row r="474" s="222" customFormat="1" ht="15" hidden="1" customHeight="1" spans="1:11">
      <c r="A474" s="176" t="s">
        <v>932</v>
      </c>
      <c r="B474" s="359" t="s">
        <v>166</v>
      </c>
      <c r="C474" s="251">
        <f>VLOOKUP(A474,'[88]02'!A:E,5,FALSE)</f>
        <v>0</v>
      </c>
      <c r="D474" s="251">
        <f>SUMIFS([87]表二!$E$1:$E$65536,[87]表二!$A$1:$A$65536,A474)</f>
        <v>0</v>
      </c>
      <c r="E474" s="360">
        <f>VLOOKUP(A474,Sheet1!A:E,5)</f>
        <v>0</v>
      </c>
      <c r="F474" s="24" t="str">
        <f t="shared" si="30"/>
        <v/>
      </c>
      <c r="G474" s="24" t="str">
        <f t="shared" si="31"/>
        <v/>
      </c>
      <c r="H474" s="357" t="str">
        <f t="shared" si="32"/>
        <v>否</v>
      </c>
      <c r="I474" s="156" t="str">
        <f t="shared" si="29"/>
        <v>项</v>
      </c>
      <c r="J474" s="225"/>
      <c r="K474" s="225"/>
    </row>
    <row r="475" s="222" customFormat="1" ht="15" hidden="1" customHeight="1" spans="1:11">
      <c r="A475" s="176" t="s">
        <v>933</v>
      </c>
      <c r="B475" s="359" t="s">
        <v>168</v>
      </c>
      <c r="C475" s="251">
        <f>VLOOKUP(A475,'[88]02'!A:E,5,FALSE)</f>
        <v>0</v>
      </c>
      <c r="D475" s="251">
        <f>SUMIFS([87]表二!$E$1:$E$65536,[87]表二!$A$1:$A$65536,A475)</f>
        <v>0</v>
      </c>
      <c r="E475" s="360">
        <f>VLOOKUP(A475,Sheet1!A:E,5)</f>
        <v>0</v>
      </c>
      <c r="F475" s="24" t="str">
        <f t="shared" si="30"/>
        <v/>
      </c>
      <c r="G475" s="24" t="str">
        <f t="shared" si="31"/>
        <v/>
      </c>
      <c r="H475" s="357" t="str">
        <f t="shared" si="32"/>
        <v>否</v>
      </c>
      <c r="I475" s="156" t="str">
        <f t="shared" si="29"/>
        <v>项</v>
      </c>
      <c r="J475" s="225"/>
      <c r="K475" s="225"/>
    </row>
    <row r="476" s="222" customFormat="1" ht="15" hidden="1" customHeight="1" spans="1:11">
      <c r="A476" s="176" t="s">
        <v>934</v>
      </c>
      <c r="B476" s="359" t="s">
        <v>170</v>
      </c>
      <c r="C476" s="251">
        <f>VLOOKUP(A476,'[88]02'!A:E,5,FALSE)</f>
        <v>0</v>
      </c>
      <c r="D476" s="251">
        <f>SUMIFS([87]表二!$E$1:$E$65536,[87]表二!$A$1:$A$65536,A476)</f>
        <v>0</v>
      </c>
      <c r="E476" s="360">
        <f>VLOOKUP(A476,Sheet1!A:E,5)</f>
        <v>0</v>
      </c>
      <c r="F476" s="24" t="str">
        <f t="shared" si="30"/>
        <v/>
      </c>
      <c r="G476" s="24" t="str">
        <f t="shared" si="31"/>
        <v/>
      </c>
      <c r="H476" s="357" t="str">
        <f t="shared" si="32"/>
        <v>否</v>
      </c>
      <c r="I476" s="156" t="str">
        <f t="shared" si="29"/>
        <v>项</v>
      </c>
      <c r="J476" s="225"/>
      <c r="K476" s="225"/>
    </row>
    <row r="477" s="222" customFormat="1" ht="21.6" customHeight="1" spans="1:11">
      <c r="A477" s="176" t="s">
        <v>935</v>
      </c>
      <c r="B477" s="359" t="s">
        <v>936</v>
      </c>
      <c r="C477" s="251">
        <f>VLOOKUP(A477,'[88]02'!A:E,5,FALSE)</f>
        <v>236</v>
      </c>
      <c r="D477" s="251">
        <f>SUMIFS([87]表二!$E$1:$E$65536,[87]表二!$A$1:$A$65536,A477)</f>
        <v>290</v>
      </c>
      <c r="E477" s="360">
        <f>VLOOKUP(A477,Sheet1!A:E,5)</f>
        <v>215</v>
      </c>
      <c r="F477" s="24">
        <f t="shared" si="30"/>
        <v>-0.089</v>
      </c>
      <c r="G477" s="24">
        <f t="shared" si="31"/>
        <v>-0.259</v>
      </c>
      <c r="H477" s="357" t="str">
        <f t="shared" si="32"/>
        <v>是</v>
      </c>
      <c r="I477" s="156" t="str">
        <f t="shared" si="29"/>
        <v>项</v>
      </c>
      <c r="J477" s="225"/>
      <c r="K477" s="225"/>
    </row>
    <row r="478" s="222" customFormat="1" ht="15" hidden="1" customHeight="1" spans="1:11">
      <c r="A478" s="176" t="s">
        <v>937</v>
      </c>
      <c r="B478" s="359" t="s">
        <v>938</v>
      </c>
      <c r="C478" s="251">
        <f>VLOOKUP(A478,'[88]02'!A:E,5,FALSE)</f>
        <v>0</v>
      </c>
      <c r="D478" s="251">
        <f>SUMIFS([87]表二!$E$1:$E$65536,[87]表二!$A$1:$A$65536,A478)</f>
        <v>0</v>
      </c>
      <c r="E478" s="360">
        <f>VLOOKUP(A478,Sheet1!A:E,5)</f>
        <v>0</v>
      </c>
      <c r="F478" s="24" t="str">
        <f t="shared" si="30"/>
        <v/>
      </c>
      <c r="G478" s="24" t="str">
        <f t="shared" si="31"/>
        <v/>
      </c>
      <c r="H478" s="357" t="str">
        <f t="shared" si="32"/>
        <v>否</v>
      </c>
      <c r="I478" s="156" t="str">
        <f t="shared" si="29"/>
        <v>项</v>
      </c>
      <c r="J478" s="225"/>
      <c r="K478" s="225"/>
    </row>
    <row r="479" s="222" customFormat="1" ht="15" hidden="1" customHeight="1" spans="1:11">
      <c r="A479" s="176" t="s">
        <v>939</v>
      </c>
      <c r="B479" s="359" t="s">
        <v>940</v>
      </c>
      <c r="C479" s="251">
        <f>VLOOKUP(A479,'[88]02'!A:E,5,FALSE)</f>
        <v>0</v>
      </c>
      <c r="D479" s="251">
        <f>SUMIFS([87]表二!$E$1:$E$65536,[87]表二!$A$1:$A$65536,A479)</f>
        <v>0</v>
      </c>
      <c r="E479" s="360">
        <f>VLOOKUP(A479,Sheet1!A:E,5)</f>
        <v>0</v>
      </c>
      <c r="F479" s="24" t="str">
        <f t="shared" si="30"/>
        <v/>
      </c>
      <c r="G479" s="24" t="str">
        <f t="shared" si="31"/>
        <v/>
      </c>
      <c r="H479" s="357" t="str">
        <f t="shared" si="32"/>
        <v>否</v>
      </c>
      <c r="I479" s="156" t="str">
        <f t="shared" si="29"/>
        <v>项</v>
      </c>
      <c r="J479" s="225"/>
      <c r="K479" s="225"/>
    </row>
    <row r="480" s="222" customFormat="1" ht="15" hidden="1" customHeight="1" spans="1:11">
      <c r="A480" s="176" t="s">
        <v>941</v>
      </c>
      <c r="B480" s="359" t="s">
        <v>942</v>
      </c>
      <c r="C480" s="251">
        <f>VLOOKUP(A480,'[88]02'!A:E,5,FALSE)</f>
        <v>0</v>
      </c>
      <c r="D480" s="251">
        <f>SUMIFS([87]表二!$E$1:$E$65536,[87]表二!$A$1:$A$65536,A480)</f>
        <v>0</v>
      </c>
      <c r="E480" s="360">
        <f>VLOOKUP(A480,Sheet1!A:E,5)</f>
        <v>0</v>
      </c>
      <c r="F480" s="24" t="str">
        <f t="shared" si="30"/>
        <v/>
      </c>
      <c r="G480" s="24" t="str">
        <f t="shared" si="31"/>
        <v/>
      </c>
      <c r="H480" s="357" t="str">
        <f t="shared" si="32"/>
        <v>否</v>
      </c>
      <c r="I480" s="156" t="str">
        <f t="shared" si="29"/>
        <v>项</v>
      </c>
      <c r="J480" s="225"/>
      <c r="K480" s="225"/>
    </row>
    <row r="481" ht="21.6" customHeight="1" spans="1:11">
      <c r="A481" s="176" t="s">
        <v>943</v>
      </c>
      <c r="B481" s="177" t="s">
        <v>944</v>
      </c>
      <c r="C481" s="251">
        <f>SUM(C482:C491)</f>
        <v>85</v>
      </c>
      <c r="D481" s="251">
        <f>SUM(D482:D491)</f>
        <v>177</v>
      </c>
      <c r="E481" s="251">
        <f>SUM(E482:E491)</f>
        <v>81</v>
      </c>
      <c r="F481" s="24">
        <f t="shared" si="30"/>
        <v>-0.047</v>
      </c>
      <c r="G481" s="24">
        <f t="shared" si="31"/>
        <v>-0.542</v>
      </c>
      <c r="H481" s="357" t="str">
        <f t="shared" si="32"/>
        <v>是</v>
      </c>
      <c r="I481" s="156" t="str">
        <f t="shared" si="29"/>
        <v>款</v>
      </c>
      <c r="J481" s="156"/>
      <c r="K481" s="156"/>
    </row>
    <row r="482" s="222" customFormat="1" ht="15" hidden="1" customHeight="1" spans="1:11">
      <c r="A482" s="176" t="s">
        <v>945</v>
      </c>
      <c r="B482" s="359" t="s">
        <v>166</v>
      </c>
      <c r="C482" s="251">
        <f>VLOOKUP(A482,'[88]02'!A:E,5,FALSE)</f>
        <v>0</v>
      </c>
      <c r="D482" s="251">
        <f>SUMIFS([87]表二!$E$1:$E$65536,[87]表二!$A$1:$A$65536,A482)</f>
        <v>0</v>
      </c>
      <c r="E482" s="360">
        <f>VLOOKUP(A482,Sheet1!A:E,5)</f>
        <v>0</v>
      </c>
      <c r="F482" s="24" t="str">
        <f t="shared" si="30"/>
        <v/>
      </c>
      <c r="G482" s="24" t="str">
        <f t="shared" si="31"/>
        <v/>
      </c>
      <c r="H482" s="357" t="str">
        <f t="shared" si="32"/>
        <v>否</v>
      </c>
      <c r="I482" s="156" t="str">
        <f t="shared" si="29"/>
        <v>项</v>
      </c>
      <c r="J482" s="225"/>
      <c r="K482" s="225"/>
    </row>
    <row r="483" s="222" customFormat="1" ht="15" hidden="1" customHeight="1" spans="1:11">
      <c r="A483" s="176" t="s">
        <v>946</v>
      </c>
      <c r="B483" s="359" t="s">
        <v>168</v>
      </c>
      <c r="C483" s="251">
        <f>VLOOKUP(A483,'[88]02'!A:E,5,FALSE)</f>
        <v>0</v>
      </c>
      <c r="D483" s="251">
        <f>SUMIFS([87]表二!$E$1:$E$65536,[87]表二!$A$1:$A$65536,A483)</f>
        <v>0</v>
      </c>
      <c r="E483" s="360">
        <f>VLOOKUP(A483,Sheet1!A:E,5)</f>
        <v>0</v>
      </c>
      <c r="F483" s="24" t="str">
        <f t="shared" si="30"/>
        <v/>
      </c>
      <c r="G483" s="24" t="str">
        <f t="shared" si="31"/>
        <v/>
      </c>
      <c r="H483" s="357" t="str">
        <f t="shared" si="32"/>
        <v>否</v>
      </c>
      <c r="I483" s="156" t="str">
        <f t="shared" si="29"/>
        <v>项</v>
      </c>
      <c r="J483" s="225"/>
      <c r="K483" s="225"/>
    </row>
    <row r="484" s="222" customFormat="1" ht="15" hidden="1" customHeight="1" spans="1:11">
      <c r="A484" s="176" t="s">
        <v>947</v>
      </c>
      <c r="B484" s="359" t="s">
        <v>170</v>
      </c>
      <c r="C484" s="251">
        <f>VLOOKUP(A484,'[88]02'!A:E,5,FALSE)</f>
        <v>0</v>
      </c>
      <c r="D484" s="251">
        <f>SUMIFS([87]表二!$E$1:$E$65536,[87]表二!$A$1:$A$65536,A484)</f>
        <v>0</v>
      </c>
      <c r="E484" s="360">
        <f>VLOOKUP(A484,Sheet1!A:E,5)</f>
        <v>0</v>
      </c>
      <c r="F484" s="24" t="str">
        <f t="shared" si="30"/>
        <v/>
      </c>
      <c r="G484" s="24" t="str">
        <f t="shared" si="31"/>
        <v/>
      </c>
      <c r="H484" s="357" t="str">
        <f t="shared" si="32"/>
        <v>否</v>
      </c>
      <c r="I484" s="156" t="str">
        <f t="shared" si="29"/>
        <v>项</v>
      </c>
      <c r="J484" s="225"/>
      <c r="K484" s="225"/>
    </row>
    <row r="485" s="222" customFormat="1" ht="15" hidden="1" customHeight="1" spans="1:11">
      <c r="A485" s="176" t="s">
        <v>948</v>
      </c>
      <c r="B485" s="359" t="s">
        <v>949</v>
      </c>
      <c r="C485" s="251">
        <f>VLOOKUP(A485,'[88]02'!A:E,5,FALSE)</f>
        <v>0</v>
      </c>
      <c r="D485" s="251">
        <f>SUMIFS([87]表二!$E$1:$E$65536,[87]表二!$A$1:$A$65536,A485)</f>
        <v>0</v>
      </c>
      <c r="E485" s="360">
        <f>VLOOKUP(A485,Sheet1!A:E,5)</f>
        <v>0</v>
      </c>
      <c r="F485" s="24" t="str">
        <f t="shared" si="30"/>
        <v/>
      </c>
      <c r="G485" s="24" t="str">
        <f t="shared" si="31"/>
        <v/>
      </c>
      <c r="H485" s="357" t="str">
        <f t="shared" si="32"/>
        <v>否</v>
      </c>
      <c r="I485" s="156" t="str">
        <f t="shared" si="29"/>
        <v>项</v>
      </c>
      <c r="J485" s="225"/>
      <c r="K485" s="225"/>
    </row>
    <row r="486" s="222" customFormat="1" ht="15" hidden="1" customHeight="1" spans="1:11">
      <c r="A486" s="176" t="s">
        <v>950</v>
      </c>
      <c r="B486" s="359" t="s">
        <v>951</v>
      </c>
      <c r="C486" s="251">
        <f>VLOOKUP(A486,'[88]02'!A:E,5,FALSE)</f>
        <v>0</v>
      </c>
      <c r="D486" s="251">
        <f>SUMIFS([87]表二!$E$1:$E$65536,[87]表二!$A$1:$A$65536,A486)</f>
        <v>0</v>
      </c>
      <c r="E486" s="360">
        <f>VLOOKUP(A486,Sheet1!A:E,5)</f>
        <v>0</v>
      </c>
      <c r="F486" s="24" t="str">
        <f t="shared" si="30"/>
        <v/>
      </c>
      <c r="G486" s="24" t="str">
        <f t="shared" si="31"/>
        <v/>
      </c>
      <c r="H486" s="357" t="str">
        <f t="shared" si="32"/>
        <v>否</v>
      </c>
      <c r="I486" s="156" t="str">
        <f t="shared" si="29"/>
        <v>项</v>
      </c>
      <c r="J486" s="225"/>
      <c r="K486" s="225"/>
    </row>
    <row r="487" s="222" customFormat="1" ht="15" hidden="1" customHeight="1" spans="1:11">
      <c r="A487" s="176" t="s">
        <v>952</v>
      </c>
      <c r="B487" s="359" t="s">
        <v>953</v>
      </c>
      <c r="C487" s="251">
        <f>VLOOKUP(A487,'[88]02'!A:E,5,FALSE)</f>
        <v>0</v>
      </c>
      <c r="D487" s="251">
        <f>SUMIFS([87]表二!$E$1:$E$65536,[87]表二!$A$1:$A$65536,A487)</f>
        <v>0</v>
      </c>
      <c r="E487" s="360">
        <f>VLOOKUP(A487,Sheet1!A:E,5)</f>
        <v>0</v>
      </c>
      <c r="F487" s="24" t="str">
        <f t="shared" si="30"/>
        <v/>
      </c>
      <c r="G487" s="24" t="str">
        <f t="shared" si="31"/>
        <v/>
      </c>
      <c r="H487" s="357" t="str">
        <f t="shared" si="32"/>
        <v>否</v>
      </c>
      <c r="I487" s="156" t="str">
        <f t="shared" si="29"/>
        <v>项</v>
      </c>
      <c r="J487" s="225"/>
      <c r="K487" s="225"/>
    </row>
    <row r="488" s="222" customFormat="1" ht="15" hidden="1" customHeight="1" spans="1:11">
      <c r="A488" s="176" t="s">
        <v>954</v>
      </c>
      <c r="B488" s="359" t="s">
        <v>955</v>
      </c>
      <c r="C488" s="251">
        <f>VLOOKUP(A488,'[88]02'!A:E,5,FALSE)</f>
        <v>0</v>
      </c>
      <c r="D488" s="251">
        <f>SUMIFS([87]表二!$E$1:$E$65536,[87]表二!$A$1:$A$65536,A488)</f>
        <v>0</v>
      </c>
      <c r="E488" s="360">
        <f>VLOOKUP(A488,Sheet1!A:E,5)</f>
        <v>0</v>
      </c>
      <c r="F488" s="24" t="str">
        <f t="shared" si="30"/>
        <v/>
      </c>
      <c r="G488" s="24" t="str">
        <f t="shared" si="31"/>
        <v/>
      </c>
      <c r="H488" s="357" t="str">
        <f t="shared" si="32"/>
        <v>否</v>
      </c>
      <c r="I488" s="156" t="str">
        <f t="shared" si="29"/>
        <v>项</v>
      </c>
      <c r="J488" s="225"/>
      <c r="K488" s="225"/>
    </row>
    <row r="489" s="222" customFormat="1" ht="21.6" customHeight="1" spans="1:11">
      <c r="A489" s="176" t="s">
        <v>956</v>
      </c>
      <c r="B489" s="359" t="s">
        <v>957</v>
      </c>
      <c r="C489" s="251">
        <f>VLOOKUP(A489,'[88]02'!A:E,5,FALSE)</f>
        <v>85</v>
      </c>
      <c r="D489" s="251">
        <f>SUMIFS([87]表二!$E$1:$E$65536,[87]表二!$A$1:$A$65536,A489)</f>
        <v>177</v>
      </c>
      <c r="E489" s="360">
        <f>VLOOKUP(A489,Sheet1!A:E,5)</f>
        <v>81</v>
      </c>
      <c r="F489" s="24">
        <f t="shared" si="30"/>
        <v>-0.047</v>
      </c>
      <c r="G489" s="24">
        <f t="shared" si="31"/>
        <v>-0.542</v>
      </c>
      <c r="H489" s="357" t="str">
        <f t="shared" si="32"/>
        <v>是</v>
      </c>
      <c r="I489" s="156" t="str">
        <f t="shared" si="29"/>
        <v>项</v>
      </c>
      <c r="J489" s="225"/>
      <c r="K489" s="225"/>
    </row>
    <row r="490" s="222" customFormat="1" ht="15" hidden="1" customHeight="1" spans="1:11">
      <c r="A490" s="176" t="s">
        <v>958</v>
      </c>
      <c r="B490" s="359" t="s">
        <v>959</v>
      </c>
      <c r="C490" s="251">
        <f>VLOOKUP(A490,'[88]02'!A:E,5,FALSE)</f>
        <v>0</v>
      </c>
      <c r="D490" s="251">
        <f>SUMIFS([87]表二!$E$1:$E$65536,[87]表二!$A$1:$A$65536,A490)</f>
        <v>0</v>
      </c>
      <c r="E490" s="360">
        <f>VLOOKUP(A490,Sheet1!A:E,5)</f>
        <v>0</v>
      </c>
      <c r="F490" s="24" t="str">
        <f t="shared" si="30"/>
        <v/>
      </c>
      <c r="G490" s="24" t="str">
        <f t="shared" si="31"/>
        <v/>
      </c>
      <c r="H490" s="357" t="str">
        <f t="shared" si="32"/>
        <v>否</v>
      </c>
      <c r="I490" s="156" t="str">
        <f t="shared" si="29"/>
        <v>项</v>
      </c>
      <c r="J490" s="225"/>
      <c r="K490" s="225"/>
    </row>
    <row r="491" s="222" customFormat="1" ht="15" hidden="1" customHeight="1" spans="1:11">
      <c r="A491" s="176" t="s">
        <v>960</v>
      </c>
      <c r="B491" s="359" t="s">
        <v>961</v>
      </c>
      <c r="C491" s="251">
        <f>VLOOKUP(A491,'[88]02'!A:E,5,FALSE)</f>
        <v>0</v>
      </c>
      <c r="D491" s="251">
        <f>SUMIFS([87]表二!$E$1:$E$65536,[87]表二!$A$1:$A$65536,A491)</f>
        <v>0</v>
      </c>
      <c r="E491" s="360">
        <f>VLOOKUP(A491,Sheet1!A:E,5)</f>
        <v>0</v>
      </c>
      <c r="F491" s="24" t="str">
        <f t="shared" si="30"/>
        <v/>
      </c>
      <c r="G491" s="24" t="str">
        <f t="shared" si="31"/>
        <v/>
      </c>
      <c r="H491" s="357" t="str">
        <f t="shared" si="32"/>
        <v>否</v>
      </c>
      <c r="I491" s="156" t="str">
        <f t="shared" si="29"/>
        <v>项</v>
      </c>
      <c r="J491" s="225"/>
      <c r="K491" s="225"/>
    </row>
    <row r="492" ht="15" hidden="1" customHeight="1" spans="1:11">
      <c r="A492" s="176" t="s">
        <v>962</v>
      </c>
      <c r="B492" s="177" t="s">
        <v>963</v>
      </c>
      <c r="C492" s="251">
        <f>SUM(C493:C500)</f>
        <v>0</v>
      </c>
      <c r="D492" s="251">
        <f>SUM(D493:D500)</f>
        <v>0</v>
      </c>
      <c r="E492" s="251">
        <f>SUM(E493:E500)</f>
        <v>0</v>
      </c>
      <c r="F492" s="24" t="str">
        <f t="shared" si="30"/>
        <v/>
      </c>
      <c r="G492" s="24" t="str">
        <f t="shared" si="31"/>
        <v/>
      </c>
      <c r="H492" s="357" t="str">
        <f t="shared" si="32"/>
        <v>否</v>
      </c>
      <c r="I492" s="156" t="str">
        <f t="shared" si="29"/>
        <v>款</v>
      </c>
      <c r="J492" s="156"/>
      <c r="K492" s="156"/>
    </row>
    <row r="493" s="222" customFormat="1" ht="15" hidden="1" customHeight="1" spans="1:11">
      <c r="A493" s="176" t="s">
        <v>964</v>
      </c>
      <c r="B493" s="359" t="s">
        <v>166</v>
      </c>
      <c r="C493" s="251">
        <f>VLOOKUP(A493,'[88]02'!A:E,5,FALSE)</f>
        <v>0</v>
      </c>
      <c r="D493" s="251">
        <f>SUMIFS([87]表二!$E$1:$E$65536,[87]表二!$A$1:$A$65536,A493)</f>
        <v>0</v>
      </c>
      <c r="E493" s="360">
        <f>VLOOKUP(A493,Sheet1!A:E,5)</f>
        <v>0</v>
      </c>
      <c r="F493" s="24" t="str">
        <f t="shared" si="30"/>
        <v/>
      </c>
      <c r="G493" s="24" t="str">
        <f t="shared" si="31"/>
        <v/>
      </c>
      <c r="H493" s="357" t="str">
        <f t="shared" si="32"/>
        <v>否</v>
      </c>
      <c r="I493" s="156" t="str">
        <f t="shared" si="29"/>
        <v>项</v>
      </c>
      <c r="J493" s="225"/>
      <c r="K493" s="225"/>
    </row>
    <row r="494" s="222" customFormat="1" ht="15" hidden="1" customHeight="1" spans="1:11">
      <c r="A494" s="176" t="s">
        <v>965</v>
      </c>
      <c r="B494" s="359" t="s">
        <v>168</v>
      </c>
      <c r="C494" s="251">
        <f>VLOOKUP(A494,'[88]02'!A:E,5,FALSE)</f>
        <v>0</v>
      </c>
      <c r="D494" s="251">
        <f>SUMIFS([87]表二!$E$1:$E$65536,[87]表二!$A$1:$A$65536,A494)</f>
        <v>0</v>
      </c>
      <c r="E494" s="360">
        <f>VLOOKUP(A494,Sheet1!A:E,5)</f>
        <v>0</v>
      </c>
      <c r="F494" s="24" t="str">
        <f t="shared" si="30"/>
        <v/>
      </c>
      <c r="G494" s="24" t="str">
        <f t="shared" si="31"/>
        <v/>
      </c>
      <c r="H494" s="357" t="str">
        <f t="shared" si="32"/>
        <v>否</v>
      </c>
      <c r="I494" s="156" t="str">
        <f t="shared" si="29"/>
        <v>项</v>
      </c>
      <c r="J494" s="225"/>
      <c r="K494" s="225"/>
    </row>
    <row r="495" s="222" customFormat="1" ht="15" hidden="1" customHeight="1" spans="1:11">
      <c r="A495" s="176" t="s">
        <v>966</v>
      </c>
      <c r="B495" s="359" t="s">
        <v>170</v>
      </c>
      <c r="C495" s="251">
        <f>VLOOKUP(A495,'[88]02'!A:E,5,FALSE)</f>
        <v>0</v>
      </c>
      <c r="D495" s="251">
        <f>SUMIFS([87]表二!$E$1:$E$65536,[87]表二!$A$1:$A$65536,A495)</f>
        <v>0</v>
      </c>
      <c r="E495" s="360">
        <f>VLOOKUP(A495,Sheet1!A:E,5)</f>
        <v>0</v>
      </c>
      <c r="F495" s="24" t="str">
        <f t="shared" si="30"/>
        <v/>
      </c>
      <c r="G495" s="24" t="str">
        <f t="shared" si="31"/>
        <v/>
      </c>
      <c r="H495" s="357" t="str">
        <f t="shared" si="32"/>
        <v>否</v>
      </c>
      <c r="I495" s="156" t="str">
        <f t="shared" si="29"/>
        <v>项</v>
      </c>
      <c r="J495" s="225"/>
      <c r="K495" s="225"/>
    </row>
    <row r="496" s="222" customFormat="1" ht="15" hidden="1" customHeight="1" spans="1:11">
      <c r="A496" s="176" t="s">
        <v>967</v>
      </c>
      <c r="B496" s="359" t="s">
        <v>968</v>
      </c>
      <c r="C496" s="251">
        <f>VLOOKUP(A496,'[88]02'!A:E,5,FALSE)</f>
        <v>0</v>
      </c>
      <c r="D496" s="251">
        <f>SUMIFS([87]表二!$E$1:$E$65536,[87]表二!$A$1:$A$65536,A496)</f>
        <v>0</v>
      </c>
      <c r="E496" s="360">
        <f>VLOOKUP(A496,Sheet1!A:E,5)</f>
        <v>0</v>
      </c>
      <c r="F496" s="24" t="str">
        <f t="shared" si="30"/>
        <v/>
      </c>
      <c r="G496" s="24" t="str">
        <f t="shared" si="31"/>
        <v/>
      </c>
      <c r="H496" s="357" t="str">
        <f t="shared" si="32"/>
        <v>否</v>
      </c>
      <c r="I496" s="156" t="str">
        <f t="shared" si="29"/>
        <v>项</v>
      </c>
      <c r="J496" s="225"/>
      <c r="K496" s="225"/>
    </row>
    <row r="497" s="222" customFormat="1" ht="15" hidden="1" customHeight="1" spans="1:11">
      <c r="A497" s="176" t="s">
        <v>969</v>
      </c>
      <c r="B497" s="359" t="s">
        <v>970</v>
      </c>
      <c r="C497" s="251">
        <f>VLOOKUP(A497,'[88]02'!A:E,5,FALSE)</f>
        <v>0</v>
      </c>
      <c r="D497" s="251">
        <f>SUMIFS([87]表二!$E$1:$E$65536,[87]表二!$A$1:$A$65536,A497)</f>
        <v>0</v>
      </c>
      <c r="E497" s="360">
        <f>VLOOKUP(A497,Sheet1!A:E,5)</f>
        <v>0</v>
      </c>
      <c r="F497" s="24" t="str">
        <f t="shared" si="30"/>
        <v/>
      </c>
      <c r="G497" s="24" t="str">
        <f t="shared" si="31"/>
        <v/>
      </c>
      <c r="H497" s="357" t="str">
        <f t="shared" si="32"/>
        <v>否</v>
      </c>
      <c r="I497" s="156" t="str">
        <f t="shared" si="29"/>
        <v>项</v>
      </c>
      <c r="J497" s="225"/>
      <c r="K497" s="225"/>
    </row>
    <row r="498" s="222" customFormat="1" ht="15" hidden="1" customHeight="1" spans="1:11">
      <c r="A498" s="176" t="s">
        <v>971</v>
      </c>
      <c r="B498" s="359" t="s">
        <v>972</v>
      </c>
      <c r="C498" s="251">
        <f>VLOOKUP(A498,'[88]02'!A:E,5,FALSE)</f>
        <v>0</v>
      </c>
      <c r="D498" s="251">
        <f>SUMIFS([87]表二!$E$1:$E$65536,[87]表二!$A$1:$A$65536,A498)</f>
        <v>0</v>
      </c>
      <c r="E498" s="360">
        <f>VLOOKUP(A498,Sheet1!A:E,5)</f>
        <v>0</v>
      </c>
      <c r="F498" s="24" t="str">
        <f t="shared" si="30"/>
        <v/>
      </c>
      <c r="G498" s="24" t="str">
        <f t="shared" si="31"/>
        <v/>
      </c>
      <c r="H498" s="357" t="str">
        <f t="shared" si="32"/>
        <v>否</v>
      </c>
      <c r="I498" s="156" t="str">
        <f t="shared" si="29"/>
        <v>项</v>
      </c>
      <c r="J498" s="225"/>
      <c r="K498" s="225"/>
    </row>
    <row r="499" s="222" customFormat="1" ht="15" hidden="1" customHeight="1" spans="1:11">
      <c r="A499" s="176" t="s">
        <v>973</v>
      </c>
      <c r="B499" s="359" t="s">
        <v>974</v>
      </c>
      <c r="C499" s="251">
        <f>VLOOKUP(A499,'[88]02'!A:E,5,FALSE)</f>
        <v>0</v>
      </c>
      <c r="D499" s="251">
        <f>SUMIFS([87]表二!$E$1:$E$65536,[87]表二!$A$1:$A$65536,A499)</f>
        <v>0</v>
      </c>
      <c r="E499" s="360">
        <f>VLOOKUP(A499,Sheet1!A:E,5)</f>
        <v>0</v>
      </c>
      <c r="F499" s="24" t="str">
        <f t="shared" si="30"/>
        <v/>
      </c>
      <c r="G499" s="24" t="str">
        <f t="shared" si="31"/>
        <v/>
      </c>
      <c r="H499" s="357" t="str">
        <f t="shared" si="32"/>
        <v>否</v>
      </c>
      <c r="I499" s="156" t="str">
        <f t="shared" si="29"/>
        <v>项</v>
      </c>
      <c r="J499" s="225"/>
      <c r="K499" s="225"/>
    </row>
    <row r="500" s="222" customFormat="1" ht="15" hidden="1" customHeight="1" spans="1:11">
      <c r="A500" s="176" t="s">
        <v>975</v>
      </c>
      <c r="B500" s="359" t="s">
        <v>976</v>
      </c>
      <c r="C500" s="251">
        <f>VLOOKUP(A500,'[88]02'!A:E,5,FALSE)</f>
        <v>0</v>
      </c>
      <c r="D500" s="251">
        <f>SUMIFS([87]表二!$E$1:$E$65536,[87]表二!$A$1:$A$65536,A500)</f>
        <v>0</v>
      </c>
      <c r="E500" s="360">
        <f>VLOOKUP(A500,Sheet1!A:E,5)</f>
        <v>0</v>
      </c>
      <c r="F500" s="24" t="str">
        <f t="shared" si="30"/>
        <v/>
      </c>
      <c r="G500" s="24" t="str">
        <f t="shared" si="31"/>
        <v/>
      </c>
      <c r="H500" s="357" t="str">
        <f t="shared" si="32"/>
        <v>否</v>
      </c>
      <c r="I500" s="156" t="str">
        <f t="shared" si="29"/>
        <v>项</v>
      </c>
      <c r="J500" s="225"/>
      <c r="K500" s="225"/>
    </row>
    <row r="501" ht="21.6" customHeight="1" spans="1:11">
      <c r="A501" s="176" t="s">
        <v>977</v>
      </c>
      <c r="B501" s="177" t="s">
        <v>978</v>
      </c>
      <c r="C501" s="251">
        <f>SUM(C502:C508)</f>
        <v>438</v>
      </c>
      <c r="D501" s="251">
        <f>SUM(D502:D508)</f>
        <v>454</v>
      </c>
      <c r="E501" s="251">
        <f>SUM(E502:E508)</f>
        <v>334</v>
      </c>
      <c r="F501" s="24">
        <f t="shared" si="30"/>
        <v>-0.237</v>
      </c>
      <c r="G501" s="24">
        <f t="shared" si="31"/>
        <v>-0.264</v>
      </c>
      <c r="H501" s="357" t="str">
        <f t="shared" si="32"/>
        <v>是</v>
      </c>
      <c r="I501" s="156" t="str">
        <f t="shared" ref="I501:I564" si="33">IF(LEN(A501)=3,"类",IF(LEN(A501)=5,"款","项"))</f>
        <v>款</v>
      </c>
      <c r="J501" s="156"/>
      <c r="K501" s="156"/>
    </row>
    <row r="502" s="222" customFormat="1" ht="15" hidden="1" customHeight="1" spans="1:11">
      <c r="A502" s="176" t="s">
        <v>979</v>
      </c>
      <c r="B502" s="359" t="s">
        <v>166</v>
      </c>
      <c r="C502" s="251">
        <f>VLOOKUP(A502,'[88]02'!A:E,5,FALSE)</f>
        <v>0</v>
      </c>
      <c r="D502" s="251">
        <f>SUMIFS([87]表二!$E$1:$E$65536,[87]表二!$A$1:$A$65536,A502)</f>
        <v>0</v>
      </c>
      <c r="E502" s="360">
        <f>VLOOKUP(A502,Sheet1!A:E,5)</f>
        <v>0</v>
      </c>
      <c r="F502" s="24" t="str">
        <f t="shared" si="30"/>
        <v/>
      </c>
      <c r="G502" s="24" t="str">
        <f t="shared" si="31"/>
        <v/>
      </c>
      <c r="H502" s="357" t="str">
        <f t="shared" si="32"/>
        <v>否</v>
      </c>
      <c r="I502" s="156" t="str">
        <f t="shared" si="33"/>
        <v>项</v>
      </c>
      <c r="J502" s="225"/>
      <c r="K502" s="225"/>
    </row>
    <row r="503" s="222" customFormat="1" ht="15" hidden="1" customHeight="1" spans="1:11">
      <c r="A503" s="176" t="s">
        <v>980</v>
      </c>
      <c r="B503" s="359" t="s">
        <v>168</v>
      </c>
      <c r="C503" s="251">
        <f>VLOOKUP(A503,'[88]02'!A:E,5,FALSE)</f>
        <v>0</v>
      </c>
      <c r="D503" s="251">
        <f>SUMIFS([87]表二!$E$1:$E$65536,[87]表二!$A$1:$A$65536,A503)</f>
        <v>0</v>
      </c>
      <c r="E503" s="360">
        <f>VLOOKUP(A503,Sheet1!A:E,5)</f>
        <v>0</v>
      </c>
      <c r="F503" s="24" t="str">
        <f t="shared" si="30"/>
        <v/>
      </c>
      <c r="G503" s="24" t="str">
        <f t="shared" si="31"/>
        <v/>
      </c>
      <c r="H503" s="357" t="str">
        <f t="shared" si="32"/>
        <v>否</v>
      </c>
      <c r="I503" s="156" t="str">
        <f t="shared" si="33"/>
        <v>项</v>
      </c>
      <c r="J503" s="225"/>
      <c r="K503" s="225"/>
    </row>
    <row r="504" s="222" customFormat="1" ht="15" hidden="1" customHeight="1" spans="1:11">
      <c r="A504" s="176" t="s">
        <v>981</v>
      </c>
      <c r="B504" s="359" t="s">
        <v>170</v>
      </c>
      <c r="C504" s="251">
        <f>VLOOKUP(A504,'[88]02'!A:E,5,FALSE)</f>
        <v>0</v>
      </c>
      <c r="D504" s="251">
        <f>SUMIFS([87]表二!$E$1:$E$65536,[87]表二!$A$1:$A$65536,A504)</f>
        <v>0</v>
      </c>
      <c r="E504" s="360">
        <f>VLOOKUP(A504,Sheet1!A:E,5)</f>
        <v>0</v>
      </c>
      <c r="F504" s="24" t="str">
        <f t="shared" si="30"/>
        <v/>
      </c>
      <c r="G504" s="24" t="str">
        <f t="shared" si="31"/>
        <v/>
      </c>
      <c r="H504" s="357" t="str">
        <f t="shared" si="32"/>
        <v>否</v>
      </c>
      <c r="I504" s="156" t="str">
        <f t="shared" si="33"/>
        <v>项</v>
      </c>
      <c r="J504" s="225"/>
      <c r="K504" s="225"/>
    </row>
    <row r="505" s="222" customFormat="1" ht="15" hidden="1" customHeight="1" spans="1:11">
      <c r="A505" s="176" t="s">
        <v>982</v>
      </c>
      <c r="B505" s="359" t="s">
        <v>983</v>
      </c>
      <c r="C505" s="251">
        <f>VLOOKUP(A505,'[88]02'!A:E,5,FALSE)</f>
        <v>0</v>
      </c>
      <c r="D505" s="251">
        <f>SUMIFS([87]表二!$E$1:$E$65536,[87]表二!$A$1:$A$65536,A505)</f>
        <v>0</v>
      </c>
      <c r="E505" s="360">
        <f>VLOOKUP(A505,Sheet1!A:E,5)</f>
        <v>0</v>
      </c>
      <c r="F505" s="24" t="str">
        <f t="shared" si="30"/>
        <v/>
      </c>
      <c r="G505" s="24" t="str">
        <f t="shared" si="31"/>
        <v/>
      </c>
      <c r="H505" s="357" t="str">
        <f t="shared" si="32"/>
        <v>否</v>
      </c>
      <c r="I505" s="156" t="str">
        <f t="shared" si="33"/>
        <v>项</v>
      </c>
      <c r="J505" s="225"/>
      <c r="K505" s="225"/>
    </row>
    <row r="506" s="222" customFormat="1" ht="15" hidden="1" customHeight="1" spans="1:11">
      <c r="A506" s="366" t="s">
        <v>984</v>
      </c>
      <c r="B506" s="359" t="s">
        <v>985</v>
      </c>
      <c r="C506" s="251">
        <f>VLOOKUP(A506,'[88]02'!A:E,5,FALSE)</f>
        <v>0</v>
      </c>
      <c r="D506" s="251">
        <f>SUMIFS([87]表二!$E$1:$E$65536,[87]表二!$A$1:$A$65536,A506)</f>
        <v>0</v>
      </c>
      <c r="E506" s="360">
        <f>VLOOKUP(A506,Sheet1!A:E,5)</f>
        <v>0</v>
      </c>
      <c r="F506" s="24" t="str">
        <f t="shared" si="30"/>
        <v/>
      </c>
      <c r="G506" s="24" t="str">
        <f t="shared" si="31"/>
        <v/>
      </c>
      <c r="H506" s="357" t="str">
        <f t="shared" si="32"/>
        <v>否</v>
      </c>
      <c r="I506" s="156" t="str">
        <f t="shared" si="33"/>
        <v>项</v>
      </c>
      <c r="J506" s="225"/>
      <c r="K506" s="225"/>
    </row>
    <row r="507" s="222" customFormat="1" ht="21.6" customHeight="1" spans="1:11">
      <c r="A507" s="366" t="s">
        <v>986</v>
      </c>
      <c r="B507" s="359" t="s">
        <v>987</v>
      </c>
      <c r="C507" s="251">
        <f>VLOOKUP(A507,'[88]02'!A:E,5,FALSE)</f>
        <v>379</v>
      </c>
      <c r="D507" s="251">
        <f>SUMIFS([87]表二!$E$1:$E$65536,[87]表二!$A$1:$A$65536,A507)</f>
        <v>454</v>
      </c>
      <c r="E507" s="360">
        <f>VLOOKUP(A507,Sheet1!A:E,5)</f>
        <v>334</v>
      </c>
      <c r="F507" s="24">
        <f t="shared" si="30"/>
        <v>-0.119</v>
      </c>
      <c r="G507" s="24">
        <f t="shared" si="31"/>
        <v>-0.264</v>
      </c>
      <c r="H507" s="357" t="str">
        <f t="shared" si="32"/>
        <v>是</v>
      </c>
      <c r="I507" s="156" t="str">
        <f t="shared" si="33"/>
        <v>项</v>
      </c>
      <c r="J507" s="225"/>
      <c r="K507" s="225"/>
    </row>
    <row r="508" s="222" customFormat="1" ht="21.6" customHeight="1" spans="1:11">
      <c r="A508" s="176" t="s">
        <v>988</v>
      </c>
      <c r="B508" s="359" t="s">
        <v>989</v>
      </c>
      <c r="C508" s="251">
        <f>VLOOKUP(A508,'[88]02'!A:E,5,FALSE)</f>
        <v>59</v>
      </c>
      <c r="D508" s="251">
        <f>SUMIFS([87]表二!$E$1:$E$65536,[87]表二!$A$1:$A$65536,A508)</f>
        <v>0</v>
      </c>
      <c r="E508" s="360">
        <f>VLOOKUP(A508,Sheet1!A:E,5)</f>
        <v>0</v>
      </c>
      <c r="F508" s="24">
        <f t="shared" si="30"/>
        <v>-1</v>
      </c>
      <c r="G508" s="24" t="str">
        <f t="shared" si="31"/>
        <v/>
      </c>
      <c r="H508" s="357" t="str">
        <f t="shared" si="32"/>
        <v>是</v>
      </c>
      <c r="I508" s="156" t="str">
        <f t="shared" si="33"/>
        <v>项</v>
      </c>
      <c r="J508" s="225"/>
      <c r="K508" s="225"/>
    </row>
    <row r="509" ht="21.6" customHeight="1" spans="1:11">
      <c r="A509" s="176" t="s">
        <v>990</v>
      </c>
      <c r="B509" s="177" t="s">
        <v>991</v>
      </c>
      <c r="C509" s="251">
        <f>SUM(C510:C512)</f>
        <v>6</v>
      </c>
      <c r="D509" s="251">
        <f>SUM(D510:D512)</f>
        <v>0</v>
      </c>
      <c r="E509" s="251">
        <f>SUM(E510:E512)</f>
        <v>0</v>
      </c>
      <c r="F509" s="24">
        <f t="shared" si="30"/>
        <v>-1</v>
      </c>
      <c r="G509" s="24" t="str">
        <f t="shared" si="31"/>
        <v/>
      </c>
      <c r="H509" s="357" t="str">
        <f t="shared" si="32"/>
        <v>是</v>
      </c>
      <c r="I509" s="156" t="str">
        <f t="shared" si="33"/>
        <v>款</v>
      </c>
      <c r="J509" s="156"/>
      <c r="K509" s="156"/>
    </row>
    <row r="510" s="222" customFormat="1" ht="21.6" customHeight="1" spans="1:11">
      <c r="A510" s="176" t="s">
        <v>992</v>
      </c>
      <c r="B510" s="359" t="s">
        <v>993</v>
      </c>
      <c r="C510" s="251">
        <f>VLOOKUP(A510,'[88]02'!A:E,5,FALSE)</f>
        <v>1</v>
      </c>
      <c r="D510" s="251">
        <f>SUMIFS([87]表二!$E$1:$E$65536,[87]表二!$A$1:$A$65536,A510)</f>
        <v>0</v>
      </c>
      <c r="E510" s="360">
        <f>VLOOKUP(A510,Sheet1!A:E,5)</f>
        <v>0</v>
      </c>
      <c r="F510" s="24">
        <f t="shared" si="30"/>
        <v>-1</v>
      </c>
      <c r="G510" s="24" t="str">
        <f t="shared" si="31"/>
        <v/>
      </c>
      <c r="H510" s="357" t="str">
        <f t="shared" si="32"/>
        <v>是</v>
      </c>
      <c r="I510" s="156" t="str">
        <f t="shared" si="33"/>
        <v>项</v>
      </c>
      <c r="J510" s="225"/>
      <c r="K510" s="225"/>
    </row>
    <row r="511" s="222" customFormat="1" ht="21.6" customHeight="1" spans="1:11">
      <c r="A511" s="176" t="s">
        <v>994</v>
      </c>
      <c r="B511" s="359" t="s">
        <v>995</v>
      </c>
      <c r="C511" s="251">
        <f>VLOOKUP(A511,'[88]02'!A:E,5,FALSE)</f>
        <v>5</v>
      </c>
      <c r="D511" s="251">
        <f>SUMIFS([87]表二!$E$1:$E$65536,[87]表二!$A$1:$A$65536,A511)</f>
        <v>0</v>
      </c>
      <c r="E511" s="360">
        <f>VLOOKUP(A511,Sheet1!A:E,5)</f>
        <v>0</v>
      </c>
      <c r="F511" s="24">
        <f t="shared" si="30"/>
        <v>-1</v>
      </c>
      <c r="G511" s="24" t="str">
        <f t="shared" si="31"/>
        <v/>
      </c>
      <c r="H511" s="357" t="str">
        <f t="shared" si="32"/>
        <v>是</v>
      </c>
      <c r="I511" s="156" t="str">
        <f t="shared" si="33"/>
        <v>项</v>
      </c>
      <c r="J511" s="225"/>
      <c r="K511" s="225"/>
    </row>
    <row r="512" s="222" customFormat="1" ht="15" hidden="1" customHeight="1" spans="1:11">
      <c r="A512" s="176" t="s">
        <v>996</v>
      </c>
      <c r="B512" s="359" t="s">
        <v>991</v>
      </c>
      <c r="C512" s="251">
        <f>VLOOKUP(A512,'[88]02'!A:E,5,FALSE)</f>
        <v>0</v>
      </c>
      <c r="D512" s="251">
        <f>SUMIFS([87]表二!$E$1:$E$65536,[87]表二!$A$1:$A$65536,A512)</f>
        <v>0</v>
      </c>
      <c r="E512" s="360">
        <f>VLOOKUP(A512,Sheet1!A:E,5)</f>
        <v>0</v>
      </c>
      <c r="F512" s="24" t="str">
        <f t="shared" si="30"/>
        <v/>
      </c>
      <c r="G512" s="24" t="str">
        <f t="shared" si="31"/>
        <v/>
      </c>
      <c r="H512" s="357" t="str">
        <f t="shared" si="32"/>
        <v>否</v>
      </c>
      <c r="I512" s="156" t="str">
        <f t="shared" si="33"/>
        <v>项</v>
      </c>
      <c r="J512" s="225"/>
      <c r="K512" s="225"/>
    </row>
    <row r="513" ht="21.6" customHeight="1" spans="1:11">
      <c r="A513" s="172" t="s">
        <v>997</v>
      </c>
      <c r="B513" s="173" t="s">
        <v>123</v>
      </c>
      <c r="C513" s="212">
        <f>SUM(C514,C533,C541,C543,C552,C556,C566,C576,C583,C591,C600,C606,C609,C612,C615,C618,C621,C625,C629,C637,C640)</f>
        <v>28637</v>
      </c>
      <c r="D513" s="212">
        <f>SUM(D514,D533,D541,D543,D552,D556,D566,D576,D583,D591,D600,D606,D609,D612,D615,D618,D621,D625,D629,D637,D640)</f>
        <v>37251</v>
      </c>
      <c r="E513" s="212">
        <f>SUM(E514,E533,E541,E543,E552,E556,E566,E576,E583,E591,E600,E606,E609,E612,E615,E618,E621,E625,E629,E637,E640)</f>
        <v>42694</v>
      </c>
      <c r="F513" s="24">
        <f t="shared" si="30"/>
        <v>0.491</v>
      </c>
      <c r="G513" s="24">
        <f t="shared" si="31"/>
        <v>0.146</v>
      </c>
      <c r="H513" s="357" t="str">
        <f t="shared" si="32"/>
        <v>是</v>
      </c>
      <c r="I513" s="156" t="str">
        <f t="shared" si="33"/>
        <v>类</v>
      </c>
      <c r="J513" s="156"/>
      <c r="K513" s="156"/>
    </row>
    <row r="514" ht="21.6" customHeight="1" spans="1:11">
      <c r="A514" s="176" t="s">
        <v>998</v>
      </c>
      <c r="B514" s="177" t="s">
        <v>999</v>
      </c>
      <c r="C514" s="251">
        <f>SUM(C515:C532)</f>
        <v>1601</v>
      </c>
      <c r="D514" s="251">
        <f>SUM(D515:D532)</f>
        <v>1881</v>
      </c>
      <c r="E514" s="251">
        <f>SUM(E515:E532)</f>
        <v>1529</v>
      </c>
      <c r="F514" s="24">
        <f t="shared" si="30"/>
        <v>-0.045</v>
      </c>
      <c r="G514" s="24">
        <f t="shared" si="31"/>
        <v>-0.187</v>
      </c>
      <c r="H514" s="357" t="str">
        <f t="shared" si="32"/>
        <v>是</v>
      </c>
      <c r="I514" s="156" t="str">
        <f t="shared" si="33"/>
        <v>款</v>
      </c>
      <c r="J514" s="156"/>
      <c r="K514" s="156"/>
    </row>
    <row r="515" s="222" customFormat="1" ht="21.6" customHeight="1" spans="1:11">
      <c r="A515" s="176" t="s">
        <v>1000</v>
      </c>
      <c r="B515" s="359" t="s">
        <v>166</v>
      </c>
      <c r="C515" s="251">
        <f>VLOOKUP(A515,'[88]02'!A:E,5,FALSE)</f>
        <v>920</v>
      </c>
      <c r="D515" s="251">
        <f>SUMIFS([87]表二!$E$1:$E$65536,[87]表二!$A$1:$A$65536,A515)</f>
        <v>1087</v>
      </c>
      <c r="E515" s="360">
        <f>VLOOKUP(A515,Sheet1!A:E,5)</f>
        <v>898</v>
      </c>
      <c r="F515" s="24">
        <f t="shared" si="30"/>
        <v>-0.024</v>
      </c>
      <c r="G515" s="24">
        <f t="shared" si="31"/>
        <v>-0.174</v>
      </c>
      <c r="H515" s="357" t="str">
        <f t="shared" si="32"/>
        <v>是</v>
      </c>
      <c r="I515" s="156" t="str">
        <f t="shared" si="33"/>
        <v>项</v>
      </c>
      <c r="J515" s="225"/>
      <c r="K515" s="225"/>
    </row>
    <row r="516" s="222" customFormat="1" ht="15" hidden="1" customHeight="1" spans="1:11">
      <c r="A516" s="176" t="s">
        <v>1001</v>
      </c>
      <c r="B516" s="359" t="s">
        <v>168</v>
      </c>
      <c r="C516" s="251">
        <f>VLOOKUP(A516,'[88]02'!A:E,5,FALSE)</f>
        <v>0</v>
      </c>
      <c r="D516" s="251">
        <f>SUMIFS([87]表二!$E$1:$E$65536,[87]表二!$A$1:$A$65536,A516)</f>
        <v>0</v>
      </c>
      <c r="E516" s="360">
        <f>VLOOKUP(A516,Sheet1!A:E,5)</f>
        <v>0</v>
      </c>
      <c r="F516" s="24" t="str">
        <f t="shared" si="30"/>
        <v/>
      </c>
      <c r="G516" s="24" t="str">
        <f t="shared" si="31"/>
        <v/>
      </c>
      <c r="H516" s="357" t="str">
        <f t="shared" si="32"/>
        <v>否</v>
      </c>
      <c r="I516" s="156" t="str">
        <f t="shared" si="33"/>
        <v>项</v>
      </c>
      <c r="J516" s="225"/>
      <c r="K516" s="225"/>
    </row>
    <row r="517" s="222" customFormat="1" ht="15" hidden="1" customHeight="1" spans="1:11">
      <c r="A517" s="176" t="s">
        <v>1002</v>
      </c>
      <c r="B517" s="359" t="s">
        <v>170</v>
      </c>
      <c r="C517" s="251">
        <f>VLOOKUP(A517,'[88]02'!A:E,5,FALSE)</f>
        <v>0</v>
      </c>
      <c r="D517" s="251">
        <f>SUMIFS([87]表二!$E$1:$E$65536,[87]表二!$A$1:$A$65536,A517)</f>
        <v>0</v>
      </c>
      <c r="E517" s="360">
        <f>VLOOKUP(A517,Sheet1!A:E,5)</f>
        <v>0</v>
      </c>
      <c r="F517" s="24" t="str">
        <f t="shared" si="30"/>
        <v/>
      </c>
      <c r="G517" s="24" t="str">
        <f t="shared" si="31"/>
        <v/>
      </c>
      <c r="H517" s="357" t="str">
        <f t="shared" si="32"/>
        <v>否</v>
      </c>
      <c r="I517" s="156" t="str">
        <f t="shared" si="33"/>
        <v>项</v>
      </c>
      <c r="J517" s="225"/>
      <c r="K517" s="225"/>
    </row>
    <row r="518" s="222" customFormat="1" ht="15" hidden="1" customHeight="1" spans="1:11">
      <c r="A518" s="176" t="s">
        <v>1003</v>
      </c>
      <c r="B518" s="359" t="s">
        <v>1004</v>
      </c>
      <c r="C518" s="251">
        <f>VLOOKUP(A518,'[88]02'!A:E,5,FALSE)</f>
        <v>0</v>
      </c>
      <c r="D518" s="251">
        <f>SUMIFS([87]表二!$E$1:$E$65536,[87]表二!$A$1:$A$65536,A518)</f>
        <v>0</v>
      </c>
      <c r="E518" s="360">
        <f>VLOOKUP(A518,Sheet1!A:E,5)</f>
        <v>0</v>
      </c>
      <c r="F518" s="24" t="str">
        <f t="shared" ref="F518:F581" si="34">IF(C518&gt;0,E518/C518-1,IF(C518&lt;0,-(E518/C518-1),""))</f>
        <v/>
      </c>
      <c r="G518" s="24" t="str">
        <f t="shared" ref="G518:G581" si="35">IF(D518&gt;0,E518/D518-1,IF(D518&lt;0,-(E518/D518-1),""))</f>
        <v/>
      </c>
      <c r="H518" s="357" t="str">
        <f t="shared" ref="H518:H581" si="36">IF(LEN(A518)=3,"是",IF(B518&lt;&gt;"",IF(SUM(C518:E518)&lt;&gt;0,"是","否"),"是"))</f>
        <v>否</v>
      </c>
      <c r="I518" s="156" t="str">
        <f t="shared" si="33"/>
        <v>项</v>
      </c>
      <c r="J518" s="225"/>
      <c r="K518" s="225"/>
    </row>
    <row r="519" s="222" customFormat="1" ht="21.6" customHeight="1" spans="1:11">
      <c r="A519" s="176" t="s">
        <v>1005</v>
      </c>
      <c r="B519" s="359" t="s">
        <v>1006</v>
      </c>
      <c r="C519" s="251">
        <f>VLOOKUP(A519,'[88]02'!A:E,5,FALSE)</f>
        <v>3</v>
      </c>
      <c r="D519" s="251">
        <f>SUMIFS([87]表二!$E$1:$E$65536,[87]表二!$A$1:$A$65536,A519)</f>
        <v>103</v>
      </c>
      <c r="E519" s="360">
        <f>VLOOKUP(A519,Sheet1!A:E,5)</f>
        <v>0</v>
      </c>
      <c r="F519" s="24">
        <f t="shared" si="34"/>
        <v>-1</v>
      </c>
      <c r="G519" s="24">
        <f t="shared" si="35"/>
        <v>-1</v>
      </c>
      <c r="H519" s="357" t="str">
        <f t="shared" si="36"/>
        <v>是</v>
      </c>
      <c r="I519" s="156" t="str">
        <f t="shared" si="33"/>
        <v>项</v>
      </c>
      <c r="J519" s="225"/>
      <c r="K519" s="225"/>
    </row>
    <row r="520" s="222" customFormat="1" ht="15" hidden="1" customHeight="1" spans="1:11">
      <c r="A520" s="176" t="s">
        <v>1007</v>
      </c>
      <c r="B520" s="359" t="s">
        <v>1008</v>
      </c>
      <c r="C520" s="251">
        <f>VLOOKUP(A520,'[88]02'!A:E,5,FALSE)</f>
        <v>0</v>
      </c>
      <c r="D520" s="251">
        <f>SUMIFS([87]表二!$E$1:$E$65536,[87]表二!$A$1:$A$65536,A520)</f>
        <v>0</v>
      </c>
      <c r="E520" s="360">
        <f>VLOOKUP(A520,Sheet1!A:E,5)</f>
        <v>0</v>
      </c>
      <c r="F520" s="24" t="str">
        <f t="shared" si="34"/>
        <v/>
      </c>
      <c r="G520" s="24" t="str">
        <f t="shared" si="35"/>
        <v/>
      </c>
      <c r="H520" s="357" t="str">
        <f t="shared" si="36"/>
        <v>否</v>
      </c>
      <c r="I520" s="156" t="str">
        <f t="shared" si="33"/>
        <v>项</v>
      </c>
      <c r="J520" s="225"/>
      <c r="K520" s="225"/>
    </row>
    <row r="521" s="222" customFormat="1" ht="15" hidden="1" customHeight="1" spans="1:11">
      <c r="A521" s="176" t="s">
        <v>1009</v>
      </c>
      <c r="B521" s="359" t="s">
        <v>1010</v>
      </c>
      <c r="C521" s="251">
        <f>VLOOKUP(A521,'[88]02'!A:E,5,FALSE)</f>
        <v>0</v>
      </c>
      <c r="D521" s="251">
        <f>SUMIFS([87]表二!$E$1:$E$65536,[87]表二!$A$1:$A$65536,A521)</f>
        <v>0</v>
      </c>
      <c r="E521" s="360">
        <f>VLOOKUP(A521,Sheet1!A:E,5)</f>
        <v>0</v>
      </c>
      <c r="F521" s="24" t="str">
        <f t="shared" si="34"/>
        <v/>
      </c>
      <c r="G521" s="24" t="str">
        <f t="shared" si="35"/>
        <v/>
      </c>
      <c r="H521" s="357" t="str">
        <f t="shared" si="36"/>
        <v>否</v>
      </c>
      <c r="I521" s="156" t="str">
        <f t="shared" si="33"/>
        <v>项</v>
      </c>
      <c r="J521" s="225"/>
      <c r="K521" s="225"/>
    </row>
    <row r="522" s="222" customFormat="1" ht="24" customHeight="1" spans="1:11">
      <c r="A522" s="176" t="s">
        <v>1011</v>
      </c>
      <c r="B522" s="359" t="s">
        <v>267</v>
      </c>
      <c r="C522" s="251">
        <f>VLOOKUP(A522,'[88]02'!A:E,5,FALSE)</f>
        <v>3</v>
      </c>
      <c r="D522" s="251">
        <f>SUMIFS([87]表二!$E$1:$E$65536,[87]表二!$A$1:$A$65536,A522)</f>
        <v>3</v>
      </c>
      <c r="E522" s="360">
        <f>VLOOKUP(A522,Sheet1!A:E,5)</f>
        <v>0</v>
      </c>
      <c r="F522" s="24">
        <f t="shared" si="34"/>
        <v>-1</v>
      </c>
      <c r="G522" s="24">
        <f t="shared" si="35"/>
        <v>-1</v>
      </c>
      <c r="H522" s="357" t="str">
        <f t="shared" si="36"/>
        <v>是</v>
      </c>
      <c r="I522" s="156" t="str">
        <f t="shared" si="33"/>
        <v>项</v>
      </c>
      <c r="J522" s="225"/>
      <c r="K522" s="225"/>
    </row>
    <row r="523" s="222" customFormat="1" ht="24" customHeight="1" spans="1:11">
      <c r="A523" s="176" t="s">
        <v>1012</v>
      </c>
      <c r="B523" s="359" t="s">
        <v>1013</v>
      </c>
      <c r="C523" s="251">
        <f>VLOOKUP(A523,'[88]02'!A:E,5,FALSE)</f>
        <v>523</v>
      </c>
      <c r="D523" s="251">
        <f>SUMIFS([87]表二!$E$1:$E$65536,[87]表二!$A$1:$A$65536,A523)</f>
        <v>668</v>
      </c>
      <c r="E523" s="360">
        <f>VLOOKUP(A523,Sheet1!A:E,5)</f>
        <v>463</v>
      </c>
      <c r="F523" s="24">
        <f t="shared" si="34"/>
        <v>-0.115</v>
      </c>
      <c r="G523" s="24">
        <f t="shared" si="35"/>
        <v>-0.307</v>
      </c>
      <c r="H523" s="357" t="str">
        <f t="shared" si="36"/>
        <v>是</v>
      </c>
      <c r="I523" s="156" t="str">
        <f t="shared" si="33"/>
        <v>项</v>
      </c>
      <c r="J523" s="225"/>
      <c r="K523" s="225"/>
    </row>
    <row r="524" s="222" customFormat="1" ht="15" hidden="1" customHeight="1" spans="1:11">
      <c r="A524" s="176" t="s">
        <v>1014</v>
      </c>
      <c r="B524" s="359" t="s">
        <v>1015</v>
      </c>
      <c r="C524" s="251">
        <f>VLOOKUP(A524,'[88]02'!A:E,5,FALSE)</f>
        <v>0</v>
      </c>
      <c r="D524" s="251">
        <f>SUMIFS([87]表二!$E$1:$E$65536,[87]表二!$A$1:$A$65536,A524)</f>
        <v>0</v>
      </c>
      <c r="E524" s="360">
        <f>VLOOKUP(A524,Sheet1!A:E,5)</f>
        <v>0</v>
      </c>
      <c r="F524" s="24" t="str">
        <f t="shared" si="34"/>
        <v/>
      </c>
      <c r="G524" s="24" t="str">
        <f t="shared" si="35"/>
        <v/>
      </c>
      <c r="H524" s="357" t="str">
        <f t="shared" si="36"/>
        <v>否</v>
      </c>
      <c r="I524" s="156" t="str">
        <f t="shared" si="33"/>
        <v>项</v>
      </c>
      <c r="J524" s="225"/>
      <c r="K524" s="225"/>
    </row>
    <row r="525" s="222" customFormat="1" ht="15" hidden="1" customHeight="1" spans="1:11">
      <c r="A525" s="176" t="s">
        <v>1016</v>
      </c>
      <c r="B525" s="359" t="s">
        <v>1017</v>
      </c>
      <c r="C525" s="251">
        <f>VLOOKUP(A525,'[88]02'!A:E,5,FALSE)</f>
        <v>0</v>
      </c>
      <c r="D525" s="251">
        <f>SUMIFS([87]表二!$E$1:$E$65536,[87]表二!$A$1:$A$65536,A525)</f>
        <v>0</v>
      </c>
      <c r="E525" s="360">
        <f>VLOOKUP(A525,Sheet1!A:E,5)</f>
        <v>0</v>
      </c>
      <c r="F525" s="24" t="str">
        <f t="shared" si="34"/>
        <v/>
      </c>
      <c r="G525" s="24" t="str">
        <f t="shared" si="35"/>
        <v/>
      </c>
      <c r="H525" s="357" t="str">
        <f t="shared" si="36"/>
        <v>否</v>
      </c>
      <c r="I525" s="156" t="str">
        <f t="shared" si="33"/>
        <v>项</v>
      </c>
      <c r="J525" s="225"/>
      <c r="K525" s="225"/>
    </row>
    <row r="526" s="222" customFormat="1" ht="15" hidden="1" customHeight="1" spans="1:11">
      <c r="A526" s="176" t="s">
        <v>1018</v>
      </c>
      <c r="B526" s="359" t="s">
        <v>1019</v>
      </c>
      <c r="C526" s="251">
        <f>VLOOKUP(A526,'[88]02'!A:E,5,FALSE)</f>
        <v>0</v>
      </c>
      <c r="D526" s="251">
        <f>SUMIFS([87]表二!$E$1:$E$65536,[87]表二!$A$1:$A$65536,A526)</f>
        <v>0</v>
      </c>
      <c r="E526" s="360">
        <f>VLOOKUP(A526,Sheet1!A:E,5)</f>
        <v>0</v>
      </c>
      <c r="F526" s="24" t="str">
        <f t="shared" si="34"/>
        <v/>
      </c>
      <c r="G526" s="24" t="str">
        <f t="shared" si="35"/>
        <v/>
      </c>
      <c r="H526" s="357" t="str">
        <f t="shared" si="36"/>
        <v>否</v>
      </c>
      <c r="I526" s="156" t="str">
        <f t="shared" si="33"/>
        <v>项</v>
      </c>
      <c r="J526" s="225"/>
      <c r="K526" s="225"/>
    </row>
    <row r="527" s="222" customFormat="1" ht="15" hidden="1" customHeight="1" spans="1:11">
      <c r="A527" s="362" t="s">
        <v>1020</v>
      </c>
      <c r="B527" s="365" t="s">
        <v>1021</v>
      </c>
      <c r="C527" s="251">
        <f>VLOOKUP(A527,'[88]02'!A:E,5,FALSE)</f>
        <v>0</v>
      </c>
      <c r="D527" s="251">
        <f>SUMIFS([87]表二!$E$1:$E$65536,[87]表二!$A$1:$A$65536,A527)</f>
        <v>0</v>
      </c>
      <c r="E527" s="360">
        <f>VLOOKUP(A527,Sheet1!A:E,5)</f>
        <v>0</v>
      </c>
      <c r="F527" s="24" t="str">
        <f t="shared" si="34"/>
        <v/>
      </c>
      <c r="G527" s="24" t="str">
        <f t="shared" si="35"/>
        <v/>
      </c>
      <c r="H527" s="357" t="str">
        <f t="shared" si="36"/>
        <v>否</v>
      </c>
      <c r="I527" s="156" t="str">
        <f t="shared" si="33"/>
        <v>项</v>
      </c>
      <c r="J527" s="225"/>
      <c r="K527" s="225"/>
    </row>
    <row r="528" s="222" customFormat="1" ht="15" hidden="1" customHeight="1" spans="1:11">
      <c r="A528" s="362" t="s">
        <v>1022</v>
      </c>
      <c r="B528" s="365" t="s">
        <v>1023</v>
      </c>
      <c r="C528" s="251">
        <f>VLOOKUP(A528,'[88]02'!A:E,5,FALSE)</f>
        <v>0</v>
      </c>
      <c r="D528" s="251">
        <f>SUMIFS([87]表二!$E$1:$E$65536,[87]表二!$A$1:$A$65536,A528)</f>
        <v>0</v>
      </c>
      <c r="E528" s="360">
        <f>VLOOKUP(A528,Sheet1!A:E,5)</f>
        <v>0</v>
      </c>
      <c r="F528" s="24" t="str">
        <f t="shared" si="34"/>
        <v/>
      </c>
      <c r="G528" s="24" t="str">
        <f t="shared" si="35"/>
        <v/>
      </c>
      <c r="H528" s="357" t="str">
        <f t="shared" si="36"/>
        <v>否</v>
      </c>
      <c r="I528" s="156" t="str">
        <f t="shared" si="33"/>
        <v>项</v>
      </c>
      <c r="J528" s="225"/>
      <c r="K528" s="225"/>
    </row>
    <row r="529" s="222" customFormat="1" ht="15" hidden="1" customHeight="1" spans="1:11">
      <c r="A529" s="362" t="s">
        <v>1024</v>
      </c>
      <c r="B529" s="365" t="s">
        <v>1025</v>
      </c>
      <c r="C529" s="251">
        <f>VLOOKUP(A529,'[88]02'!A:E,5,FALSE)</f>
        <v>0</v>
      </c>
      <c r="D529" s="251">
        <f>SUMIFS([87]表二!$E$1:$E$65536,[87]表二!$A$1:$A$65536,A529)</f>
        <v>0</v>
      </c>
      <c r="E529" s="360">
        <f>VLOOKUP(A529,Sheet1!A:E,5)</f>
        <v>0</v>
      </c>
      <c r="F529" s="24" t="str">
        <f t="shared" si="34"/>
        <v/>
      </c>
      <c r="G529" s="24" t="str">
        <f t="shared" si="35"/>
        <v/>
      </c>
      <c r="H529" s="357" t="str">
        <f t="shared" si="36"/>
        <v>否</v>
      </c>
      <c r="I529" s="156" t="str">
        <f t="shared" si="33"/>
        <v>项</v>
      </c>
      <c r="J529" s="225"/>
      <c r="K529" s="225"/>
    </row>
    <row r="530" s="222" customFormat="1" ht="15" hidden="1" customHeight="1" spans="1:11">
      <c r="A530" s="362" t="s">
        <v>1026</v>
      </c>
      <c r="B530" s="365" t="s">
        <v>1027</v>
      </c>
      <c r="C530" s="251">
        <f>VLOOKUP(A530,'[88]02'!A:E,5,FALSE)</f>
        <v>0</v>
      </c>
      <c r="D530" s="251">
        <f>SUMIFS([87]表二!$E$1:$E$65536,[87]表二!$A$1:$A$65536,A530)</f>
        <v>0</v>
      </c>
      <c r="E530" s="360">
        <f>VLOOKUP(A530,Sheet1!A:E,5)</f>
        <v>0</v>
      </c>
      <c r="F530" s="24" t="str">
        <f t="shared" si="34"/>
        <v/>
      </c>
      <c r="G530" s="24" t="str">
        <f t="shared" si="35"/>
        <v/>
      </c>
      <c r="H530" s="357" t="str">
        <f t="shared" si="36"/>
        <v>否</v>
      </c>
      <c r="I530" s="156" t="str">
        <f t="shared" si="33"/>
        <v>项</v>
      </c>
      <c r="J530" s="225"/>
      <c r="K530" s="225"/>
    </row>
    <row r="531" s="222" customFormat="1" ht="15" hidden="1" customHeight="1" spans="1:11">
      <c r="A531" s="362" t="s">
        <v>1028</v>
      </c>
      <c r="B531" s="365" t="s">
        <v>184</v>
      </c>
      <c r="C531" s="251">
        <f>VLOOKUP(A531,'[88]02'!A:E,5,FALSE)</f>
        <v>0</v>
      </c>
      <c r="D531" s="251">
        <f>SUMIFS([87]表二!$E$1:$E$65536,[87]表二!$A$1:$A$65536,A531)</f>
        <v>0</v>
      </c>
      <c r="E531" s="360">
        <f>VLOOKUP(A531,Sheet1!A:E,5)</f>
        <v>0</v>
      </c>
      <c r="F531" s="24" t="str">
        <f t="shared" si="34"/>
        <v/>
      </c>
      <c r="G531" s="24" t="str">
        <f t="shared" si="35"/>
        <v/>
      </c>
      <c r="H531" s="357" t="str">
        <f t="shared" si="36"/>
        <v>否</v>
      </c>
      <c r="I531" s="156" t="str">
        <f t="shared" si="33"/>
        <v>项</v>
      </c>
      <c r="J531" s="225"/>
      <c r="K531" s="225"/>
    </row>
    <row r="532" s="222" customFormat="1" ht="24" customHeight="1" spans="1:11">
      <c r="A532" s="176" t="s">
        <v>1029</v>
      </c>
      <c r="B532" s="359" t="s">
        <v>1030</v>
      </c>
      <c r="C532" s="251">
        <f>VLOOKUP(A532,'[88]02'!A:E,5,FALSE)</f>
        <v>152</v>
      </c>
      <c r="D532" s="251">
        <f>SUMIFS([87]表二!$E$1:$E$65536,[87]表二!$A$1:$A$65536,A532)</f>
        <v>20</v>
      </c>
      <c r="E532" s="360">
        <f>VLOOKUP(A532,Sheet1!A:E,5)</f>
        <v>168</v>
      </c>
      <c r="F532" s="24">
        <f t="shared" si="34"/>
        <v>0.105</v>
      </c>
      <c r="G532" s="24">
        <f t="shared" si="35"/>
        <v>7.4</v>
      </c>
      <c r="H532" s="357" t="str">
        <f t="shared" si="36"/>
        <v>是</v>
      </c>
      <c r="I532" s="156" t="str">
        <f t="shared" si="33"/>
        <v>项</v>
      </c>
      <c r="J532" s="225"/>
      <c r="K532" s="225"/>
    </row>
    <row r="533" ht="24" customHeight="1" spans="1:11">
      <c r="A533" s="176" t="s">
        <v>1031</v>
      </c>
      <c r="B533" s="177" t="s">
        <v>1032</v>
      </c>
      <c r="C533" s="251">
        <f>SUM(C534:C540)</f>
        <v>316</v>
      </c>
      <c r="D533" s="251">
        <f>SUM(D534:D540)</f>
        <v>279</v>
      </c>
      <c r="E533" s="251">
        <f>SUM(E534:E540)</f>
        <v>221</v>
      </c>
      <c r="F533" s="24">
        <f t="shared" si="34"/>
        <v>-0.301</v>
      </c>
      <c r="G533" s="24">
        <f t="shared" si="35"/>
        <v>-0.208</v>
      </c>
      <c r="H533" s="357" t="str">
        <f t="shared" si="36"/>
        <v>是</v>
      </c>
      <c r="I533" s="156" t="str">
        <f t="shared" si="33"/>
        <v>款</v>
      </c>
      <c r="J533" s="156"/>
      <c r="K533" s="156"/>
    </row>
    <row r="534" s="222" customFormat="1" ht="24" customHeight="1" spans="1:11">
      <c r="A534" s="176" t="s">
        <v>1033</v>
      </c>
      <c r="B534" s="359" t="s">
        <v>166</v>
      </c>
      <c r="C534" s="251">
        <f>VLOOKUP(A534,'[88]02'!A:E,5,FALSE)</f>
        <v>266</v>
      </c>
      <c r="D534" s="251">
        <f>SUMIFS([87]表二!$E$1:$E$65536,[87]表二!$A$1:$A$65536,A534)</f>
        <v>276</v>
      </c>
      <c r="E534" s="360">
        <f>VLOOKUP(A534,Sheet1!A:E,5)</f>
        <v>221</v>
      </c>
      <c r="F534" s="24">
        <f t="shared" si="34"/>
        <v>-0.169</v>
      </c>
      <c r="G534" s="24">
        <f t="shared" si="35"/>
        <v>-0.199</v>
      </c>
      <c r="H534" s="357" t="str">
        <f t="shared" si="36"/>
        <v>是</v>
      </c>
      <c r="I534" s="156" t="str">
        <f t="shared" si="33"/>
        <v>项</v>
      </c>
      <c r="J534" s="225"/>
      <c r="K534" s="225"/>
    </row>
    <row r="535" s="222" customFormat="1" ht="15" hidden="1" customHeight="1" spans="1:11">
      <c r="A535" s="176" t="s">
        <v>1034</v>
      </c>
      <c r="B535" s="359" t="s">
        <v>168</v>
      </c>
      <c r="C535" s="251">
        <f>VLOOKUP(A535,'[88]02'!A:E,5,FALSE)</f>
        <v>0</v>
      </c>
      <c r="D535" s="251">
        <f>SUMIFS([87]表二!$E$1:$E$65536,[87]表二!$A$1:$A$65536,A535)</f>
        <v>0</v>
      </c>
      <c r="E535" s="360">
        <f>VLOOKUP(A535,Sheet1!A:E,5)</f>
        <v>0</v>
      </c>
      <c r="F535" s="24" t="str">
        <f t="shared" si="34"/>
        <v/>
      </c>
      <c r="G535" s="24" t="str">
        <f t="shared" si="35"/>
        <v/>
      </c>
      <c r="H535" s="357" t="str">
        <f t="shared" si="36"/>
        <v>否</v>
      </c>
      <c r="I535" s="156" t="str">
        <f t="shared" si="33"/>
        <v>项</v>
      </c>
      <c r="J535" s="225"/>
      <c r="K535" s="225"/>
    </row>
    <row r="536" s="222" customFormat="1" ht="15" hidden="1" customHeight="1" spans="1:11">
      <c r="A536" s="176" t="s">
        <v>1035</v>
      </c>
      <c r="B536" s="359" t="s">
        <v>170</v>
      </c>
      <c r="C536" s="251">
        <f>VLOOKUP(A536,'[88]02'!A:E,5,FALSE)</f>
        <v>0</v>
      </c>
      <c r="D536" s="251">
        <f>SUMIFS([87]表二!$E$1:$E$65536,[87]表二!$A$1:$A$65536,A536)</f>
        <v>0</v>
      </c>
      <c r="E536" s="360">
        <f>VLOOKUP(A536,Sheet1!A:E,5)</f>
        <v>0</v>
      </c>
      <c r="F536" s="24" t="str">
        <f t="shared" si="34"/>
        <v/>
      </c>
      <c r="G536" s="24" t="str">
        <f t="shared" si="35"/>
        <v/>
      </c>
      <c r="H536" s="357" t="str">
        <f t="shared" si="36"/>
        <v>否</v>
      </c>
      <c r="I536" s="156" t="str">
        <f t="shared" si="33"/>
        <v>项</v>
      </c>
      <c r="J536" s="225"/>
      <c r="K536" s="225"/>
    </row>
    <row r="537" s="222" customFormat="1" ht="15" hidden="1" customHeight="1" spans="1:11">
      <c r="A537" s="176" t="s">
        <v>1036</v>
      </c>
      <c r="B537" s="359" t="s">
        <v>1037</v>
      </c>
      <c r="C537" s="251">
        <f>VLOOKUP(A537,'[88]02'!A:E,5,FALSE)</f>
        <v>0</v>
      </c>
      <c r="D537" s="251">
        <f>SUMIFS([87]表二!$E$1:$E$65536,[87]表二!$A$1:$A$65536,A537)</f>
        <v>0</v>
      </c>
      <c r="E537" s="360">
        <f>VLOOKUP(A537,Sheet1!A:E,5)</f>
        <v>0</v>
      </c>
      <c r="F537" s="24" t="str">
        <f t="shared" si="34"/>
        <v/>
      </c>
      <c r="G537" s="24" t="str">
        <f t="shared" si="35"/>
        <v/>
      </c>
      <c r="H537" s="357" t="str">
        <f t="shared" si="36"/>
        <v>否</v>
      </c>
      <c r="I537" s="156" t="str">
        <f t="shared" si="33"/>
        <v>项</v>
      </c>
      <c r="J537" s="225"/>
      <c r="K537" s="225"/>
    </row>
    <row r="538" s="222" customFormat="1" ht="15" hidden="1" customHeight="1" spans="1:11">
      <c r="A538" s="176" t="s">
        <v>1038</v>
      </c>
      <c r="B538" s="359" t="s">
        <v>1039</v>
      </c>
      <c r="C538" s="251">
        <f>VLOOKUP(A538,'[88]02'!A:E,5,FALSE)</f>
        <v>0</v>
      </c>
      <c r="D538" s="251">
        <f>SUMIFS([87]表二!$E$1:$E$65536,[87]表二!$A$1:$A$65536,A538)</f>
        <v>0</v>
      </c>
      <c r="E538" s="360">
        <f>VLOOKUP(A538,Sheet1!A:E,5)</f>
        <v>0</v>
      </c>
      <c r="F538" s="24" t="str">
        <f t="shared" si="34"/>
        <v/>
      </c>
      <c r="G538" s="24" t="str">
        <f t="shared" si="35"/>
        <v/>
      </c>
      <c r="H538" s="357" t="str">
        <f t="shared" si="36"/>
        <v>否</v>
      </c>
      <c r="I538" s="156" t="str">
        <f t="shared" si="33"/>
        <v>项</v>
      </c>
      <c r="J538" s="225"/>
      <c r="K538" s="225"/>
    </row>
    <row r="539" s="222" customFormat="1" ht="15" hidden="1" customHeight="1" spans="1:11">
      <c r="A539" s="176" t="s">
        <v>1040</v>
      </c>
      <c r="B539" s="359" t="s">
        <v>1041</v>
      </c>
      <c r="C539" s="251">
        <f>VLOOKUP(A539,'[88]02'!A:E,5,FALSE)</f>
        <v>0</v>
      </c>
      <c r="D539" s="251">
        <f>SUMIFS([87]表二!$E$1:$E$65536,[87]表二!$A$1:$A$65536,A539)</f>
        <v>0</v>
      </c>
      <c r="E539" s="360">
        <f>VLOOKUP(A539,Sheet1!A:E,5)</f>
        <v>0</v>
      </c>
      <c r="F539" s="24" t="str">
        <f t="shared" si="34"/>
        <v/>
      </c>
      <c r="G539" s="24" t="str">
        <f t="shared" si="35"/>
        <v/>
      </c>
      <c r="H539" s="357" t="str">
        <f t="shared" si="36"/>
        <v>否</v>
      </c>
      <c r="I539" s="156" t="str">
        <f t="shared" si="33"/>
        <v>项</v>
      </c>
      <c r="J539" s="225"/>
      <c r="K539" s="225"/>
    </row>
    <row r="540" s="222" customFormat="1" ht="24" customHeight="1" spans="1:11">
      <c r="A540" s="176" t="s">
        <v>1042</v>
      </c>
      <c r="B540" s="359" t="s">
        <v>1043</v>
      </c>
      <c r="C540" s="251">
        <f>VLOOKUP(A540,'[88]02'!A:E,5,FALSE)</f>
        <v>50</v>
      </c>
      <c r="D540" s="251">
        <f>SUMIFS([87]表二!$E$1:$E$65536,[87]表二!$A$1:$A$65536,A540)</f>
        <v>3</v>
      </c>
      <c r="E540" s="360">
        <f>VLOOKUP(A540,Sheet1!A:E,5)</f>
        <v>0</v>
      </c>
      <c r="F540" s="24">
        <f t="shared" si="34"/>
        <v>-1</v>
      </c>
      <c r="G540" s="24">
        <f t="shared" si="35"/>
        <v>-1</v>
      </c>
      <c r="H540" s="357" t="str">
        <f t="shared" si="36"/>
        <v>是</v>
      </c>
      <c r="I540" s="156" t="str">
        <f t="shared" si="33"/>
        <v>项</v>
      </c>
      <c r="J540" s="225"/>
      <c r="K540" s="225"/>
    </row>
    <row r="541" s="222" customFormat="1" ht="15" hidden="1" customHeight="1" spans="1:11">
      <c r="A541" s="176" t="s">
        <v>1044</v>
      </c>
      <c r="B541" s="177" t="s">
        <v>1045</v>
      </c>
      <c r="C541" s="212">
        <f>SUM(C542:C542)</f>
        <v>0</v>
      </c>
      <c r="D541" s="212">
        <f>SUM(D542:D542)</f>
        <v>0</v>
      </c>
      <c r="E541" s="251">
        <f>SUM(E542:E542)</f>
        <v>0</v>
      </c>
      <c r="F541" s="24" t="str">
        <f t="shared" si="34"/>
        <v/>
      </c>
      <c r="G541" s="24" t="str">
        <f t="shared" si="35"/>
        <v/>
      </c>
      <c r="H541" s="357" t="str">
        <f t="shared" si="36"/>
        <v>否</v>
      </c>
      <c r="I541" s="156" t="str">
        <f t="shared" si="33"/>
        <v>款</v>
      </c>
      <c r="J541" s="225"/>
      <c r="K541" s="225"/>
    </row>
    <row r="542" s="222" customFormat="1" ht="15" hidden="1" customHeight="1" spans="1:11">
      <c r="A542" s="176" t="s">
        <v>1046</v>
      </c>
      <c r="B542" s="359" t="s">
        <v>1047</v>
      </c>
      <c r="C542" s="251">
        <f>VLOOKUP(A542,'[88]02'!A:E,5,FALSE)</f>
        <v>0</v>
      </c>
      <c r="D542" s="251">
        <f>SUMIFS([87]表二!$E$1:$E$65536,[87]表二!$A$1:$A$65536,A542)</f>
        <v>0</v>
      </c>
      <c r="E542" s="360">
        <f>VLOOKUP(A542,Sheet1!A:E,5)</f>
        <v>0</v>
      </c>
      <c r="F542" s="24" t="str">
        <f t="shared" si="34"/>
        <v/>
      </c>
      <c r="G542" s="24" t="str">
        <f t="shared" si="35"/>
        <v/>
      </c>
      <c r="H542" s="357" t="str">
        <f t="shared" si="36"/>
        <v>否</v>
      </c>
      <c r="I542" s="156" t="str">
        <f t="shared" si="33"/>
        <v>项</v>
      </c>
      <c r="J542" s="225"/>
      <c r="K542" s="225"/>
    </row>
    <row r="543" ht="24" customHeight="1" spans="1:11">
      <c r="A543" s="176" t="s">
        <v>1048</v>
      </c>
      <c r="B543" s="177" t="s">
        <v>1049</v>
      </c>
      <c r="C543" s="251">
        <f>SUM(C544:C551)</f>
        <v>15523</v>
      </c>
      <c r="D543" s="251">
        <f>SUM(D544:D551)</f>
        <v>23771</v>
      </c>
      <c r="E543" s="251">
        <f>SUM(E544:E551)</f>
        <v>22955</v>
      </c>
      <c r="F543" s="24">
        <f t="shared" si="34"/>
        <v>0.479</v>
      </c>
      <c r="G543" s="24">
        <f t="shared" si="35"/>
        <v>-0.034</v>
      </c>
      <c r="H543" s="357" t="str">
        <f t="shared" si="36"/>
        <v>是</v>
      </c>
      <c r="I543" s="156" t="str">
        <f t="shared" si="33"/>
        <v>款</v>
      </c>
      <c r="J543" s="156"/>
      <c r="K543" s="156"/>
    </row>
    <row r="544" s="222" customFormat="1" ht="24" customHeight="1" spans="1:11">
      <c r="A544" s="176" t="s">
        <v>1050</v>
      </c>
      <c r="B544" s="359" t="s">
        <v>1051</v>
      </c>
      <c r="C544" s="251">
        <f>VLOOKUP(A544,'[88]02'!A:E,5,FALSE)</f>
        <v>130</v>
      </c>
      <c r="D544" s="251">
        <f>SUMIFS([87]表二!$E$1:$E$65536,[87]表二!$A$1:$A$65536,A544)</f>
        <v>1288</v>
      </c>
      <c r="E544" s="360">
        <f>VLOOKUP(A544,Sheet1!A:E,5)</f>
        <v>1397</v>
      </c>
      <c r="F544" s="24">
        <f t="shared" si="34"/>
        <v>9.746</v>
      </c>
      <c r="G544" s="24">
        <f t="shared" si="35"/>
        <v>0.085</v>
      </c>
      <c r="H544" s="357" t="str">
        <f t="shared" si="36"/>
        <v>是</v>
      </c>
      <c r="I544" s="156" t="str">
        <f t="shared" si="33"/>
        <v>项</v>
      </c>
      <c r="J544" s="225"/>
      <c r="K544" s="225"/>
    </row>
    <row r="545" s="222" customFormat="1" ht="24" customHeight="1" spans="1:11">
      <c r="A545" s="176" t="s">
        <v>1052</v>
      </c>
      <c r="B545" s="359" t="s">
        <v>1053</v>
      </c>
      <c r="C545" s="251">
        <f>VLOOKUP(A545,'[88]02'!A:E,5,FALSE)</f>
        <v>1</v>
      </c>
      <c r="D545" s="251">
        <f>SUMIFS([87]表二!$E$1:$E$65536,[87]表二!$A$1:$A$65536,A545)</f>
        <v>2953</v>
      </c>
      <c r="E545" s="360">
        <f>VLOOKUP(A545,Sheet1!A:E,5)</f>
        <v>2761</v>
      </c>
      <c r="F545" s="24">
        <f t="shared" si="34"/>
        <v>2760</v>
      </c>
      <c r="G545" s="24">
        <f t="shared" si="35"/>
        <v>-0.065</v>
      </c>
      <c r="H545" s="357" t="str">
        <f t="shared" si="36"/>
        <v>是</v>
      </c>
      <c r="I545" s="156" t="str">
        <f t="shared" si="33"/>
        <v>项</v>
      </c>
      <c r="J545" s="225"/>
      <c r="K545" s="225"/>
    </row>
    <row r="546" s="222" customFormat="1" ht="15" hidden="1" customHeight="1" spans="1:11">
      <c r="A546" s="176" t="s">
        <v>1054</v>
      </c>
      <c r="B546" s="359" t="s">
        <v>1055</v>
      </c>
      <c r="C546" s="251">
        <f>VLOOKUP(A546,'[88]02'!A:E,5,FALSE)</f>
        <v>0</v>
      </c>
      <c r="D546" s="251">
        <f>SUMIFS([87]表二!$E$1:$E$65536,[87]表二!$A$1:$A$65536,A546)</f>
        <v>0</v>
      </c>
      <c r="E546" s="360">
        <f>VLOOKUP(A546,Sheet1!A:E,5)</f>
        <v>0</v>
      </c>
      <c r="F546" s="24" t="str">
        <f t="shared" si="34"/>
        <v/>
      </c>
      <c r="G546" s="24" t="str">
        <f t="shared" si="35"/>
        <v/>
      </c>
      <c r="H546" s="357" t="str">
        <f t="shared" si="36"/>
        <v>否</v>
      </c>
      <c r="I546" s="156" t="str">
        <f t="shared" si="33"/>
        <v>项</v>
      </c>
      <c r="J546" s="225"/>
      <c r="K546" s="225"/>
    </row>
    <row r="547" s="222" customFormat="1" ht="24" customHeight="1" spans="1:11">
      <c r="A547" s="176" t="s">
        <v>1056</v>
      </c>
      <c r="B547" s="359" t="s">
        <v>1057</v>
      </c>
      <c r="C547" s="251">
        <f>VLOOKUP(A547,'[88]02'!A:E,5,FALSE)</f>
        <v>9200</v>
      </c>
      <c r="D547" s="251">
        <f>SUMIFS([87]表二!$E$1:$E$65536,[87]表二!$A$1:$A$65536,A547)</f>
        <v>9975</v>
      </c>
      <c r="E547" s="360">
        <f>VLOOKUP(A547,Sheet1!A:E,5)</f>
        <v>9901</v>
      </c>
      <c r="F547" s="24">
        <f t="shared" si="34"/>
        <v>0.076</v>
      </c>
      <c r="G547" s="24">
        <f t="shared" si="35"/>
        <v>-0.007</v>
      </c>
      <c r="H547" s="357" t="str">
        <f t="shared" si="36"/>
        <v>是</v>
      </c>
      <c r="I547" s="156" t="str">
        <f t="shared" si="33"/>
        <v>项</v>
      </c>
      <c r="J547" s="225"/>
      <c r="K547" s="225"/>
    </row>
    <row r="548" s="222" customFormat="1" ht="24" customHeight="1" spans="1:11">
      <c r="A548" s="176" t="s">
        <v>1058</v>
      </c>
      <c r="B548" s="359" t="s">
        <v>1059</v>
      </c>
      <c r="C548" s="251">
        <f>VLOOKUP(A548,'[88]02'!A:E,5,FALSE)</f>
        <v>40</v>
      </c>
      <c r="D548" s="251">
        <f>SUMIFS([87]表二!$E$1:$E$65536,[87]表二!$A$1:$A$65536,A548)</f>
        <v>3064</v>
      </c>
      <c r="E548" s="360">
        <f>VLOOKUP(A548,Sheet1!A:E,5)</f>
        <v>1528</v>
      </c>
      <c r="F548" s="24">
        <f t="shared" si="34"/>
        <v>37.2</v>
      </c>
      <c r="G548" s="24">
        <f t="shared" si="35"/>
        <v>-0.501</v>
      </c>
      <c r="H548" s="357" t="str">
        <f t="shared" si="36"/>
        <v>是</v>
      </c>
      <c r="I548" s="156" t="str">
        <f t="shared" si="33"/>
        <v>项</v>
      </c>
      <c r="J548" s="225"/>
      <c r="K548" s="225"/>
    </row>
    <row r="549" s="222" customFormat="1" ht="24" customHeight="1" spans="1:11">
      <c r="A549" s="176" t="s">
        <v>1060</v>
      </c>
      <c r="B549" s="359" t="s">
        <v>1061</v>
      </c>
      <c r="C549" s="251">
        <f>VLOOKUP(A549,'[88]02'!A:E,5,FALSE)</f>
        <v>3943</v>
      </c>
      <c r="D549" s="251">
        <f>SUMIFS([87]表二!$E$1:$E$65536,[87]表二!$A$1:$A$65536,A549)</f>
        <v>4141</v>
      </c>
      <c r="E549" s="360">
        <f>VLOOKUP(A549,Sheet1!A:E,5)</f>
        <v>5904</v>
      </c>
      <c r="F549" s="24">
        <f t="shared" si="34"/>
        <v>0.497</v>
      </c>
      <c r="G549" s="24">
        <f t="shared" si="35"/>
        <v>0.426</v>
      </c>
      <c r="H549" s="357" t="str">
        <f t="shared" si="36"/>
        <v>是</v>
      </c>
      <c r="I549" s="156" t="str">
        <f t="shared" si="33"/>
        <v>项</v>
      </c>
      <c r="J549" s="225"/>
      <c r="K549" s="225"/>
    </row>
    <row r="550" s="222" customFormat="1" ht="15" hidden="1" customHeight="1" spans="1:11">
      <c r="A550" s="362" t="s">
        <v>1062</v>
      </c>
      <c r="B550" s="365" t="s">
        <v>1063</v>
      </c>
      <c r="C550" s="251">
        <f>VLOOKUP(A550,'[88]02'!A:E,5,FALSE)</f>
        <v>0</v>
      </c>
      <c r="D550" s="251">
        <f>SUMIFS([87]表二!$E$1:$E$65536,[87]表二!$A$1:$A$65536,A550)</f>
        <v>0</v>
      </c>
      <c r="E550" s="360">
        <f>VLOOKUP(A550,Sheet1!A:E,5)</f>
        <v>0</v>
      </c>
      <c r="F550" s="24" t="str">
        <f t="shared" si="34"/>
        <v/>
      </c>
      <c r="G550" s="24" t="str">
        <f t="shared" si="35"/>
        <v/>
      </c>
      <c r="H550" s="357" t="str">
        <f t="shared" si="36"/>
        <v>否</v>
      </c>
      <c r="I550" s="156" t="str">
        <f t="shared" si="33"/>
        <v>项</v>
      </c>
      <c r="J550" s="225"/>
      <c r="K550" s="225"/>
    </row>
    <row r="551" s="343" customFormat="1" ht="24" customHeight="1" spans="1:11">
      <c r="A551" s="176" t="s">
        <v>1064</v>
      </c>
      <c r="B551" s="359" t="s">
        <v>1065</v>
      </c>
      <c r="C551" s="251">
        <f>VLOOKUP(A551,'[88]02'!A:E,5,FALSE)</f>
        <v>2209</v>
      </c>
      <c r="D551" s="251">
        <f>SUMIFS([87]表二!$E$1:$E$65536,[87]表二!$A$1:$A$65536,A551)</f>
        <v>2350</v>
      </c>
      <c r="E551" s="360">
        <f>VLOOKUP(A551,Sheet1!A:E,5)</f>
        <v>1464</v>
      </c>
      <c r="F551" s="24">
        <f t="shared" si="34"/>
        <v>-0.337</v>
      </c>
      <c r="G551" s="24">
        <f t="shared" si="35"/>
        <v>-0.377</v>
      </c>
      <c r="H551" s="357" t="str">
        <f t="shared" si="36"/>
        <v>是</v>
      </c>
      <c r="I551" s="156" t="str">
        <f t="shared" si="33"/>
        <v>项</v>
      </c>
      <c r="J551" s="225"/>
      <c r="K551" s="225"/>
    </row>
    <row r="552" ht="15" hidden="1" customHeight="1" spans="1:11">
      <c r="A552" s="176" t="s">
        <v>1066</v>
      </c>
      <c r="B552" s="177" t="s">
        <v>1067</v>
      </c>
      <c r="C552" s="251">
        <f>SUM(C553:C555)</f>
        <v>0</v>
      </c>
      <c r="D552" s="251">
        <f>SUM(D553:D555)</f>
        <v>0</v>
      </c>
      <c r="E552" s="251">
        <f>SUM(E553:E555)</f>
        <v>0</v>
      </c>
      <c r="F552" s="24" t="str">
        <f t="shared" si="34"/>
        <v/>
      </c>
      <c r="G552" s="24" t="str">
        <f t="shared" si="35"/>
        <v/>
      </c>
      <c r="H552" s="357" t="str">
        <f t="shared" si="36"/>
        <v>否</v>
      </c>
      <c r="I552" s="156" t="str">
        <f t="shared" si="33"/>
        <v>款</v>
      </c>
      <c r="J552" s="156"/>
      <c r="K552" s="156"/>
    </row>
    <row r="553" s="222" customFormat="1" ht="15" hidden="1" customHeight="1" spans="1:11">
      <c r="A553" s="176" t="s">
        <v>1068</v>
      </c>
      <c r="B553" s="359" t="s">
        <v>1069</v>
      </c>
      <c r="C553" s="251">
        <f>VLOOKUP(A553,'[88]02'!A:E,5,FALSE)</f>
        <v>0</v>
      </c>
      <c r="D553" s="251">
        <f>SUMIFS([87]表二!$E$1:$E$65536,[87]表二!$A$1:$A$65536,A553)</f>
        <v>0</v>
      </c>
      <c r="E553" s="360">
        <f>VLOOKUP(A553,Sheet1!A:E,5)</f>
        <v>0</v>
      </c>
      <c r="F553" s="24" t="str">
        <f t="shared" si="34"/>
        <v/>
      </c>
      <c r="G553" s="24" t="str">
        <f t="shared" si="35"/>
        <v/>
      </c>
      <c r="H553" s="357" t="str">
        <f t="shared" si="36"/>
        <v>否</v>
      </c>
      <c r="I553" s="156" t="str">
        <f t="shared" si="33"/>
        <v>项</v>
      </c>
      <c r="J553" s="225"/>
      <c r="K553" s="225"/>
    </row>
    <row r="554" s="222" customFormat="1" ht="15" hidden="1" customHeight="1" spans="1:11">
      <c r="A554" s="176" t="s">
        <v>1070</v>
      </c>
      <c r="B554" s="359" t="s">
        <v>1071</v>
      </c>
      <c r="C554" s="251">
        <f>VLOOKUP(A554,'[88]02'!A:E,5,FALSE)</f>
        <v>0</v>
      </c>
      <c r="D554" s="251">
        <f>SUMIFS([87]表二!$E$1:$E$65536,[87]表二!$A$1:$A$65536,A554)</f>
        <v>0</v>
      </c>
      <c r="E554" s="360">
        <f>VLOOKUP(A554,Sheet1!A:E,5)</f>
        <v>0</v>
      </c>
      <c r="F554" s="24" t="str">
        <f t="shared" si="34"/>
        <v/>
      </c>
      <c r="G554" s="24" t="str">
        <f t="shared" si="35"/>
        <v/>
      </c>
      <c r="H554" s="357" t="str">
        <f t="shared" si="36"/>
        <v>否</v>
      </c>
      <c r="I554" s="156" t="str">
        <f t="shared" si="33"/>
        <v>项</v>
      </c>
      <c r="J554" s="225"/>
      <c r="K554" s="225"/>
    </row>
    <row r="555" s="222" customFormat="1" ht="15" hidden="1" customHeight="1" spans="1:11">
      <c r="A555" s="176" t="s">
        <v>1072</v>
      </c>
      <c r="B555" s="359" t="s">
        <v>1073</v>
      </c>
      <c r="C555" s="251">
        <f>VLOOKUP(A555,'[88]02'!A:E,5,FALSE)</f>
        <v>0</v>
      </c>
      <c r="D555" s="251">
        <f>SUMIFS([87]表二!$E$1:$E$65536,[87]表二!$A$1:$A$65536,A555)</f>
        <v>0</v>
      </c>
      <c r="E555" s="360">
        <f>VLOOKUP(A555,Sheet1!A:E,5)</f>
        <v>0</v>
      </c>
      <c r="F555" s="24" t="str">
        <f t="shared" si="34"/>
        <v/>
      </c>
      <c r="G555" s="24" t="str">
        <f t="shared" si="35"/>
        <v/>
      </c>
      <c r="H555" s="357" t="str">
        <f t="shared" si="36"/>
        <v>否</v>
      </c>
      <c r="I555" s="156" t="str">
        <f t="shared" si="33"/>
        <v>项</v>
      </c>
      <c r="J555" s="225"/>
      <c r="K555" s="225"/>
    </row>
    <row r="556" s="344" customFormat="1" ht="24" customHeight="1" spans="1:11">
      <c r="A556" s="176" t="s">
        <v>1074</v>
      </c>
      <c r="B556" s="177" t="s">
        <v>1075</v>
      </c>
      <c r="C556" s="251">
        <f>SUM(C557:C565)</f>
        <v>809</v>
      </c>
      <c r="D556" s="251">
        <f>SUM(D557:D565)</f>
        <v>101</v>
      </c>
      <c r="E556" s="251">
        <f>SUM(E557:E565)</f>
        <v>78</v>
      </c>
      <c r="F556" s="24">
        <f t="shared" si="34"/>
        <v>-0.904</v>
      </c>
      <c r="G556" s="24">
        <f t="shared" si="35"/>
        <v>-0.228</v>
      </c>
      <c r="H556" s="357" t="str">
        <f t="shared" si="36"/>
        <v>是</v>
      </c>
      <c r="I556" s="156" t="str">
        <f t="shared" si="33"/>
        <v>款</v>
      </c>
      <c r="J556" s="156"/>
      <c r="K556" s="156"/>
    </row>
    <row r="557" s="222" customFormat="1" ht="15" hidden="1" customHeight="1" spans="1:11">
      <c r="A557" s="176" t="s">
        <v>1076</v>
      </c>
      <c r="B557" s="359" t="s">
        <v>1077</v>
      </c>
      <c r="C557" s="251">
        <f>VLOOKUP(A557,'[88]02'!A:E,5,FALSE)</f>
        <v>0</v>
      </c>
      <c r="D557" s="251">
        <f>SUMIFS([87]表二!$E$1:$E$65536,[87]表二!$A$1:$A$65536,A557)</f>
        <v>0</v>
      </c>
      <c r="E557" s="360">
        <f>VLOOKUP(A557,Sheet1!A:E,5)</f>
        <v>0</v>
      </c>
      <c r="F557" s="24" t="str">
        <f t="shared" si="34"/>
        <v/>
      </c>
      <c r="G557" s="24" t="str">
        <f t="shared" si="35"/>
        <v/>
      </c>
      <c r="H557" s="357" t="str">
        <f t="shared" si="36"/>
        <v>否</v>
      </c>
      <c r="I557" s="156" t="str">
        <f t="shared" si="33"/>
        <v>项</v>
      </c>
      <c r="J557" s="225"/>
      <c r="K557" s="225"/>
    </row>
    <row r="558" s="222" customFormat="1" ht="15" hidden="1" customHeight="1" spans="1:11">
      <c r="A558" s="176" t="s">
        <v>1078</v>
      </c>
      <c r="B558" s="359" t="s">
        <v>1079</v>
      </c>
      <c r="C558" s="251">
        <f>VLOOKUP(A558,'[88]02'!A:E,5,FALSE)</f>
        <v>0</v>
      </c>
      <c r="D558" s="251">
        <f>SUMIFS([87]表二!$E$1:$E$65536,[87]表二!$A$1:$A$65536,A558)</f>
        <v>0</v>
      </c>
      <c r="E558" s="360">
        <f>VLOOKUP(A558,Sheet1!A:E,5)</f>
        <v>0</v>
      </c>
      <c r="F558" s="24" t="str">
        <f t="shared" si="34"/>
        <v/>
      </c>
      <c r="G558" s="24" t="str">
        <f t="shared" si="35"/>
        <v/>
      </c>
      <c r="H558" s="357" t="str">
        <f t="shared" si="36"/>
        <v>否</v>
      </c>
      <c r="I558" s="156" t="str">
        <f t="shared" si="33"/>
        <v>项</v>
      </c>
      <c r="J558" s="225"/>
      <c r="K558" s="225"/>
    </row>
    <row r="559" s="222" customFormat="1" ht="15" hidden="1" customHeight="1" spans="1:11">
      <c r="A559" s="176" t="s">
        <v>1080</v>
      </c>
      <c r="B559" s="359" t="s">
        <v>1081</v>
      </c>
      <c r="C559" s="251">
        <f>VLOOKUP(A559,'[88]02'!A:E,5,FALSE)</f>
        <v>0</v>
      </c>
      <c r="D559" s="251">
        <f>SUMIFS([87]表二!$E$1:$E$65536,[87]表二!$A$1:$A$65536,A559)</f>
        <v>0</v>
      </c>
      <c r="E559" s="360">
        <f>VLOOKUP(A559,Sheet1!A:E,5)</f>
        <v>0</v>
      </c>
      <c r="F559" s="24" t="str">
        <f t="shared" si="34"/>
        <v/>
      </c>
      <c r="G559" s="24" t="str">
        <f t="shared" si="35"/>
        <v/>
      </c>
      <c r="H559" s="357" t="str">
        <f t="shared" si="36"/>
        <v>否</v>
      </c>
      <c r="I559" s="156" t="str">
        <f t="shared" si="33"/>
        <v>项</v>
      </c>
      <c r="J559" s="225"/>
      <c r="K559" s="225"/>
    </row>
    <row r="560" s="222" customFormat="1" ht="15" hidden="1" customHeight="1" spans="1:11">
      <c r="A560" s="176" t="s">
        <v>1082</v>
      </c>
      <c r="B560" s="359" t="s">
        <v>1083</v>
      </c>
      <c r="C560" s="251">
        <f>VLOOKUP(A560,'[88]02'!A:E,5,FALSE)</f>
        <v>0</v>
      </c>
      <c r="D560" s="251">
        <f>SUMIFS([87]表二!$E$1:$E$65536,[87]表二!$A$1:$A$65536,A560)</f>
        <v>0</v>
      </c>
      <c r="E560" s="360">
        <f>VLOOKUP(A560,Sheet1!A:E,5)</f>
        <v>0</v>
      </c>
      <c r="F560" s="24" t="str">
        <f t="shared" si="34"/>
        <v/>
      </c>
      <c r="G560" s="24" t="str">
        <f t="shared" si="35"/>
        <v/>
      </c>
      <c r="H560" s="357" t="str">
        <f t="shared" si="36"/>
        <v>否</v>
      </c>
      <c r="I560" s="156" t="str">
        <f t="shared" si="33"/>
        <v>项</v>
      </c>
      <c r="J560" s="225"/>
      <c r="K560" s="225"/>
    </row>
    <row r="561" s="222" customFormat="1" ht="15" hidden="1" customHeight="1" spans="1:11">
      <c r="A561" s="176" t="s">
        <v>1084</v>
      </c>
      <c r="B561" s="359" t="s">
        <v>1085</v>
      </c>
      <c r="C561" s="251">
        <f>VLOOKUP(A561,'[88]02'!A:E,5,FALSE)</f>
        <v>0</v>
      </c>
      <c r="D561" s="251">
        <f>SUMIFS([87]表二!$E$1:$E$65536,[87]表二!$A$1:$A$65536,A561)</f>
        <v>0</v>
      </c>
      <c r="E561" s="360">
        <f>VLOOKUP(A561,Sheet1!A:E,5)</f>
        <v>0</v>
      </c>
      <c r="F561" s="24" t="str">
        <f t="shared" si="34"/>
        <v/>
      </c>
      <c r="G561" s="24" t="str">
        <f t="shared" si="35"/>
        <v/>
      </c>
      <c r="H561" s="357" t="str">
        <f t="shared" si="36"/>
        <v>否</v>
      </c>
      <c r="I561" s="156" t="str">
        <f t="shared" si="33"/>
        <v>项</v>
      </c>
      <c r="J561" s="225"/>
      <c r="K561" s="225"/>
    </row>
    <row r="562" s="222" customFormat="1" ht="15" customHeight="1" spans="1:11">
      <c r="A562" s="176" t="s">
        <v>1086</v>
      </c>
      <c r="B562" s="359" t="s">
        <v>1087</v>
      </c>
      <c r="C562" s="251">
        <f>VLOOKUP(A562,'[88]02'!A:E,5,FALSE)</f>
        <v>0</v>
      </c>
      <c r="D562" s="251">
        <f>SUMIFS([87]表二!$E$1:$E$65536,[87]表二!$A$1:$A$65536,A562)</f>
        <v>0</v>
      </c>
      <c r="E562" s="360">
        <f>VLOOKUP(A562,Sheet1!A:E,5)</f>
        <v>66</v>
      </c>
      <c r="F562" s="24" t="str">
        <f t="shared" si="34"/>
        <v/>
      </c>
      <c r="G562" s="24" t="str">
        <f t="shared" si="35"/>
        <v/>
      </c>
      <c r="H562" s="357" t="str">
        <f t="shared" si="36"/>
        <v>是</v>
      </c>
      <c r="I562" s="156" t="str">
        <f t="shared" si="33"/>
        <v>项</v>
      </c>
      <c r="J562" s="225"/>
      <c r="K562" s="225"/>
    </row>
    <row r="563" s="222" customFormat="1" ht="15" hidden="1" customHeight="1" spans="1:11">
      <c r="A563" s="176" t="s">
        <v>1088</v>
      </c>
      <c r="B563" s="359" t="s">
        <v>1089</v>
      </c>
      <c r="C563" s="251">
        <f>VLOOKUP(A563,'[88]02'!A:E,5,FALSE)</f>
        <v>0</v>
      </c>
      <c r="D563" s="251">
        <f>SUMIFS([87]表二!$E$1:$E$65536,[87]表二!$A$1:$A$65536,A563)</f>
        <v>0</v>
      </c>
      <c r="E563" s="360">
        <f>VLOOKUP(A563,Sheet1!A:E,5)</f>
        <v>0</v>
      </c>
      <c r="F563" s="24" t="str">
        <f t="shared" si="34"/>
        <v/>
      </c>
      <c r="G563" s="24" t="str">
        <f t="shared" si="35"/>
        <v/>
      </c>
      <c r="H563" s="357" t="str">
        <f t="shared" si="36"/>
        <v>否</v>
      </c>
      <c r="I563" s="156" t="str">
        <f t="shared" si="33"/>
        <v>项</v>
      </c>
      <c r="J563" s="225"/>
      <c r="K563" s="225"/>
    </row>
    <row r="564" s="222" customFormat="1" ht="15" hidden="1" customHeight="1" spans="1:11">
      <c r="A564" s="176" t="s">
        <v>1090</v>
      </c>
      <c r="B564" s="359" t="s">
        <v>1091</v>
      </c>
      <c r="C564" s="251">
        <f>VLOOKUP(A564,'[88]02'!A:E,5,FALSE)</f>
        <v>0</v>
      </c>
      <c r="D564" s="251">
        <f>SUMIFS([87]表二!$E$1:$E$65536,[87]表二!$A$1:$A$65536,A564)</f>
        <v>0</v>
      </c>
      <c r="E564" s="360">
        <f>VLOOKUP(A564,Sheet1!A:E,5)</f>
        <v>0</v>
      </c>
      <c r="F564" s="24" t="str">
        <f t="shared" si="34"/>
        <v/>
      </c>
      <c r="G564" s="24" t="str">
        <f t="shared" si="35"/>
        <v/>
      </c>
      <c r="H564" s="357" t="str">
        <f t="shared" si="36"/>
        <v>否</v>
      </c>
      <c r="I564" s="156" t="str">
        <f t="shared" si="33"/>
        <v>项</v>
      </c>
      <c r="J564" s="225"/>
      <c r="K564" s="225"/>
    </row>
    <row r="565" s="222" customFormat="1" ht="24" customHeight="1" spans="1:11">
      <c r="A565" s="176" t="s">
        <v>1092</v>
      </c>
      <c r="B565" s="359" t="s">
        <v>1093</v>
      </c>
      <c r="C565" s="251">
        <f>VLOOKUP(A565,'[88]02'!A:E,5,FALSE)</f>
        <v>809</v>
      </c>
      <c r="D565" s="251">
        <f>SUMIFS([87]表二!$E$1:$E$65536,[87]表二!$A$1:$A$65536,A565)</f>
        <v>101</v>
      </c>
      <c r="E565" s="360">
        <f>VLOOKUP(A565,Sheet1!A:E,5)</f>
        <v>12</v>
      </c>
      <c r="F565" s="24">
        <f t="shared" si="34"/>
        <v>-0.985</v>
      </c>
      <c r="G565" s="24">
        <f t="shared" si="35"/>
        <v>-0.881</v>
      </c>
      <c r="H565" s="357" t="str">
        <f t="shared" si="36"/>
        <v>是</v>
      </c>
      <c r="I565" s="156" t="str">
        <f t="shared" ref="I565:I628" si="37">IF(LEN(A565)=3,"类",IF(LEN(A565)=5,"款","项"))</f>
        <v>项</v>
      </c>
      <c r="J565" s="225"/>
      <c r="K565" s="225"/>
    </row>
    <row r="566" ht="24" customHeight="1" spans="1:11">
      <c r="A566" s="176" t="s">
        <v>1094</v>
      </c>
      <c r="B566" s="177" t="s">
        <v>1095</v>
      </c>
      <c r="C566" s="251">
        <f>SUM(C567:C575)</f>
        <v>3179</v>
      </c>
      <c r="D566" s="251">
        <f>SUM(D567:D575)</f>
        <v>2039</v>
      </c>
      <c r="E566" s="251">
        <f>SUM(E567:E575)</f>
        <v>4743</v>
      </c>
      <c r="F566" s="24">
        <f t="shared" si="34"/>
        <v>0.492</v>
      </c>
      <c r="G566" s="24">
        <f t="shared" si="35"/>
        <v>1.326</v>
      </c>
      <c r="H566" s="357" t="str">
        <f t="shared" si="36"/>
        <v>是</v>
      </c>
      <c r="I566" s="156" t="str">
        <f t="shared" si="37"/>
        <v>款</v>
      </c>
      <c r="J566" s="156"/>
      <c r="K566" s="156"/>
    </row>
    <row r="567" s="222" customFormat="1" ht="24" customHeight="1" spans="1:11">
      <c r="A567" s="176" t="s">
        <v>1096</v>
      </c>
      <c r="B567" s="359" t="s">
        <v>1097</v>
      </c>
      <c r="C567" s="251">
        <f>VLOOKUP(A567,'[88]02'!A:E,5,FALSE)</f>
        <v>328</v>
      </c>
      <c r="D567" s="251">
        <f>SUMIFS([87]表二!$E$1:$E$65536,[87]表二!$A$1:$A$65536,A567)</f>
        <v>1353</v>
      </c>
      <c r="E567" s="360">
        <f>VLOOKUP(A567,Sheet1!A:E,5)</f>
        <v>1489</v>
      </c>
      <c r="F567" s="24">
        <f t="shared" si="34"/>
        <v>3.54</v>
      </c>
      <c r="G567" s="24">
        <f t="shared" si="35"/>
        <v>0.101</v>
      </c>
      <c r="H567" s="357" t="str">
        <f t="shared" si="36"/>
        <v>是</v>
      </c>
      <c r="I567" s="156" t="str">
        <f t="shared" si="37"/>
        <v>项</v>
      </c>
      <c r="J567" s="225"/>
      <c r="K567" s="225"/>
    </row>
    <row r="568" s="222" customFormat="1" ht="24" customHeight="1" spans="1:11">
      <c r="A568" s="176" t="s">
        <v>1098</v>
      </c>
      <c r="B568" s="359" t="s">
        <v>1099</v>
      </c>
      <c r="C568" s="251">
        <f>VLOOKUP(A568,'[88]02'!A:E,5,FALSE)</f>
        <v>487</v>
      </c>
      <c r="D568" s="251">
        <f>SUMIFS([87]表二!$E$1:$E$65536,[87]表二!$A$1:$A$65536,A568)</f>
        <v>30</v>
      </c>
      <c r="E568" s="360">
        <f>VLOOKUP(A568,Sheet1!A:E,5)</f>
        <v>467</v>
      </c>
      <c r="F568" s="24">
        <f t="shared" si="34"/>
        <v>-0.041</v>
      </c>
      <c r="G568" s="24">
        <f t="shared" si="35"/>
        <v>14.567</v>
      </c>
      <c r="H568" s="357" t="str">
        <f t="shared" si="36"/>
        <v>是</v>
      </c>
      <c r="I568" s="156" t="str">
        <f t="shared" si="37"/>
        <v>项</v>
      </c>
      <c r="J568" s="225"/>
      <c r="K568" s="225"/>
    </row>
    <row r="569" s="222" customFormat="1" ht="24" customHeight="1" spans="1:11">
      <c r="A569" s="176" t="s">
        <v>1100</v>
      </c>
      <c r="B569" s="359" t="s">
        <v>1101</v>
      </c>
      <c r="C569" s="251">
        <f>VLOOKUP(A569,'[88]02'!A:E,5,FALSE)</f>
        <v>363</v>
      </c>
      <c r="D569" s="251">
        <f>SUMIFS([87]表二!$E$1:$E$65536,[87]表二!$A$1:$A$65536,A569)</f>
        <v>20</v>
      </c>
      <c r="E569" s="360">
        <f>VLOOKUP(A569,Sheet1!A:E,5)</f>
        <v>331</v>
      </c>
      <c r="F569" s="24">
        <f t="shared" si="34"/>
        <v>-0.088</v>
      </c>
      <c r="G569" s="24">
        <f t="shared" si="35"/>
        <v>15.55</v>
      </c>
      <c r="H569" s="357" t="str">
        <f t="shared" si="36"/>
        <v>是</v>
      </c>
      <c r="I569" s="156" t="str">
        <f t="shared" si="37"/>
        <v>项</v>
      </c>
      <c r="J569" s="225"/>
      <c r="K569" s="225"/>
    </row>
    <row r="570" s="222" customFormat="1" ht="15" hidden="1" customHeight="1" spans="1:11">
      <c r="A570" s="176" t="s">
        <v>1102</v>
      </c>
      <c r="B570" s="359" t="s">
        <v>1103</v>
      </c>
      <c r="C570" s="251">
        <f>VLOOKUP(A570,'[88]02'!A:E,5,FALSE)</f>
        <v>0</v>
      </c>
      <c r="D570" s="251">
        <f>SUMIFS([87]表二!$E$1:$E$65536,[87]表二!$A$1:$A$65536,A570)</f>
        <v>0</v>
      </c>
      <c r="E570" s="360">
        <f>VLOOKUP(A570,Sheet1!A:E,5)</f>
        <v>0</v>
      </c>
      <c r="F570" s="24" t="str">
        <f t="shared" si="34"/>
        <v/>
      </c>
      <c r="G570" s="24" t="str">
        <f t="shared" si="35"/>
        <v/>
      </c>
      <c r="H570" s="357" t="str">
        <f t="shared" si="36"/>
        <v>否</v>
      </c>
      <c r="I570" s="156" t="str">
        <f t="shared" si="37"/>
        <v>项</v>
      </c>
      <c r="J570" s="225">
        <v>14860</v>
      </c>
      <c r="K570" s="225"/>
    </row>
    <row r="571" s="222" customFormat="1" ht="24" customHeight="1" spans="1:11">
      <c r="A571" s="176" t="s">
        <v>1104</v>
      </c>
      <c r="B571" s="359" t="s">
        <v>1105</v>
      </c>
      <c r="C571" s="251">
        <f>VLOOKUP(A571,'[88]02'!A:E,5,FALSE)</f>
        <v>213</v>
      </c>
      <c r="D571" s="251">
        <f>SUMIFS([87]表二!$E$1:$E$65536,[87]表二!$A$1:$A$65536,A571)</f>
        <v>75</v>
      </c>
      <c r="E571" s="360">
        <f>VLOOKUP(A571,Sheet1!A:E,5)</f>
        <v>257</v>
      </c>
      <c r="F571" s="24">
        <f t="shared" si="34"/>
        <v>0.207</v>
      </c>
      <c r="G571" s="24">
        <f t="shared" si="35"/>
        <v>2.427</v>
      </c>
      <c r="H571" s="357" t="str">
        <f t="shared" si="36"/>
        <v>是</v>
      </c>
      <c r="I571" s="156" t="str">
        <f t="shared" si="37"/>
        <v>项</v>
      </c>
      <c r="J571" s="225"/>
      <c r="K571" s="225"/>
    </row>
    <row r="572" s="222" customFormat="1" ht="24" customHeight="1" spans="1:11">
      <c r="A572" s="176" t="s">
        <v>1106</v>
      </c>
      <c r="B572" s="359" t="s">
        <v>1107</v>
      </c>
      <c r="C572" s="251">
        <f>VLOOKUP(A572,'[88]02'!A:E,5,FALSE)</f>
        <v>326</v>
      </c>
      <c r="D572" s="251">
        <f>SUMIFS([87]表二!$E$1:$E$65536,[87]表二!$A$1:$A$65536,A572)</f>
        <v>29</v>
      </c>
      <c r="E572" s="360">
        <f>VLOOKUP(A572,Sheet1!A:E,5)</f>
        <v>382</v>
      </c>
      <c r="F572" s="24">
        <f t="shared" si="34"/>
        <v>0.172</v>
      </c>
      <c r="G572" s="24">
        <f t="shared" si="35"/>
        <v>12.172</v>
      </c>
      <c r="H572" s="357" t="str">
        <f t="shared" si="36"/>
        <v>是</v>
      </c>
      <c r="I572" s="156" t="str">
        <f t="shared" si="37"/>
        <v>项</v>
      </c>
      <c r="J572" s="225"/>
      <c r="K572" s="225"/>
    </row>
    <row r="573" s="222" customFormat="1" ht="15" hidden="1" customHeight="1" spans="1:11">
      <c r="A573" s="176" t="s">
        <v>1108</v>
      </c>
      <c r="B573" s="359" t="s">
        <v>1109</v>
      </c>
      <c r="C573" s="251">
        <f>VLOOKUP(A573,'[88]02'!A:E,5,FALSE)</f>
        <v>0</v>
      </c>
      <c r="D573" s="251">
        <f>SUMIFS([87]表二!$E$1:$E$65536,[87]表二!$A$1:$A$65536,A573)</f>
        <v>0</v>
      </c>
      <c r="E573" s="360">
        <f>VLOOKUP(A573,Sheet1!A:E,5)</f>
        <v>0</v>
      </c>
      <c r="F573" s="24" t="str">
        <f t="shared" si="34"/>
        <v/>
      </c>
      <c r="G573" s="24" t="str">
        <f t="shared" si="35"/>
        <v/>
      </c>
      <c r="H573" s="357" t="str">
        <f t="shared" si="36"/>
        <v>否</v>
      </c>
      <c r="I573" s="156" t="str">
        <f t="shared" si="37"/>
        <v>项</v>
      </c>
      <c r="J573" s="225"/>
      <c r="K573" s="225"/>
    </row>
    <row r="574" s="222" customFormat="1" ht="15" hidden="1" customHeight="1" spans="1:11">
      <c r="A574" s="176" t="s">
        <v>1110</v>
      </c>
      <c r="B574" s="359" t="s">
        <v>1111</v>
      </c>
      <c r="C574" s="251">
        <f>VLOOKUP(A574,'[88]02'!A:E,5,FALSE)</f>
        <v>0</v>
      </c>
      <c r="D574" s="251">
        <f>SUMIFS([87]表二!$E$1:$E$65536,[87]表二!$A$1:$A$65536,A574)</f>
        <v>0</v>
      </c>
      <c r="E574" s="360">
        <f>VLOOKUP(A574,Sheet1!A:E,5)</f>
        <v>0</v>
      </c>
      <c r="F574" s="24" t="str">
        <f t="shared" si="34"/>
        <v/>
      </c>
      <c r="G574" s="24" t="str">
        <f t="shared" si="35"/>
        <v/>
      </c>
      <c r="H574" s="357" t="str">
        <f t="shared" si="36"/>
        <v>否</v>
      </c>
      <c r="I574" s="156" t="str">
        <f t="shared" si="37"/>
        <v>项</v>
      </c>
      <c r="J574" s="225"/>
      <c r="K574" s="225"/>
    </row>
    <row r="575" s="222" customFormat="1" ht="24" customHeight="1" spans="1:11">
      <c r="A575" s="176" t="s">
        <v>1112</v>
      </c>
      <c r="B575" s="359" t="s">
        <v>1113</v>
      </c>
      <c r="C575" s="251">
        <f>VLOOKUP(A575,'[88]02'!A:E,5,FALSE)</f>
        <v>1462</v>
      </c>
      <c r="D575" s="251">
        <f>SUMIFS([87]表二!$E$1:$E$65536,[87]表二!$A$1:$A$65536,A575)</f>
        <v>532</v>
      </c>
      <c r="E575" s="360">
        <f>VLOOKUP(A575,Sheet1!A:E,5)</f>
        <v>1817</v>
      </c>
      <c r="F575" s="24">
        <f t="shared" si="34"/>
        <v>0.243</v>
      </c>
      <c r="G575" s="24">
        <f t="shared" si="35"/>
        <v>2.415</v>
      </c>
      <c r="H575" s="357" t="str">
        <f t="shared" si="36"/>
        <v>是</v>
      </c>
      <c r="I575" s="156" t="str">
        <f t="shared" si="37"/>
        <v>项</v>
      </c>
      <c r="J575" s="225"/>
      <c r="K575" s="225"/>
    </row>
    <row r="576" ht="24" customHeight="1" spans="1:11">
      <c r="A576" s="176" t="s">
        <v>1114</v>
      </c>
      <c r="B576" s="177" t="s">
        <v>1115</v>
      </c>
      <c r="C576" s="251">
        <f>SUM(C577:C582)</f>
        <v>603</v>
      </c>
      <c r="D576" s="251">
        <f>SUM(D577:D582)</f>
        <v>235</v>
      </c>
      <c r="E576" s="251">
        <f>SUM(E577:E582)</f>
        <v>468</v>
      </c>
      <c r="F576" s="24">
        <f t="shared" si="34"/>
        <v>-0.224</v>
      </c>
      <c r="G576" s="24">
        <f t="shared" si="35"/>
        <v>0.991</v>
      </c>
      <c r="H576" s="357" t="str">
        <f t="shared" si="36"/>
        <v>是</v>
      </c>
      <c r="I576" s="156" t="str">
        <f t="shared" si="37"/>
        <v>款</v>
      </c>
      <c r="J576" s="156"/>
      <c r="K576" s="156"/>
    </row>
    <row r="577" s="222" customFormat="1" ht="24" customHeight="1" spans="1:11">
      <c r="A577" s="176" t="s">
        <v>1116</v>
      </c>
      <c r="B577" s="359" t="s">
        <v>1117</v>
      </c>
      <c r="C577" s="251">
        <f>VLOOKUP(A577,'[88]02'!A:E,5,FALSE)</f>
        <v>233</v>
      </c>
      <c r="D577" s="251">
        <f>SUMIFS([87]表二!$E$1:$E$65536,[87]表二!$A$1:$A$65536,A577)</f>
        <v>128</v>
      </c>
      <c r="E577" s="360">
        <f>VLOOKUP(A577,Sheet1!A:E,5)</f>
        <v>187</v>
      </c>
      <c r="F577" s="24">
        <f t="shared" si="34"/>
        <v>-0.197</v>
      </c>
      <c r="G577" s="24">
        <f t="shared" si="35"/>
        <v>0.461</v>
      </c>
      <c r="H577" s="357" t="str">
        <f t="shared" si="36"/>
        <v>是</v>
      </c>
      <c r="I577" s="156" t="str">
        <f t="shared" si="37"/>
        <v>项</v>
      </c>
      <c r="J577" s="225"/>
      <c r="K577" s="225"/>
    </row>
    <row r="578" s="222" customFormat="1" ht="24" customHeight="1" spans="1:11">
      <c r="A578" s="176" t="s">
        <v>1118</v>
      </c>
      <c r="B578" s="359" t="s">
        <v>1119</v>
      </c>
      <c r="C578" s="251">
        <f>VLOOKUP(A578,'[88]02'!A:E,5,FALSE)</f>
        <v>214</v>
      </c>
      <c r="D578" s="251">
        <f>SUMIFS([87]表二!$E$1:$E$65536,[87]表二!$A$1:$A$65536,A578)</f>
        <v>28</v>
      </c>
      <c r="E578" s="360">
        <f>VLOOKUP(A578,Sheet1!A:E,5)</f>
        <v>209</v>
      </c>
      <c r="F578" s="24">
        <f t="shared" si="34"/>
        <v>-0.023</v>
      </c>
      <c r="G578" s="24">
        <f t="shared" si="35"/>
        <v>6.464</v>
      </c>
      <c r="H578" s="357" t="str">
        <f t="shared" si="36"/>
        <v>是</v>
      </c>
      <c r="I578" s="156" t="str">
        <f t="shared" si="37"/>
        <v>项</v>
      </c>
      <c r="J578" s="225"/>
      <c r="K578" s="225"/>
    </row>
    <row r="579" s="222" customFormat="1" ht="24" customHeight="1" spans="1:11">
      <c r="A579" s="176" t="s">
        <v>1120</v>
      </c>
      <c r="B579" s="359" t="s">
        <v>1121</v>
      </c>
      <c r="C579" s="251">
        <f>VLOOKUP(A579,'[88]02'!A:E,5,FALSE)</f>
        <v>53</v>
      </c>
      <c r="D579" s="251">
        <f>SUMIFS([87]表二!$E$1:$E$65536,[87]表二!$A$1:$A$65536,A579)</f>
        <v>40</v>
      </c>
      <c r="E579" s="360">
        <f>VLOOKUP(A579,Sheet1!A:E,5)</f>
        <v>33</v>
      </c>
      <c r="F579" s="24">
        <f t="shared" si="34"/>
        <v>-0.377</v>
      </c>
      <c r="G579" s="24">
        <f t="shared" si="35"/>
        <v>-0.175</v>
      </c>
      <c r="H579" s="357" t="str">
        <f t="shared" si="36"/>
        <v>是</v>
      </c>
      <c r="I579" s="156" t="str">
        <f t="shared" si="37"/>
        <v>项</v>
      </c>
      <c r="J579" s="225"/>
      <c r="K579" s="225"/>
    </row>
    <row r="580" s="222" customFormat="1" ht="24" customHeight="1" spans="1:11">
      <c r="A580" s="176" t="s">
        <v>1122</v>
      </c>
      <c r="B580" s="359" t="s">
        <v>1123</v>
      </c>
      <c r="C580" s="251">
        <f>VLOOKUP(A580,'[88]02'!A:E,5,FALSE)</f>
        <v>0</v>
      </c>
      <c r="D580" s="251">
        <f>SUMIFS([87]表二!$E$1:$E$65536,[87]表二!$A$1:$A$65536,A580)</f>
        <v>39</v>
      </c>
      <c r="E580" s="360">
        <f>VLOOKUP(A580,Sheet1!A:E,5)</f>
        <v>39</v>
      </c>
      <c r="F580" s="24" t="str">
        <f t="shared" si="34"/>
        <v/>
      </c>
      <c r="G580" s="24">
        <f t="shared" si="35"/>
        <v>0</v>
      </c>
      <c r="H580" s="357" t="str">
        <f t="shared" si="36"/>
        <v>是</v>
      </c>
      <c r="I580" s="156" t="str">
        <f t="shared" si="37"/>
        <v>项</v>
      </c>
      <c r="J580" s="225"/>
      <c r="K580" s="225"/>
    </row>
    <row r="581" s="222" customFormat="1" ht="24" customHeight="1" spans="1:11">
      <c r="A581" s="176" t="s">
        <v>1124</v>
      </c>
      <c r="B581" s="359" t="s">
        <v>1125</v>
      </c>
      <c r="C581" s="251">
        <f>VLOOKUP(A581,'[88]02'!A:E,5,FALSE)</f>
        <v>103</v>
      </c>
      <c r="D581" s="251">
        <f>SUMIFS([87]表二!$E$1:$E$65536,[87]表二!$A$1:$A$65536,A581)</f>
        <v>0</v>
      </c>
      <c r="E581" s="360">
        <f>VLOOKUP(A581,Sheet1!A:E,5)</f>
        <v>0</v>
      </c>
      <c r="F581" s="24">
        <f t="shared" si="34"/>
        <v>-1</v>
      </c>
      <c r="G581" s="24" t="str">
        <f t="shared" si="35"/>
        <v/>
      </c>
      <c r="H581" s="357" t="str">
        <f t="shared" si="36"/>
        <v>是</v>
      </c>
      <c r="I581" s="156" t="str">
        <f t="shared" si="37"/>
        <v>项</v>
      </c>
      <c r="J581" s="225"/>
      <c r="K581" s="225"/>
    </row>
    <row r="582" s="222" customFormat="1" ht="15" hidden="1" customHeight="1" spans="1:11">
      <c r="A582" s="176" t="s">
        <v>1126</v>
      </c>
      <c r="B582" s="359" t="s">
        <v>1127</v>
      </c>
      <c r="C582" s="251">
        <f>VLOOKUP(A582,'[88]02'!A:E,5,FALSE)</f>
        <v>0</v>
      </c>
      <c r="D582" s="251">
        <f>SUMIFS([87]表二!$E$1:$E$65536,[87]表二!$A$1:$A$65536,A582)</f>
        <v>0</v>
      </c>
      <c r="E582" s="360">
        <f>VLOOKUP(A582,Sheet1!A:E,5)</f>
        <v>0</v>
      </c>
      <c r="F582" s="24" t="str">
        <f t="shared" ref="F582:F645" si="38">IF(C582&gt;0,E582/C582-1,IF(C582&lt;0,-(E582/C582-1),""))</f>
        <v/>
      </c>
      <c r="G582" s="24" t="str">
        <f t="shared" ref="G582:G645" si="39">IF(D582&gt;0,E582/D582-1,IF(D582&lt;0,-(E582/D582-1),""))</f>
        <v/>
      </c>
      <c r="H582" s="357" t="str">
        <f t="shared" ref="H582:H606" si="40">IF(LEN(A582)=3,"是",IF(B582&lt;&gt;"",IF(SUM(C582:E582)&lt;&gt;0,"是","否"),"是"))</f>
        <v>否</v>
      </c>
      <c r="I582" s="156" t="str">
        <f t="shared" si="37"/>
        <v>项</v>
      </c>
      <c r="J582" s="225"/>
      <c r="K582" s="225"/>
    </row>
    <row r="583" ht="24" customHeight="1" spans="1:11">
      <c r="A583" s="176" t="s">
        <v>1128</v>
      </c>
      <c r="B583" s="177" t="s">
        <v>1129</v>
      </c>
      <c r="C583" s="251">
        <f>SUM(C584:C590)</f>
        <v>750</v>
      </c>
      <c r="D583" s="251">
        <f>SUM(D584:D590)</f>
        <v>1575</v>
      </c>
      <c r="E583" s="251">
        <f>SUM(E584:E590)</f>
        <v>723</v>
      </c>
      <c r="F583" s="24">
        <f t="shared" si="38"/>
        <v>-0.036</v>
      </c>
      <c r="G583" s="24">
        <f t="shared" si="39"/>
        <v>-0.541</v>
      </c>
      <c r="H583" s="357" t="str">
        <f t="shared" si="40"/>
        <v>是</v>
      </c>
      <c r="I583" s="156" t="str">
        <f t="shared" si="37"/>
        <v>款</v>
      </c>
      <c r="J583" s="156"/>
      <c r="K583" s="156"/>
    </row>
    <row r="584" s="222" customFormat="1" ht="24" customHeight="1" spans="1:11">
      <c r="A584" s="176" t="s">
        <v>1130</v>
      </c>
      <c r="B584" s="359" t="s">
        <v>1131</v>
      </c>
      <c r="C584" s="251">
        <f>VLOOKUP(A584,'[88]02'!A:E,5,FALSE)</f>
        <v>39</v>
      </c>
      <c r="D584" s="251">
        <f>SUMIFS([87]表二!$E$1:$E$65536,[87]表二!$A$1:$A$65536,A584)</f>
        <v>3</v>
      </c>
      <c r="E584" s="360">
        <f>VLOOKUP(A584,Sheet1!A:E,5)</f>
        <v>54</v>
      </c>
      <c r="F584" s="24">
        <f t="shared" si="38"/>
        <v>0.385</v>
      </c>
      <c r="G584" s="24">
        <f t="shared" si="39"/>
        <v>17</v>
      </c>
      <c r="H584" s="357" t="str">
        <f t="shared" si="40"/>
        <v>是</v>
      </c>
      <c r="I584" s="156" t="str">
        <f t="shared" si="37"/>
        <v>项</v>
      </c>
      <c r="J584" s="225"/>
      <c r="K584" s="225"/>
    </row>
    <row r="585" s="222" customFormat="1" ht="24" customHeight="1" spans="1:11">
      <c r="A585" s="176" t="s">
        <v>1132</v>
      </c>
      <c r="B585" s="359" t="s">
        <v>1133</v>
      </c>
      <c r="C585" s="251">
        <f>VLOOKUP(A585,'[88]02'!A:E,5,FALSE)</f>
        <v>551</v>
      </c>
      <c r="D585" s="251">
        <f>SUMIFS([87]表二!$E$1:$E$65536,[87]表二!$A$1:$A$65536,A585)</f>
        <v>472</v>
      </c>
      <c r="E585" s="360">
        <f>VLOOKUP(A585,Sheet1!A:E,5)</f>
        <v>669</v>
      </c>
      <c r="F585" s="24">
        <f t="shared" si="38"/>
        <v>0.214</v>
      </c>
      <c r="G585" s="24">
        <f t="shared" si="39"/>
        <v>0.417</v>
      </c>
      <c r="H585" s="357" t="str">
        <f t="shared" si="40"/>
        <v>是</v>
      </c>
      <c r="I585" s="156" t="str">
        <f t="shared" si="37"/>
        <v>项</v>
      </c>
      <c r="J585" s="225"/>
      <c r="K585" s="225"/>
    </row>
    <row r="586" s="222" customFormat="1" ht="15" hidden="1" customHeight="1" spans="1:11">
      <c r="A586" s="176" t="s">
        <v>1134</v>
      </c>
      <c r="B586" s="359" t="s">
        <v>1135</v>
      </c>
      <c r="C586" s="251">
        <f>VLOOKUP(A586,'[88]02'!A:E,5,FALSE)</f>
        <v>0</v>
      </c>
      <c r="D586" s="251">
        <f>SUMIFS([87]表二!$E$1:$E$65536,[87]表二!$A$1:$A$65536,A586)</f>
        <v>0</v>
      </c>
      <c r="E586" s="360">
        <f>VLOOKUP(A586,Sheet1!A:E,5)</f>
        <v>0</v>
      </c>
      <c r="F586" s="24" t="str">
        <f t="shared" si="38"/>
        <v/>
      </c>
      <c r="G586" s="24" t="str">
        <f t="shared" si="39"/>
        <v/>
      </c>
      <c r="H586" s="357" t="str">
        <f t="shared" si="40"/>
        <v>否</v>
      </c>
      <c r="I586" s="156" t="str">
        <f t="shared" si="37"/>
        <v>项</v>
      </c>
      <c r="J586" s="225"/>
      <c r="K586" s="225"/>
    </row>
    <row r="587" s="222" customFormat="1" ht="24" customHeight="1" spans="1:11">
      <c r="A587" s="176" t="s">
        <v>1136</v>
      </c>
      <c r="B587" s="359" t="s">
        <v>1137</v>
      </c>
      <c r="C587" s="251">
        <f>VLOOKUP(A587,'[88]02'!A:E,5,FALSE)</f>
        <v>137</v>
      </c>
      <c r="D587" s="251">
        <f>SUMIFS([87]表二!$E$1:$E$65536,[87]表二!$A$1:$A$65536,A587)</f>
        <v>1100</v>
      </c>
      <c r="E587" s="360">
        <f>VLOOKUP(A587,Sheet1!A:E,5)</f>
        <v>0</v>
      </c>
      <c r="F587" s="24">
        <f t="shared" si="38"/>
        <v>-1</v>
      </c>
      <c r="G587" s="24">
        <f t="shared" si="39"/>
        <v>-1</v>
      </c>
      <c r="H587" s="357" t="str">
        <f t="shared" si="40"/>
        <v>是</v>
      </c>
      <c r="I587" s="156" t="str">
        <f t="shared" si="37"/>
        <v>项</v>
      </c>
      <c r="J587" s="225"/>
      <c r="K587" s="225"/>
    </row>
    <row r="588" s="222" customFormat="1" ht="24" customHeight="1" spans="1:11">
      <c r="A588" s="176" t="s">
        <v>1138</v>
      </c>
      <c r="B588" s="359" t="s">
        <v>1139</v>
      </c>
      <c r="C588" s="251">
        <f>VLOOKUP(A588,'[88]02'!A:E,5,FALSE)</f>
        <v>2</v>
      </c>
      <c r="D588" s="251">
        <f>SUMIFS([87]表二!$E$1:$E$65536,[87]表二!$A$1:$A$65536,A588)</f>
        <v>0</v>
      </c>
      <c r="E588" s="360">
        <f>VLOOKUP(A588,Sheet1!A:E,5)</f>
        <v>0</v>
      </c>
      <c r="F588" s="24">
        <f t="shared" si="38"/>
        <v>-1</v>
      </c>
      <c r="G588" s="24" t="str">
        <f t="shared" si="39"/>
        <v/>
      </c>
      <c r="H588" s="357" t="str">
        <f t="shared" si="40"/>
        <v>是</v>
      </c>
      <c r="I588" s="156" t="str">
        <f t="shared" si="37"/>
        <v>项</v>
      </c>
      <c r="J588" s="225"/>
      <c r="K588" s="225"/>
    </row>
    <row r="589" s="222" customFormat="1" ht="24" customHeight="1" spans="1:11">
      <c r="A589" s="176" t="s">
        <v>1140</v>
      </c>
      <c r="B589" s="359" t="s">
        <v>1141</v>
      </c>
      <c r="C589" s="251">
        <f>VLOOKUP(A589,'[88]02'!A:E,5,FALSE)</f>
        <v>21</v>
      </c>
      <c r="D589" s="251">
        <f>SUMIFS([87]表二!$E$1:$E$65536,[87]表二!$A$1:$A$65536,A589)</f>
        <v>0</v>
      </c>
      <c r="E589" s="360">
        <f>VLOOKUP(A589,Sheet1!A:E,5)</f>
        <v>0</v>
      </c>
      <c r="F589" s="24">
        <f t="shared" si="38"/>
        <v>-1</v>
      </c>
      <c r="G589" s="24" t="str">
        <f t="shared" si="39"/>
        <v/>
      </c>
      <c r="H589" s="357" t="str">
        <f t="shared" si="40"/>
        <v>是</v>
      </c>
      <c r="I589" s="156" t="str">
        <f t="shared" si="37"/>
        <v>项</v>
      </c>
      <c r="J589" s="225"/>
      <c r="K589" s="225"/>
    </row>
    <row r="590" s="222" customFormat="1" ht="15" hidden="1" customHeight="1" spans="1:11">
      <c r="A590" s="176" t="s">
        <v>1142</v>
      </c>
      <c r="B590" s="359" t="s">
        <v>1143</v>
      </c>
      <c r="C590" s="251">
        <f>VLOOKUP(A590,'[88]02'!A:E,5,FALSE)</f>
        <v>0</v>
      </c>
      <c r="D590" s="251">
        <f>SUMIFS([87]表二!$E$1:$E$65536,[87]表二!$A$1:$A$65536,A590)</f>
        <v>0</v>
      </c>
      <c r="E590" s="360">
        <f>VLOOKUP(A590,Sheet1!A:E,5)</f>
        <v>0</v>
      </c>
      <c r="F590" s="24" t="str">
        <f t="shared" si="38"/>
        <v/>
      </c>
      <c r="G590" s="24" t="str">
        <f t="shared" si="39"/>
        <v/>
      </c>
      <c r="H590" s="357" t="str">
        <f t="shared" si="40"/>
        <v>否</v>
      </c>
      <c r="I590" s="156" t="str">
        <f t="shared" si="37"/>
        <v>项</v>
      </c>
      <c r="J590" s="225"/>
      <c r="K590" s="225"/>
    </row>
    <row r="591" ht="24" customHeight="1" spans="1:11">
      <c r="A591" s="176" t="s">
        <v>1144</v>
      </c>
      <c r="B591" s="177" t="s">
        <v>1145</v>
      </c>
      <c r="C591" s="251">
        <f>SUM(C592:C599)</f>
        <v>625</v>
      </c>
      <c r="D591" s="251">
        <f>SUM(D592:D599)</f>
        <v>898</v>
      </c>
      <c r="E591" s="251">
        <f>SUM(E592:E599)</f>
        <v>769</v>
      </c>
      <c r="F591" s="24">
        <f t="shared" si="38"/>
        <v>0.23</v>
      </c>
      <c r="G591" s="24">
        <f t="shared" si="39"/>
        <v>-0.144</v>
      </c>
      <c r="H591" s="357" t="str">
        <f t="shared" si="40"/>
        <v>是</v>
      </c>
      <c r="I591" s="156" t="str">
        <f t="shared" si="37"/>
        <v>款</v>
      </c>
      <c r="J591" s="156"/>
      <c r="K591" s="156"/>
    </row>
    <row r="592" s="222" customFormat="1" ht="24" customHeight="1" spans="1:11">
      <c r="A592" s="176" t="s">
        <v>1146</v>
      </c>
      <c r="B592" s="359" t="s">
        <v>166</v>
      </c>
      <c r="C592" s="251">
        <f>VLOOKUP(A592,'[88]02'!A:E,5,FALSE)</f>
        <v>132</v>
      </c>
      <c r="D592" s="251">
        <f>SUMIFS([87]表二!$E$1:$E$65536,[87]表二!$A$1:$A$65536,A592)</f>
        <v>148</v>
      </c>
      <c r="E592" s="360">
        <f>VLOOKUP(A592,Sheet1!A:E,5)</f>
        <v>111</v>
      </c>
      <c r="F592" s="24">
        <f t="shared" si="38"/>
        <v>-0.159</v>
      </c>
      <c r="G592" s="24">
        <f t="shared" si="39"/>
        <v>-0.25</v>
      </c>
      <c r="H592" s="357" t="str">
        <f t="shared" si="40"/>
        <v>是</v>
      </c>
      <c r="I592" s="156" t="str">
        <f t="shared" si="37"/>
        <v>项</v>
      </c>
      <c r="J592" s="225"/>
      <c r="K592" s="225"/>
    </row>
    <row r="593" s="222" customFormat="1" ht="15" hidden="1" customHeight="1" spans="1:11">
      <c r="A593" s="176" t="s">
        <v>1147</v>
      </c>
      <c r="B593" s="359" t="s">
        <v>168</v>
      </c>
      <c r="C593" s="251">
        <f>VLOOKUP(A593,'[88]02'!A:E,5,FALSE)</f>
        <v>0</v>
      </c>
      <c r="D593" s="251">
        <f>SUMIFS([87]表二!$E$1:$E$65536,[87]表二!$A$1:$A$65536,A593)</f>
        <v>0</v>
      </c>
      <c r="E593" s="360">
        <f>VLOOKUP(A593,Sheet1!A:E,5)</f>
        <v>0</v>
      </c>
      <c r="F593" s="24" t="str">
        <f t="shared" si="38"/>
        <v/>
      </c>
      <c r="G593" s="24" t="str">
        <f t="shared" si="39"/>
        <v/>
      </c>
      <c r="H593" s="357" t="str">
        <f t="shared" si="40"/>
        <v>否</v>
      </c>
      <c r="I593" s="156" t="str">
        <f t="shared" si="37"/>
        <v>项</v>
      </c>
      <c r="J593" s="225"/>
      <c r="K593" s="225"/>
    </row>
    <row r="594" s="222" customFormat="1" ht="15" hidden="1" customHeight="1" spans="1:11">
      <c r="A594" s="176" t="s">
        <v>1148</v>
      </c>
      <c r="B594" s="359" t="s">
        <v>170</v>
      </c>
      <c r="C594" s="251">
        <f>VLOOKUP(A594,'[88]02'!A:E,5,FALSE)</f>
        <v>0</v>
      </c>
      <c r="D594" s="251">
        <f>SUMIFS([87]表二!$E$1:$E$65536,[87]表二!$A$1:$A$65536,A594)</f>
        <v>0</v>
      </c>
      <c r="E594" s="360">
        <f>VLOOKUP(A594,Sheet1!A:E,5)</f>
        <v>0</v>
      </c>
      <c r="F594" s="24" t="str">
        <f t="shared" si="38"/>
        <v/>
      </c>
      <c r="G594" s="24" t="str">
        <f t="shared" si="39"/>
        <v/>
      </c>
      <c r="H594" s="357" t="str">
        <f t="shared" si="40"/>
        <v>否</v>
      </c>
      <c r="I594" s="156" t="str">
        <f t="shared" si="37"/>
        <v>项</v>
      </c>
      <c r="J594" s="225"/>
      <c r="K594" s="225"/>
    </row>
    <row r="595" s="222" customFormat="1" ht="24" customHeight="1" spans="1:11">
      <c r="A595" s="176" t="s">
        <v>1149</v>
      </c>
      <c r="B595" s="359" t="s">
        <v>1150</v>
      </c>
      <c r="C595" s="251">
        <f>VLOOKUP(A595,'[88]02'!A:E,5,FALSE)</f>
        <v>51</v>
      </c>
      <c r="D595" s="251">
        <f>SUMIFS([87]表二!$E$1:$E$65536,[87]表二!$A$1:$A$65536,A595)</f>
        <v>70</v>
      </c>
      <c r="E595" s="360">
        <f>VLOOKUP(A595,Sheet1!A:E,5)</f>
        <v>14</v>
      </c>
      <c r="F595" s="24">
        <f t="shared" si="38"/>
        <v>-0.725</v>
      </c>
      <c r="G595" s="24">
        <f t="shared" si="39"/>
        <v>-0.8</v>
      </c>
      <c r="H595" s="357" t="str">
        <f t="shared" si="40"/>
        <v>是</v>
      </c>
      <c r="I595" s="156" t="str">
        <f t="shared" si="37"/>
        <v>项</v>
      </c>
      <c r="J595" s="225"/>
      <c r="K595" s="225"/>
    </row>
    <row r="596" s="222" customFormat="1" ht="24" customHeight="1" spans="1:11">
      <c r="A596" s="176" t="s">
        <v>1151</v>
      </c>
      <c r="B596" s="359" t="s">
        <v>1152</v>
      </c>
      <c r="C596" s="251">
        <f>VLOOKUP(A596,'[88]02'!A:E,5,FALSE)</f>
        <v>15</v>
      </c>
      <c r="D596" s="251">
        <f>SUMIFS([87]表二!$E$1:$E$65536,[87]表二!$A$1:$A$65536,A596)</f>
        <v>15</v>
      </c>
      <c r="E596" s="360">
        <f>VLOOKUP(A596,Sheet1!A:E,5)</f>
        <v>0</v>
      </c>
      <c r="F596" s="24">
        <f t="shared" si="38"/>
        <v>-1</v>
      </c>
      <c r="G596" s="24">
        <f t="shared" si="39"/>
        <v>-1</v>
      </c>
      <c r="H596" s="357" t="str">
        <f t="shared" si="40"/>
        <v>是</v>
      </c>
      <c r="I596" s="156" t="str">
        <f t="shared" si="37"/>
        <v>项</v>
      </c>
      <c r="J596" s="225"/>
      <c r="K596" s="225"/>
    </row>
    <row r="597" s="222" customFormat="1" ht="24" customHeight="1" spans="1:11">
      <c r="A597" s="176" t="s">
        <v>1153</v>
      </c>
      <c r="B597" s="359" t="s">
        <v>1154</v>
      </c>
      <c r="C597" s="251">
        <f>VLOOKUP(A597,'[88]02'!A:E,5,FALSE)</f>
        <v>0</v>
      </c>
      <c r="D597" s="251">
        <f>SUMIFS([87]表二!$E$1:$E$65536,[87]表二!$A$1:$A$65536,A597)</f>
        <v>3</v>
      </c>
      <c r="E597" s="360">
        <f>VLOOKUP(A597,Sheet1!A:E,5)</f>
        <v>0</v>
      </c>
      <c r="F597" s="24" t="str">
        <f t="shared" si="38"/>
        <v/>
      </c>
      <c r="G597" s="24">
        <f t="shared" si="39"/>
        <v>-1</v>
      </c>
      <c r="H597" s="357" t="str">
        <f t="shared" si="40"/>
        <v>是</v>
      </c>
      <c r="I597" s="156" t="str">
        <f t="shared" si="37"/>
        <v>项</v>
      </c>
      <c r="J597" s="225"/>
      <c r="K597" s="225"/>
    </row>
    <row r="598" s="222" customFormat="1" ht="24" customHeight="1" spans="1:11">
      <c r="A598" s="176" t="s">
        <v>1155</v>
      </c>
      <c r="B598" s="359" t="s">
        <v>1156</v>
      </c>
      <c r="C598" s="251">
        <f>VLOOKUP(A598,'[88]02'!A:E,5,FALSE)</f>
        <v>417</v>
      </c>
      <c r="D598" s="251">
        <f>SUMIFS([87]表二!$E$1:$E$65536,[87]表二!$A$1:$A$65536,A598)</f>
        <v>585</v>
      </c>
      <c r="E598" s="360">
        <f>VLOOKUP(A598,Sheet1!A:E,5)</f>
        <v>638</v>
      </c>
      <c r="F598" s="24">
        <f t="shared" si="38"/>
        <v>0.53</v>
      </c>
      <c r="G598" s="24">
        <f t="shared" si="39"/>
        <v>0.091</v>
      </c>
      <c r="H598" s="357" t="str">
        <f t="shared" si="40"/>
        <v>是</v>
      </c>
      <c r="I598" s="156" t="str">
        <f t="shared" si="37"/>
        <v>项</v>
      </c>
      <c r="J598" s="225"/>
      <c r="K598" s="225"/>
    </row>
    <row r="599" s="222" customFormat="1" ht="24" customHeight="1" spans="1:11">
      <c r="A599" s="176" t="s">
        <v>1157</v>
      </c>
      <c r="B599" s="359" t="s">
        <v>1158</v>
      </c>
      <c r="C599" s="251">
        <f>VLOOKUP(A599,'[88]02'!A:E,5,FALSE)</f>
        <v>10</v>
      </c>
      <c r="D599" s="251">
        <f>SUMIFS([87]表二!$E$1:$E$65536,[87]表二!$A$1:$A$65536,A599)</f>
        <v>77</v>
      </c>
      <c r="E599" s="360">
        <f>VLOOKUP(A599,Sheet1!A:E,5)</f>
        <v>6</v>
      </c>
      <c r="F599" s="24">
        <f t="shared" si="38"/>
        <v>-0.4</v>
      </c>
      <c r="G599" s="24">
        <f t="shared" si="39"/>
        <v>-0.922</v>
      </c>
      <c r="H599" s="357" t="str">
        <f t="shared" si="40"/>
        <v>是</v>
      </c>
      <c r="I599" s="156" t="str">
        <f t="shared" si="37"/>
        <v>项</v>
      </c>
      <c r="J599" s="225"/>
      <c r="K599" s="225"/>
    </row>
    <row r="600" ht="24" customHeight="1" spans="1:11">
      <c r="A600" s="176" t="s">
        <v>1159</v>
      </c>
      <c r="B600" s="177" t="s">
        <v>1160</v>
      </c>
      <c r="C600" s="251">
        <f>SUM(C601:C605)</f>
        <v>58</v>
      </c>
      <c r="D600" s="251">
        <f>SUM(D601:D605)</f>
        <v>61</v>
      </c>
      <c r="E600" s="251">
        <f>SUM(E601:E605)</f>
        <v>49</v>
      </c>
      <c r="F600" s="24">
        <f t="shared" si="38"/>
        <v>-0.155</v>
      </c>
      <c r="G600" s="24">
        <f t="shared" si="39"/>
        <v>-0.197</v>
      </c>
      <c r="H600" s="357" t="str">
        <f t="shared" si="40"/>
        <v>是</v>
      </c>
      <c r="I600" s="156" t="str">
        <f t="shared" si="37"/>
        <v>款</v>
      </c>
      <c r="J600" s="156"/>
      <c r="K600" s="156"/>
    </row>
    <row r="601" s="222" customFormat="1" ht="24" customHeight="1" spans="1:11">
      <c r="A601" s="176" t="s">
        <v>1161</v>
      </c>
      <c r="B601" s="359" t="s">
        <v>166</v>
      </c>
      <c r="C601" s="251">
        <f>VLOOKUP(A601,'[88]02'!A:E,5,FALSE)</f>
        <v>56</v>
      </c>
      <c r="D601" s="251">
        <f>SUMIFS([87]表二!$E$1:$E$65536,[87]表二!$A$1:$A$65536,A601)</f>
        <v>61</v>
      </c>
      <c r="E601" s="360">
        <f>VLOOKUP(A601,Sheet1!A:E,5)</f>
        <v>49</v>
      </c>
      <c r="F601" s="24">
        <f t="shared" si="38"/>
        <v>-0.125</v>
      </c>
      <c r="G601" s="24">
        <f t="shared" si="39"/>
        <v>-0.197</v>
      </c>
      <c r="H601" s="357" t="str">
        <f t="shared" si="40"/>
        <v>是</v>
      </c>
      <c r="I601" s="156" t="str">
        <f t="shared" si="37"/>
        <v>项</v>
      </c>
      <c r="J601" s="225"/>
      <c r="K601" s="225"/>
    </row>
    <row r="602" s="222" customFormat="1" ht="15" hidden="1" customHeight="1" spans="1:11">
      <c r="A602" s="176" t="s">
        <v>1162</v>
      </c>
      <c r="B602" s="359" t="s">
        <v>168</v>
      </c>
      <c r="C602" s="251">
        <f>VLOOKUP(A602,'[88]02'!A:E,5,FALSE)</f>
        <v>0</v>
      </c>
      <c r="D602" s="251">
        <f>SUMIFS([87]表二!$E$1:$E$65536,[87]表二!$A$1:$A$65536,A602)</f>
        <v>0</v>
      </c>
      <c r="E602" s="360">
        <f>VLOOKUP(A602,Sheet1!A:E,5)</f>
        <v>0</v>
      </c>
      <c r="F602" s="24" t="str">
        <f t="shared" si="38"/>
        <v/>
      </c>
      <c r="G602" s="24" t="str">
        <f t="shared" si="39"/>
        <v/>
      </c>
      <c r="H602" s="357" t="str">
        <f t="shared" si="40"/>
        <v>否</v>
      </c>
      <c r="I602" s="156" t="str">
        <f t="shared" si="37"/>
        <v>项</v>
      </c>
      <c r="J602" s="225"/>
      <c r="K602" s="225"/>
    </row>
    <row r="603" s="222" customFormat="1" ht="15" hidden="1" customHeight="1" spans="1:11">
      <c r="A603" s="176" t="s">
        <v>1163</v>
      </c>
      <c r="B603" s="359" t="s">
        <v>170</v>
      </c>
      <c r="C603" s="251">
        <f>VLOOKUP(A603,'[88]02'!A:E,5,FALSE)</f>
        <v>0</v>
      </c>
      <c r="D603" s="251">
        <f>SUMIFS([87]表二!$E$1:$E$65536,[87]表二!$A$1:$A$65536,A603)</f>
        <v>0</v>
      </c>
      <c r="E603" s="360">
        <f>VLOOKUP(A603,Sheet1!A:E,5)</f>
        <v>0</v>
      </c>
      <c r="F603" s="24" t="str">
        <f t="shared" si="38"/>
        <v/>
      </c>
      <c r="G603" s="24" t="str">
        <f t="shared" si="39"/>
        <v/>
      </c>
      <c r="H603" s="357" t="str">
        <f t="shared" si="40"/>
        <v>否</v>
      </c>
      <c r="I603" s="156" t="str">
        <f t="shared" si="37"/>
        <v>项</v>
      </c>
      <c r="J603" s="225"/>
      <c r="K603" s="225"/>
    </row>
    <row r="604" s="222" customFormat="1" ht="24" hidden="1" customHeight="1" spans="1:11">
      <c r="A604" s="176" t="s">
        <v>1164</v>
      </c>
      <c r="B604" s="359" t="s">
        <v>1165</v>
      </c>
      <c r="C604" s="251"/>
      <c r="D604" s="251"/>
      <c r="E604" s="251"/>
      <c r="F604" s="24" t="str">
        <f t="shared" si="38"/>
        <v/>
      </c>
      <c r="G604" s="24" t="str">
        <f t="shared" si="39"/>
        <v/>
      </c>
      <c r="H604" s="357" t="str">
        <f t="shared" si="40"/>
        <v>否</v>
      </c>
      <c r="I604" s="156"/>
      <c r="J604" s="225"/>
      <c r="K604" s="225"/>
    </row>
    <row r="605" s="222" customFormat="1" ht="24" customHeight="1" spans="1:11">
      <c r="A605" s="176" t="s">
        <v>1166</v>
      </c>
      <c r="B605" s="359" t="s">
        <v>1167</v>
      </c>
      <c r="C605" s="251">
        <f>VLOOKUP(A605,'[88]02'!A:E,5,FALSE)</f>
        <v>2</v>
      </c>
      <c r="D605" s="251">
        <f>SUMIFS([87]表二!$E$1:$E$65536,[87]表二!$A$1:$A$65536,A605)</f>
        <v>0</v>
      </c>
      <c r="E605" s="360">
        <f>VLOOKUP(A605,Sheet1!A:E,5)</f>
        <v>0</v>
      </c>
      <c r="F605" s="24">
        <f t="shared" si="38"/>
        <v>-1</v>
      </c>
      <c r="G605" s="24" t="str">
        <f t="shared" si="39"/>
        <v/>
      </c>
      <c r="H605" s="357" t="str">
        <f t="shared" si="40"/>
        <v>是</v>
      </c>
      <c r="I605" s="156" t="str">
        <f t="shared" ref="I605:I628" si="41">IF(LEN(A605)=3,"类",IF(LEN(A605)=5,"款","项"))</f>
        <v>项</v>
      </c>
      <c r="J605" s="225"/>
      <c r="K605" s="225"/>
    </row>
    <row r="606" ht="24" customHeight="1" spans="1:11">
      <c r="A606" s="176" t="s">
        <v>1168</v>
      </c>
      <c r="B606" s="177" t="s">
        <v>1169</v>
      </c>
      <c r="C606" s="251">
        <f>SUM(C607:C608)</f>
        <v>2570</v>
      </c>
      <c r="D606" s="251">
        <f>SUM(D607:D608)</f>
        <v>1050</v>
      </c>
      <c r="E606" s="251">
        <f>SUM(E607:E608)</f>
        <v>3450</v>
      </c>
      <c r="F606" s="24">
        <f t="shared" si="38"/>
        <v>0.342</v>
      </c>
      <c r="G606" s="24">
        <f t="shared" si="39"/>
        <v>2.286</v>
      </c>
      <c r="H606" s="357" t="str">
        <f t="shared" si="40"/>
        <v>是</v>
      </c>
      <c r="I606" s="156" t="str">
        <f t="shared" si="41"/>
        <v>款</v>
      </c>
      <c r="J606" s="156"/>
      <c r="K606" s="156"/>
    </row>
    <row r="607" s="222" customFormat="1" ht="24" customHeight="1" spans="1:11">
      <c r="A607" s="176" t="s">
        <v>1170</v>
      </c>
      <c r="B607" s="359" t="s">
        <v>1171</v>
      </c>
      <c r="C607" s="251">
        <f>VLOOKUP(A607,'[88]02'!A:E,5,FALSE)</f>
        <v>1068</v>
      </c>
      <c r="D607" s="251">
        <f>SUMIFS([87]表二!$E$1:$E$65536,[87]表二!$A$1:$A$65536,A607)</f>
        <v>450</v>
      </c>
      <c r="E607" s="360">
        <f>VLOOKUP(A607,Sheet1!A:E,5)</f>
        <v>1380</v>
      </c>
      <c r="F607" s="24">
        <f t="shared" si="38"/>
        <v>0.292</v>
      </c>
      <c r="G607" s="24">
        <f t="shared" si="39"/>
        <v>2.067</v>
      </c>
      <c r="H607" s="357" t="str">
        <f t="shared" ref="H607:H670" si="42">IF(LEN(A607)=3,"是",IF(B607&lt;&gt;"",IF(SUM(C607:E607)&lt;&gt;0,"是","否"),"是"))</f>
        <v>是</v>
      </c>
      <c r="I607" s="156" t="str">
        <f t="shared" si="41"/>
        <v>项</v>
      </c>
      <c r="J607" s="225"/>
      <c r="K607" s="225"/>
    </row>
    <row r="608" s="222" customFormat="1" ht="24" customHeight="1" spans="1:11">
      <c r="A608" s="176" t="s">
        <v>1172</v>
      </c>
      <c r="B608" s="359" t="s">
        <v>1173</v>
      </c>
      <c r="C608" s="251">
        <f>VLOOKUP(A608,'[88]02'!A:E,5,FALSE)</f>
        <v>1502</v>
      </c>
      <c r="D608" s="251">
        <f>SUMIFS([87]表二!$E$1:$E$65536,[87]表二!$A$1:$A$65536,A608)</f>
        <v>600</v>
      </c>
      <c r="E608" s="360">
        <f>VLOOKUP(A608,Sheet1!A:E,5)</f>
        <v>2070</v>
      </c>
      <c r="F608" s="24">
        <f t="shared" si="38"/>
        <v>0.378</v>
      </c>
      <c r="G608" s="24">
        <f t="shared" si="39"/>
        <v>2.45</v>
      </c>
      <c r="H608" s="357" t="str">
        <f t="shared" si="42"/>
        <v>是</v>
      </c>
      <c r="I608" s="156" t="str">
        <f t="shared" si="41"/>
        <v>项</v>
      </c>
      <c r="J608" s="225"/>
      <c r="K608" s="225"/>
    </row>
    <row r="609" ht="24" customHeight="1" spans="1:11">
      <c r="A609" s="176" t="s">
        <v>1174</v>
      </c>
      <c r="B609" s="177" t="s">
        <v>1175</v>
      </c>
      <c r="C609" s="251">
        <f>SUM(C610:C611)</f>
        <v>106</v>
      </c>
      <c r="D609" s="251">
        <f>SUM(D610:D611)</f>
        <v>25</v>
      </c>
      <c r="E609" s="251">
        <f>SUM(E610:E611)</f>
        <v>145</v>
      </c>
      <c r="F609" s="24">
        <f t="shared" si="38"/>
        <v>0.368</v>
      </c>
      <c r="G609" s="24">
        <f t="shared" si="39"/>
        <v>4.8</v>
      </c>
      <c r="H609" s="357" t="str">
        <f t="shared" si="42"/>
        <v>是</v>
      </c>
      <c r="I609" s="156" t="str">
        <f t="shared" si="41"/>
        <v>款</v>
      </c>
      <c r="J609" s="156"/>
      <c r="K609" s="156"/>
    </row>
    <row r="610" s="222" customFormat="1" ht="24" customHeight="1" spans="1:11">
      <c r="A610" s="176" t="s">
        <v>1176</v>
      </c>
      <c r="B610" s="359" t="s">
        <v>1177</v>
      </c>
      <c r="C610" s="251">
        <f>VLOOKUP(A610,'[88]02'!A:E,5,FALSE)</f>
        <v>95</v>
      </c>
      <c r="D610" s="251">
        <f>SUMIFS([87]表二!$E$1:$E$65536,[87]表二!$A$1:$A$65536,A610)</f>
        <v>24</v>
      </c>
      <c r="E610" s="360">
        <f>VLOOKUP(A610,Sheet1!A:E,5)</f>
        <v>143</v>
      </c>
      <c r="F610" s="24">
        <f t="shared" si="38"/>
        <v>0.505</v>
      </c>
      <c r="G610" s="24">
        <f t="shared" si="39"/>
        <v>4.958</v>
      </c>
      <c r="H610" s="357" t="str">
        <f t="shared" si="42"/>
        <v>是</v>
      </c>
      <c r="I610" s="156" t="str">
        <f t="shared" si="41"/>
        <v>项</v>
      </c>
      <c r="J610" s="225"/>
      <c r="K610" s="225"/>
    </row>
    <row r="611" s="222" customFormat="1" ht="24" customHeight="1" spans="1:11">
      <c r="A611" s="176" t="s">
        <v>1178</v>
      </c>
      <c r="B611" s="359" t="s">
        <v>1179</v>
      </c>
      <c r="C611" s="251">
        <f>VLOOKUP(A611,'[88]02'!A:E,5,FALSE)</f>
        <v>11</v>
      </c>
      <c r="D611" s="251">
        <f>SUMIFS([87]表二!$E$1:$E$65536,[87]表二!$A$1:$A$65536,A611)</f>
        <v>1</v>
      </c>
      <c r="E611" s="360">
        <f>VLOOKUP(A611,Sheet1!A:E,5)</f>
        <v>2</v>
      </c>
      <c r="F611" s="24">
        <f t="shared" si="38"/>
        <v>-0.818</v>
      </c>
      <c r="G611" s="24">
        <f t="shared" si="39"/>
        <v>1</v>
      </c>
      <c r="H611" s="357" t="str">
        <f t="shared" si="42"/>
        <v>是</v>
      </c>
      <c r="I611" s="156" t="str">
        <f t="shared" si="41"/>
        <v>项</v>
      </c>
      <c r="J611" s="225"/>
      <c r="K611" s="225"/>
    </row>
    <row r="612" ht="24" customHeight="1" spans="1:11">
      <c r="A612" s="176" t="s">
        <v>1180</v>
      </c>
      <c r="B612" s="177" t="s">
        <v>1181</v>
      </c>
      <c r="C612" s="251">
        <f>SUM(C613:C614)</f>
        <v>602</v>
      </c>
      <c r="D612" s="251">
        <f>SUM(D613:D614)</f>
        <v>184</v>
      </c>
      <c r="E612" s="251">
        <f>SUM(E613:E614)</f>
        <v>764</v>
      </c>
      <c r="F612" s="24">
        <f t="shared" si="38"/>
        <v>0.269</v>
      </c>
      <c r="G612" s="24">
        <f t="shared" si="39"/>
        <v>3.152</v>
      </c>
      <c r="H612" s="357" t="str">
        <f t="shared" si="42"/>
        <v>是</v>
      </c>
      <c r="I612" s="156" t="str">
        <f t="shared" si="41"/>
        <v>款</v>
      </c>
      <c r="J612" s="156"/>
      <c r="K612" s="156"/>
    </row>
    <row r="613" s="222" customFormat="1" ht="24" customHeight="1" spans="1:11">
      <c r="A613" s="176" t="s">
        <v>1182</v>
      </c>
      <c r="B613" s="359" t="s">
        <v>1183</v>
      </c>
      <c r="C613" s="251">
        <f>VLOOKUP(A613,'[88]02'!A:E,5,FALSE)</f>
        <v>123</v>
      </c>
      <c r="D613" s="251">
        <f>SUMIFS([87]表二!$E$1:$E$65536,[87]表二!$A$1:$A$65536,A613)</f>
        <v>24</v>
      </c>
      <c r="E613" s="360">
        <f>VLOOKUP(A613,Sheet1!A:E,5)</f>
        <v>174</v>
      </c>
      <c r="F613" s="24">
        <f t="shared" si="38"/>
        <v>0.415</v>
      </c>
      <c r="G613" s="24">
        <f t="shared" si="39"/>
        <v>6.25</v>
      </c>
      <c r="H613" s="357" t="str">
        <f t="shared" si="42"/>
        <v>是</v>
      </c>
      <c r="I613" s="156" t="str">
        <f t="shared" si="41"/>
        <v>项</v>
      </c>
      <c r="J613" s="225"/>
      <c r="K613" s="225"/>
    </row>
    <row r="614" s="222" customFormat="1" ht="24" customHeight="1" spans="1:11">
      <c r="A614" s="176" t="s">
        <v>1184</v>
      </c>
      <c r="B614" s="359" t="s">
        <v>1185</v>
      </c>
      <c r="C614" s="251">
        <f>VLOOKUP(A614,'[88]02'!A:E,5,FALSE)</f>
        <v>479</v>
      </c>
      <c r="D614" s="251">
        <f>SUMIFS([87]表二!$E$1:$E$65536,[87]表二!$A$1:$A$65536,A614)</f>
        <v>160</v>
      </c>
      <c r="E614" s="360">
        <f>VLOOKUP(A614,Sheet1!A:E,5)</f>
        <v>590</v>
      </c>
      <c r="F614" s="24">
        <f t="shared" si="38"/>
        <v>0.232</v>
      </c>
      <c r="G614" s="24">
        <f t="shared" si="39"/>
        <v>2.688</v>
      </c>
      <c r="H614" s="357" t="str">
        <f t="shared" si="42"/>
        <v>是</v>
      </c>
      <c r="I614" s="156" t="str">
        <f t="shared" si="41"/>
        <v>项</v>
      </c>
      <c r="J614" s="225"/>
      <c r="K614" s="225"/>
    </row>
    <row r="615" s="222" customFormat="1" ht="15" hidden="1" customHeight="1" spans="1:11">
      <c r="A615" s="176" t="s">
        <v>1186</v>
      </c>
      <c r="B615" s="177" t="s">
        <v>1187</v>
      </c>
      <c r="C615" s="212">
        <f>SUM(C616:C617)</f>
        <v>0</v>
      </c>
      <c r="D615" s="212">
        <f>SUM(D616:D617)</f>
        <v>0</v>
      </c>
      <c r="E615" s="251">
        <f>SUM(E616:E617)</f>
        <v>0</v>
      </c>
      <c r="F615" s="24" t="str">
        <f t="shared" si="38"/>
        <v/>
      </c>
      <c r="G615" s="24" t="str">
        <f t="shared" si="39"/>
        <v/>
      </c>
      <c r="H615" s="357" t="str">
        <f t="shared" si="42"/>
        <v>否</v>
      </c>
      <c r="I615" s="156" t="str">
        <f t="shared" si="41"/>
        <v>款</v>
      </c>
      <c r="J615" s="225"/>
      <c r="K615" s="225"/>
    </row>
    <row r="616" s="222" customFormat="1" ht="15" hidden="1" customHeight="1" spans="1:11">
      <c r="A616" s="176" t="s">
        <v>1188</v>
      </c>
      <c r="B616" s="359" t="s">
        <v>1189</v>
      </c>
      <c r="C616" s="251">
        <f>VLOOKUP(A616,'[88]02'!A:E,5,FALSE)</f>
        <v>0</v>
      </c>
      <c r="D616" s="251">
        <f>SUMIFS([87]表二!$E$1:$E$65536,[87]表二!$A$1:$A$65536,A616)</f>
        <v>0</v>
      </c>
      <c r="E616" s="360">
        <f>VLOOKUP(A616,Sheet1!A:E,5)</f>
        <v>0</v>
      </c>
      <c r="F616" s="24" t="str">
        <f t="shared" si="38"/>
        <v/>
      </c>
      <c r="G616" s="24" t="str">
        <f t="shared" si="39"/>
        <v/>
      </c>
      <c r="H616" s="357" t="str">
        <f t="shared" si="42"/>
        <v>否</v>
      </c>
      <c r="I616" s="156" t="str">
        <f t="shared" si="41"/>
        <v>项</v>
      </c>
      <c r="J616" s="225"/>
      <c r="K616" s="225"/>
    </row>
    <row r="617" s="222" customFormat="1" ht="15" hidden="1" customHeight="1" spans="1:11">
      <c r="A617" s="176" t="s">
        <v>1190</v>
      </c>
      <c r="B617" s="359" t="s">
        <v>1191</v>
      </c>
      <c r="C617" s="251">
        <f>VLOOKUP(A617,'[88]02'!A:E,5,FALSE)</f>
        <v>0</v>
      </c>
      <c r="D617" s="251">
        <f>SUMIFS([87]表二!$E$1:$E$65536,[87]表二!$A$1:$A$65536,A617)</f>
        <v>0</v>
      </c>
      <c r="E617" s="360">
        <f>VLOOKUP(A617,Sheet1!A:E,5)</f>
        <v>0</v>
      </c>
      <c r="F617" s="24" t="str">
        <f t="shared" si="38"/>
        <v/>
      </c>
      <c r="G617" s="24" t="str">
        <f t="shared" si="39"/>
        <v/>
      </c>
      <c r="H617" s="357" t="str">
        <f t="shared" si="42"/>
        <v>否</v>
      </c>
      <c r="I617" s="156" t="str">
        <f t="shared" si="41"/>
        <v>项</v>
      </c>
      <c r="J617" s="225"/>
      <c r="K617" s="225"/>
    </row>
    <row r="618" ht="24" customHeight="1" spans="1:11">
      <c r="A618" s="176" t="s">
        <v>1192</v>
      </c>
      <c r="B618" s="177" t="s">
        <v>1193</v>
      </c>
      <c r="C618" s="251">
        <f>SUM(C619:C620)</f>
        <v>135</v>
      </c>
      <c r="D618" s="251">
        <f>SUM(D619:D620)</f>
        <v>136</v>
      </c>
      <c r="E618" s="251">
        <f>SUM(E619:E620)</f>
        <v>0</v>
      </c>
      <c r="F618" s="24">
        <f t="shared" si="38"/>
        <v>-1</v>
      </c>
      <c r="G618" s="24">
        <f t="shared" si="39"/>
        <v>-1</v>
      </c>
      <c r="H618" s="357" t="str">
        <f t="shared" si="42"/>
        <v>是</v>
      </c>
      <c r="I618" s="156" t="str">
        <f t="shared" si="41"/>
        <v>款</v>
      </c>
      <c r="J618" s="156"/>
      <c r="K618" s="156"/>
    </row>
    <row r="619" s="222" customFormat="1" ht="15" hidden="1" customHeight="1" spans="1:11">
      <c r="A619" s="176" t="s">
        <v>1194</v>
      </c>
      <c r="B619" s="359" t="s">
        <v>1195</v>
      </c>
      <c r="C619" s="251">
        <f>VLOOKUP(A619,'[88]02'!A:E,5,FALSE)</f>
        <v>0</v>
      </c>
      <c r="D619" s="251">
        <f>SUMIFS([87]表二!$E$1:$E$65536,[87]表二!$A$1:$A$65536,A619)</f>
        <v>0</v>
      </c>
      <c r="E619" s="360">
        <f>VLOOKUP(A619,Sheet1!A:E,5)</f>
        <v>0</v>
      </c>
      <c r="F619" s="24" t="str">
        <f t="shared" si="38"/>
        <v/>
      </c>
      <c r="G619" s="24" t="str">
        <f t="shared" si="39"/>
        <v/>
      </c>
      <c r="H619" s="357" t="str">
        <f t="shared" si="42"/>
        <v>否</v>
      </c>
      <c r="I619" s="156" t="str">
        <f t="shared" si="41"/>
        <v>项</v>
      </c>
      <c r="J619" s="225"/>
      <c r="K619" s="225"/>
    </row>
    <row r="620" s="222" customFormat="1" ht="24" customHeight="1" spans="1:11">
      <c r="A620" s="176" t="s">
        <v>1196</v>
      </c>
      <c r="B620" s="359" t="s">
        <v>1197</v>
      </c>
      <c r="C620" s="251">
        <f>VLOOKUP(A620,'[88]02'!A:E,5,FALSE)</f>
        <v>135</v>
      </c>
      <c r="D620" s="251">
        <f>SUMIFS([87]表二!$E$1:$E$65536,[87]表二!$A$1:$A$65536,A620)</f>
        <v>136</v>
      </c>
      <c r="E620" s="360">
        <f>VLOOKUP(A620,Sheet1!A:E,5)</f>
        <v>0</v>
      </c>
      <c r="F620" s="24">
        <f t="shared" si="38"/>
        <v>-1</v>
      </c>
      <c r="G620" s="24">
        <f t="shared" si="39"/>
        <v>-1</v>
      </c>
      <c r="H620" s="357" t="str">
        <f t="shared" si="42"/>
        <v>是</v>
      </c>
      <c r="I620" s="156" t="str">
        <f t="shared" si="41"/>
        <v>项</v>
      </c>
      <c r="J620" s="225"/>
      <c r="K620" s="225"/>
    </row>
    <row r="621" ht="24" customHeight="1" spans="1:11">
      <c r="A621" s="176" t="s">
        <v>1198</v>
      </c>
      <c r="B621" s="177" t="s">
        <v>1199</v>
      </c>
      <c r="C621" s="251">
        <f>SUM(C622:C624)</f>
        <v>1113</v>
      </c>
      <c r="D621" s="251">
        <f>SUM(D622:D624)</f>
        <v>4321</v>
      </c>
      <c r="E621" s="251">
        <f>SUM(E622:E624)</f>
        <v>6236</v>
      </c>
      <c r="F621" s="24">
        <f t="shared" si="38"/>
        <v>4.603</v>
      </c>
      <c r="G621" s="24">
        <f t="shared" si="39"/>
        <v>0.443</v>
      </c>
      <c r="H621" s="357" t="str">
        <f t="shared" si="42"/>
        <v>是</v>
      </c>
      <c r="I621" s="156" t="str">
        <f t="shared" si="41"/>
        <v>款</v>
      </c>
      <c r="J621" s="156"/>
      <c r="K621" s="156"/>
    </row>
    <row r="622" s="222" customFormat="1" ht="15" hidden="1" customHeight="1" spans="1:11">
      <c r="A622" s="176" t="s">
        <v>1200</v>
      </c>
      <c r="B622" s="359" t="s">
        <v>1201</v>
      </c>
      <c r="C622" s="251">
        <f>VLOOKUP(A622,'[88]02'!A:E,5,FALSE)</f>
        <v>0</v>
      </c>
      <c r="D622" s="251">
        <f>SUMIFS([87]表二!$E$1:$E$65536,[87]表二!$A$1:$A$65536,A622)</f>
        <v>0</v>
      </c>
      <c r="E622" s="360">
        <f>VLOOKUP(A622,Sheet1!A:E,5)</f>
        <v>0</v>
      </c>
      <c r="F622" s="24" t="str">
        <f t="shared" si="38"/>
        <v/>
      </c>
      <c r="G622" s="24" t="str">
        <f t="shared" si="39"/>
        <v/>
      </c>
      <c r="H622" s="357" t="str">
        <f t="shared" si="42"/>
        <v>否</v>
      </c>
      <c r="I622" s="156" t="str">
        <f t="shared" si="41"/>
        <v>项</v>
      </c>
      <c r="J622" s="225"/>
      <c r="K622" s="225"/>
    </row>
    <row r="623" s="222" customFormat="1" ht="24" customHeight="1" spans="1:11">
      <c r="A623" s="176" t="s">
        <v>1202</v>
      </c>
      <c r="B623" s="359" t="s">
        <v>1203</v>
      </c>
      <c r="C623" s="251">
        <f>VLOOKUP(A623,'[88]02'!A:E,5,FALSE)</f>
        <v>1113</v>
      </c>
      <c r="D623" s="251">
        <f>SUMIFS([87]表二!$E$1:$E$65536,[87]表二!$A$1:$A$65536,A623)</f>
        <v>4321</v>
      </c>
      <c r="E623" s="360">
        <f>VLOOKUP(A623,Sheet1!A:E,5)</f>
        <v>6236</v>
      </c>
      <c r="F623" s="24">
        <f t="shared" si="38"/>
        <v>4.603</v>
      </c>
      <c r="G623" s="24">
        <f t="shared" si="39"/>
        <v>0.443</v>
      </c>
      <c r="H623" s="357" t="str">
        <f t="shared" si="42"/>
        <v>是</v>
      </c>
      <c r="I623" s="156" t="str">
        <f t="shared" si="41"/>
        <v>项</v>
      </c>
      <c r="J623" s="225"/>
      <c r="K623" s="225"/>
    </row>
    <row r="624" s="222" customFormat="1" ht="15" hidden="1" customHeight="1" spans="1:11">
      <c r="A624" s="176" t="s">
        <v>1204</v>
      </c>
      <c r="B624" s="359" t="s">
        <v>1205</v>
      </c>
      <c r="C624" s="251">
        <f>VLOOKUP(A624,'[88]02'!A:E,5,FALSE)</f>
        <v>0</v>
      </c>
      <c r="D624" s="251">
        <f>SUMIFS([87]表二!$E$1:$E$65536,[87]表二!$A$1:$A$65536,A624)</f>
        <v>0</v>
      </c>
      <c r="E624" s="360">
        <f>VLOOKUP(A624,Sheet1!A:E,5)</f>
        <v>0</v>
      </c>
      <c r="F624" s="24" t="str">
        <f t="shared" si="38"/>
        <v/>
      </c>
      <c r="G624" s="24" t="str">
        <f t="shared" si="39"/>
        <v/>
      </c>
      <c r="H624" s="357" t="str">
        <f t="shared" si="42"/>
        <v>否</v>
      </c>
      <c r="I624" s="156" t="str">
        <f t="shared" si="41"/>
        <v>项</v>
      </c>
      <c r="J624" s="225"/>
      <c r="K624" s="225"/>
    </row>
    <row r="625" ht="24" customHeight="1" spans="1:11">
      <c r="A625" s="176" t="s">
        <v>1206</v>
      </c>
      <c r="B625" s="177" t="s">
        <v>1207</v>
      </c>
      <c r="C625" s="251">
        <f>SUM(C626:C628)</f>
        <v>0</v>
      </c>
      <c r="D625" s="251">
        <f>SUM(D626:D628)</f>
        <v>32</v>
      </c>
      <c r="E625" s="251">
        <f>SUM(E626:E628)</f>
        <v>0</v>
      </c>
      <c r="F625" s="24" t="str">
        <f t="shared" si="38"/>
        <v/>
      </c>
      <c r="G625" s="24">
        <f t="shared" si="39"/>
        <v>-1</v>
      </c>
      <c r="H625" s="357" t="str">
        <f t="shared" si="42"/>
        <v>是</v>
      </c>
      <c r="I625" s="156" t="str">
        <f t="shared" si="41"/>
        <v>款</v>
      </c>
      <c r="J625" s="156"/>
      <c r="K625" s="156"/>
    </row>
    <row r="626" s="222" customFormat="1" ht="15" hidden="1" customHeight="1" spans="1:11">
      <c r="A626" s="176" t="s">
        <v>1208</v>
      </c>
      <c r="B626" s="359" t="s">
        <v>1209</v>
      </c>
      <c r="C626" s="251">
        <f>VLOOKUP(A626,'[88]02'!A:E,5,FALSE)</f>
        <v>0</v>
      </c>
      <c r="D626" s="251">
        <f>SUMIFS([87]表二!$E$1:$E$65536,[87]表二!$A$1:$A$65536,A626)</f>
        <v>0</v>
      </c>
      <c r="E626" s="360">
        <f>VLOOKUP(A626,Sheet1!A:E,5)</f>
        <v>0</v>
      </c>
      <c r="F626" s="24" t="str">
        <f t="shared" si="38"/>
        <v/>
      </c>
      <c r="G626" s="24" t="str">
        <f t="shared" si="39"/>
        <v/>
      </c>
      <c r="H626" s="357" t="str">
        <f t="shared" si="42"/>
        <v>否</v>
      </c>
      <c r="I626" s="156" t="str">
        <f t="shared" si="41"/>
        <v>项</v>
      </c>
      <c r="J626" s="225"/>
      <c r="K626" s="225"/>
    </row>
    <row r="627" s="222" customFormat="1" ht="15" hidden="1" customHeight="1" spans="1:11">
      <c r="A627" s="176" t="s">
        <v>1210</v>
      </c>
      <c r="B627" s="359" t="s">
        <v>1211</v>
      </c>
      <c r="C627" s="251">
        <f>VLOOKUP(A627,'[88]02'!A:E,5,FALSE)</f>
        <v>0</v>
      </c>
      <c r="D627" s="251">
        <f>SUMIFS([87]表二!$E$1:$E$65536,[87]表二!$A$1:$A$65536,A627)</f>
        <v>0</v>
      </c>
      <c r="E627" s="360">
        <f>VLOOKUP(A627,Sheet1!A:E,5)</f>
        <v>0</v>
      </c>
      <c r="F627" s="24" t="str">
        <f t="shared" si="38"/>
        <v/>
      </c>
      <c r="G627" s="24" t="str">
        <f t="shared" si="39"/>
        <v/>
      </c>
      <c r="H627" s="357" t="str">
        <f t="shared" si="42"/>
        <v>否</v>
      </c>
      <c r="I627" s="156" t="str">
        <f t="shared" si="41"/>
        <v>项</v>
      </c>
      <c r="J627" s="225"/>
      <c r="K627" s="225"/>
    </row>
    <row r="628" s="222" customFormat="1" ht="24" customHeight="1" spans="1:11">
      <c r="A628" s="176" t="s">
        <v>1212</v>
      </c>
      <c r="B628" s="359" t="s">
        <v>1213</v>
      </c>
      <c r="C628" s="251">
        <f>VLOOKUP(A628,'[88]02'!A:E,5,FALSE)</f>
        <v>0</v>
      </c>
      <c r="D628" s="251">
        <f>SUMIFS([87]表二!$E$1:$E$65536,[87]表二!$A$1:$A$65536,A628)</f>
        <v>32</v>
      </c>
      <c r="E628" s="360">
        <f>VLOOKUP(A628,Sheet1!A:E,5)</f>
        <v>0</v>
      </c>
      <c r="F628" s="24" t="str">
        <f t="shared" si="38"/>
        <v/>
      </c>
      <c r="G628" s="24">
        <f t="shared" si="39"/>
        <v>-1</v>
      </c>
      <c r="H628" s="357" t="str">
        <f t="shared" si="42"/>
        <v>是</v>
      </c>
      <c r="I628" s="156" t="str">
        <f t="shared" si="41"/>
        <v>项</v>
      </c>
      <c r="J628" s="225"/>
      <c r="K628" s="225"/>
    </row>
    <row r="629" ht="24" customHeight="1" spans="1:11">
      <c r="A629" s="176" t="s">
        <v>1214</v>
      </c>
      <c r="B629" s="177" t="s">
        <v>1215</v>
      </c>
      <c r="C629" s="251">
        <f>SUM(C630:C636)</f>
        <v>301</v>
      </c>
      <c r="D629" s="251">
        <f>SUM(D630:D636)</f>
        <v>244</v>
      </c>
      <c r="E629" s="251">
        <f>SUM(E630:E636)</f>
        <v>266</v>
      </c>
      <c r="F629" s="24">
        <f t="shared" si="38"/>
        <v>-0.116</v>
      </c>
      <c r="G629" s="24">
        <f t="shared" si="39"/>
        <v>0.09</v>
      </c>
      <c r="H629" s="357" t="str">
        <f t="shared" si="42"/>
        <v>是</v>
      </c>
      <c r="I629" s="156" t="str">
        <f t="shared" ref="I629:I692" si="43">IF(LEN(A629)=3,"类",IF(LEN(A629)=5,"款","项"))</f>
        <v>款</v>
      </c>
      <c r="J629" s="156"/>
      <c r="K629" s="156"/>
    </row>
    <row r="630" s="222" customFormat="1" ht="24" customHeight="1" spans="1:11">
      <c r="A630" s="176" t="s">
        <v>1216</v>
      </c>
      <c r="B630" s="359" t="s">
        <v>166</v>
      </c>
      <c r="C630" s="251">
        <f>VLOOKUP(A630,'[88]02'!A:E,5,FALSE)</f>
        <v>110</v>
      </c>
      <c r="D630" s="251">
        <f>SUMIFS([87]表二!$E$1:$E$65536,[87]表二!$A$1:$A$65536,A630)</f>
        <v>119</v>
      </c>
      <c r="E630" s="360">
        <f>VLOOKUP(A630,Sheet1!A:E,5)</f>
        <v>97</v>
      </c>
      <c r="F630" s="24">
        <f t="shared" si="38"/>
        <v>-0.118</v>
      </c>
      <c r="G630" s="24">
        <f t="shared" si="39"/>
        <v>-0.185</v>
      </c>
      <c r="H630" s="357" t="str">
        <f t="shared" si="42"/>
        <v>是</v>
      </c>
      <c r="I630" s="156" t="str">
        <f t="shared" si="43"/>
        <v>项</v>
      </c>
      <c r="J630" s="225"/>
      <c r="K630" s="225"/>
    </row>
    <row r="631" s="222" customFormat="1" ht="15" hidden="1" customHeight="1" spans="1:11">
      <c r="A631" s="176" t="s">
        <v>1217</v>
      </c>
      <c r="B631" s="359" t="s">
        <v>168</v>
      </c>
      <c r="C631" s="251">
        <f>VLOOKUP(A631,'[88]02'!A:E,5,FALSE)</f>
        <v>0</v>
      </c>
      <c r="D631" s="251">
        <f>SUMIFS([87]表二!$E$1:$E$65536,[87]表二!$A$1:$A$65536,A631)</f>
        <v>0</v>
      </c>
      <c r="E631" s="360">
        <f>VLOOKUP(A631,Sheet1!A:E,5)</f>
        <v>0</v>
      </c>
      <c r="F631" s="24" t="str">
        <f t="shared" si="38"/>
        <v/>
      </c>
      <c r="G631" s="24" t="str">
        <f t="shared" si="39"/>
        <v/>
      </c>
      <c r="H631" s="357" t="str">
        <f t="shared" si="42"/>
        <v>否</v>
      </c>
      <c r="I631" s="156" t="str">
        <f t="shared" si="43"/>
        <v>项</v>
      </c>
      <c r="J631" s="225"/>
      <c r="K631" s="225"/>
    </row>
    <row r="632" s="222" customFormat="1" ht="15" hidden="1" customHeight="1" spans="1:11">
      <c r="A632" s="176" t="s">
        <v>1218</v>
      </c>
      <c r="B632" s="359" t="s">
        <v>170</v>
      </c>
      <c r="C632" s="251">
        <f>VLOOKUP(A632,'[88]02'!A:E,5,FALSE)</f>
        <v>0</v>
      </c>
      <c r="D632" s="251">
        <f>SUMIFS([87]表二!$E$1:$E$65536,[87]表二!$A$1:$A$65536,A632)</f>
        <v>0</v>
      </c>
      <c r="E632" s="360">
        <f>VLOOKUP(A632,Sheet1!A:E,5)</f>
        <v>0</v>
      </c>
      <c r="F632" s="24" t="str">
        <f t="shared" si="38"/>
        <v/>
      </c>
      <c r="G632" s="24" t="str">
        <f t="shared" si="39"/>
        <v/>
      </c>
      <c r="H632" s="357" t="str">
        <f t="shared" si="42"/>
        <v>否</v>
      </c>
      <c r="I632" s="156" t="str">
        <f t="shared" si="43"/>
        <v>项</v>
      </c>
      <c r="J632" s="225"/>
      <c r="K632" s="225"/>
    </row>
    <row r="633" s="222" customFormat="1" ht="24" customHeight="1" spans="1:11">
      <c r="A633" s="176" t="s">
        <v>1219</v>
      </c>
      <c r="B633" s="359" t="s">
        <v>1220</v>
      </c>
      <c r="C633" s="251">
        <f>VLOOKUP(A633,'[88]02'!A:E,5,FALSE)</f>
        <v>53</v>
      </c>
      <c r="D633" s="251">
        <f>SUMIFS([87]表二!$E$1:$E$65536,[87]表二!$A$1:$A$65536,A633)</f>
        <v>20</v>
      </c>
      <c r="E633" s="360">
        <f>VLOOKUP(A633,Sheet1!A:E,5)</f>
        <v>81</v>
      </c>
      <c r="F633" s="24">
        <f t="shared" si="38"/>
        <v>0.528</v>
      </c>
      <c r="G633" s="24">
        <f t="shared" si="39"/>
        <v>3.05</v>
      </c>
      <c r="H633" s="357" t="str">
        <f t="shared" si="42"/>
        <v>是</v>
      </c>
      <c r="I633" s="156" t="str">
        <f t="shared" si="43"/>
        <v>项</v>
      </c>
      <c r="J633" s="225"/>
      <c r="K633" s="225"/>
    </row>
    <row r="634" s="222" customFormat="1" ht="15" hidden="1" customHeight="1" spans="1:11">
      <c r="A634" s="176" t="s">
        <v>1221</v>
      </c>
      <c r="B634" s="359" t="s">
        <v>1222</v>
      </c>
      <c r="C634" s="251">
        <f>VLOOKUP(A634,'[88]02'!A:E,5,FALSE)</f>
        <v>0</v>
      </c>
      <c r="D634" s="251">
        <f>SUMIFS([87]表二!$E$1:$E$65536,[87]表二!$A$1:$A$65536,A634)</f>
        <v>0</v>
      </c>
      <c r="E634" s="360">
        <f>VLOOKUP(A634,Sheet1!A:E,5)</f>
        <v>0</v>
      </c>
      <c r="F634" s="24" t="str">
        <f t="shared" si="38"/>
        <v/>
      </c>
      <c r="G634" s="24" t="str">
        <f t="shared" si="39"/>
        <v/>
      </c>
      <c r="H634" s="357" t="str">
        <f t="shared" si="42"/>
        <v>否</v>
      </c>
      <c r="I634" s="156" t="str">
        <f t="shared" si="43"/>
        <v>项</v>
      </c>
      <c r="J634" s="225"/>
      <c r="K634" s="225"/>
    </row>
    <row r="635" s="222" customFormat="1" ht="24" customHeight="1" spans="1:11">
      <c r="A635" s="176" t="s">
        <v>1223</v>
      </c>
      <c r="B635" s="359" t="s">
        <v>184</v>
      </c>
      <c r="C635" s="251">
        <f>VLOOKUP(A635,'[88]02'!A:E,5,FALSE)</f>
        <v>94</v>
      </c>
      <c r="D635" s="251">
        <f>SUMIFS([87]表二!$E$1:$E$65536,[87]表二!$A$1:$A$65536,A635)</f>
        <v>105</v>
      </c>
      <c r="E635" s="360">
        <f>VLOOKUP(A635,Sheet1!A:E,5)</f>
        <v>85</v>
      </c>
      <c r="F635" s="24">
        <f t="shared" si="38"/>
        <v>-0.096</v>
      </c>
      <c r="G635" s="24">
        <f t="shared" si="39"/>
        <v>-0.19</v>
      </c>
      <c r="H635" s="357" t="str">
        <f t="shared" si="42"/>
        <v>是</v>
      </c>
      <c r="I635" s="156" t="str">
        <f t="shared" si="43"/>
        <v>项</v>
      </c>
      <c r="J635" s="225"/>
      <c r="K635" s="225"/>
    </row>
    <row r="636" s="222" customFormat="1" ht="24" customHeight="1" spans="1:11">
      <c r="A636" s="176" t="s">
        <v>1224</v>
      </c>
      <c r="B636" s="359" t="s">
        <v>1225</v>
      </c>
      <c r="C636" s="251">
        <f>VLOOKUP(A636,'[88]02'!A:E,5,FALSE)</f>
        <v>44</v>
      </c>
      <c r="D636" s="251">
        <f>SUMIFS([87]表二!$E$1:$E$65536,[87]表二!$A$1:$A$65536,A636)</f>
        <v>0</v>
      </c>
      <c r="E636" s="360">
        <f>VLOOKUP(A636,Sheet1!A:E,5)</f>
        <v>3</v>
      </c>
      <c r="F636" s="24">
        <f t="shared" si="38"/>
        <v>-0.932</v>
      </c>
      <c r="G636" s="24" t="str">
        <f t="shared" si="39"/>
        <v/>
      </c>
      <c r="H636" s="357" t="str">
        <f t="shared" si="42"/>
        <v>是</v>
      </c>
      <c r="I636" s="156" t="str">
        <f t="shared" si="43"/>
        <v>项</v>
      </c>
      <c r="J636" s="225"/>
      <c r="K636" s="225"/>
    </row>
    <row r="637" ht="24" customHeight="1" spans="1:11">
      <c r="A637" s="176" t="s">
        <v>1226</v>
      </c>
      <c r="B637" s="177" t="s">
        <v>1227</v>
      </c>
      <c r="C637" s="251">
        <f>SUM(C638:C639)</f>
        <v>30</v>
      </c>
      <c r="D637" s="251">
        <f>SUM(D638:D639)</f>
        <v>60</v>
      </c>
      <c r="E637" s="251">
        <f>SUM(E638:E639)</f>
        <v>0</v>
      </c>
      <c r="F637" s="24">
        <f t="shared" si="38"/>
        <v>-1</v>
      </c>
      <c r="G637" s="24">
        <f t="shared" si="39"/>
        <v>-1</v>
      </c>
      <c r="H637" s="357" t="str">
        <f t="shared" si="42"/>
        <v>是</v>
      </c>
      <c r="I637" s="156" t="str">
        <f t="shared" si="43"/>
        <v>款</v>
      </c>
      <c r="J637" s="156"/>
      <c r="K637" s="156"/>
    </row>
    <row r="638" s="222" customFormat="1" ht="24" customHeight="1" spans="1:11">
      <c r="A638" s="176" t="s">
        <v>1228</v>
      </c>
      <c r="B638" s="359" t="s">
        <v>1229</v>
      </c>
      <c r="C638" s="251">
        <f>VLOOKUP(A638,'[88]02'!A:E,5,FALSE)</f>
        <v>30</v>
      </c>
      <c r="D638" s="251">
        <f>SUMIFS([87]表二!$E$1:$E$65536,[87]表二!$A$1:$A$65536,A638)</f>
        <v>60</v>
      </c>
      <c r="E638" s="360">
        <f>VLOOKUP(A638,Sheet1!A:E,5)</f>
        <v>0</v>
      </c>
      <c r="F638" s="24">
        <f t="shared" si="38"/>
        <v>-1</v>
      </c>
      <c r="G638" s="24">
        <f t="shared" si="39"/>
        <v>-1</v>
      </c>
      <c r="H638" s="357" t="str">
        <f t="shared" si="42"/>
        <v>是</v>
      </c>
      <c r="I638" s="156" t="str">
        <f t="shared" si="43"/>
        <v>项</v>
      </c>
      <c r="J638" s="225"/>
      <c r="K638" s="225"/>
    </row>
    <row r="639" s="222" customFormat="1" ht="15" hidden="1" customHeight="1" spans="1:11">
      <c r="A639" s="176" t="s">
        <v>1230</v>
      </c>
      <c r="B639" s="359" t="s">
        <v>1231</v>
      </c>
      <c r="C639" s="251">
        <f>VLOOKUP(A639,'[88]02'!A:E,5,FALSE)</f>
        <v>0</v>
      </c>
      <c r="D639" s="251">
        <f>SUMIFS([87]表二!$E$1:$E$65536,[87]表二!$A$1:$A$65536,A639)</f>
        <v>0</v>
      </c>
      <c r="E639" s="360">
        <f>VLOOKUP(A639,Sheet1!A:E,5)</f>
        <v>0</v>
      </c>
      <c r="F639" s="24" t="str">
        <f t="shared" si="38"/>
        <v/>
      </c>
      <c r="G639" s="24" t="str">
        <f t="shared" si="39"/>
        <v/>
      </c>
      <c r="H639" s="357" t="str">
        <f t="shared" si="42"/>
        <v>否</v>
      </c>
      <c r="I639" s="156" t="str">
        <f t="shared" si="43"/>
        <v>项</v>
      </c>
      <c r="J639" s="225"/>
      <c r="K639" s="225"/>
    </row>
    <row r="640" ht="24" customHeight="1" spans="1:11">
      <c r="A640" s="176" t="s">
        <v>1232</v>
      </c>
      <c r="B640" s="177" t="s">
        <v>1233</v>
      </c>
      <c r="C640" s="251">
        <f>C641</f>
        <v>316</v>
      </c>
      <c r="D640" s="251">
        <f>D641</f>
        <v>359</v>
      </c>
      <c r="E640" s="251">
        <f>E641</f>
        <v>298</v>
      </c>
      <c r="F640" s="24">
        <f t="shared" si="38"/>
        <v>-0.057</v>
      </c>
      <c r="G640" s="24">
        <f t="shared" si="39"/>
        <v>-0.17</v>
      </c>
      <c r="H640" s="357" t="str">
        <f t="shared" si="42"/>
        <v>是</v>
      </c>
      <c r="I640" s="156" t="str">
        <f t="shared" si="43"/>
        <v>款</v>
      </c>
      <c r="J640" s="156"/>
      <c r="K640" s="156"/>
    </row>
    <row r="641" s="222" customFormat="1" ht="24" customHeight="1" spans="1:11">
      <c r="A641" s="194" t="s">
        <v>1234</v>
      </c>
      <c r="B641" s="359" t="s">
        <v>1233</v>
      </c>
      <c r="C641" s="251">
        <f>VLOOKUP(A641,'[88]02'!A:E,5,FALSE)</f>
        <v>316</v>
      </c>
      <c r="D641" s="251">
        <f>SUMIFS([87]表二!$E$1:$E$65536,[87]表二!$A$1:$A$65536,A641)</f>
        <v>359</v>
      </c>
      <c r="E641" s="360">
        <f>VLOOKUP(A641,Sheet1!A:E,5)</f>
        <v>298</v>
      </c>
      <c r="F641" s="24">
        <f t="shared" si="38"/>
        <v>-0.057</v>
      </c>
      <c r="G641" s="24">
        <f t="shared" si="39"/>
        <v>-0.17</v>
      </c>
      <c r="H641" s="357" t="str">
        <f t="shared" si="42"/>
        <v>是</v>
      </c>
      <c r="I641" s="156" t="str">
        <f t="shared" si="43"/>
        <v>项</v>
      </c>
      <c r="J641" s="225"/>
      <c r="K641" s="225"/>
    </row>
    <row r="642" ht="24" customHeight="1" spans="1:11">
      <c r="A642" s="172" t="s">
        <v>1235</v>
      </c>
      <c r="B642" s="173" t="s">
        <v>124</v>
      </c>
      <c r="C642" s="212">
        <f>SUM(C643,C648,C663,C667,C679,C682,C686,C691,C695,C699,C702,C711,C713)</f>
        <v>16432</v>
      </c>
      <c r="D642" s="212">
        <f>SUM(D643,D648,D663,D667,D679,D682,D686,D691,D695,D699,D702,D711,D713)</f>
        <v>18870</v>
      </c>
      <c r="E642" s="212">
        <f>SUM(E643,E648,E663,E667,E679,E682,E686,E691,E695,E699,E702,E711,E713)</f>
        <v>17871</v>
      </c>
      <c r="F642" s="24">
        <f t="shared" si="38"/>
        <v>0.088</v>
      </c>
      <c r="G642" s="24">
        <f t="shared" si="39"/>
        <v>-0.053</v>
      </c>
      <c r="H642" s="357" t="str">
        <f t="shared" si="42"/>
        <v>是</v>
      </c>
      <c r="I642" s="156" t="str">
        <f t="shared" si="43"/>
        <v>类</v>
      </c>
      <c r="J642" s="156"/>
      <c r="K642" s="156"/>
    </row>
    <row r="643" ht="24" customHeight="1" spans="1:11">
      <c r="A643" s="176" t="s">
        <v>1236</v>
      </c>
      <c r="B643" s="177" t="s">
        <v>1237</v>
      </c>
      <c r="C643" s="251">
        <f>SUM(C644:C647)</f>
        <v>313</v>
      </c>
      <c r="D643" s="251">
        <f>SUM(D644:D647)</f>
        <v>337</v>
      </c>
      <c r="E643" s="251">
        <f>SUM(E644:E647)</f>
        <v>293</v>
      </c>
      <c r="F643" s="24">
        <f t="shared" si="38"/>
        <v>-0.064</v>
      </c>
      <c r="G643" s="24">
        <f t="shared" si="39"/>
        <v>-0.131</v>
      </c>
      <c r="H643" s="357" t="str">
        <f t="shared" si="42"/>
        <v>是</v>
      </c>
      <c r="I643" s="156" t="str">
        <f t="shared" si="43"/>
        <v>款</v>
      </c>
      <c r="J643" s="156"/>
      <c r="K643" s="156"/>
    </row>
    <row r="644" s="222" customFormat="1" ht="24" customHeight="1" spans="1:11">
      <c r="A644" s="176" t="s">
        <v>1238</v>
      </c>
      <c r="B644" s="359" t="s">
        <v>166</v>
      </c>
      <c r="C644" s="251">
        <f>VLOOKUP(A644,'[88]02'!A:E,5,FALSE)</f>
        <v>302</v>
      </c>
      <c r="D644" s="251">
        <f>SUMIFS([87]表二!$E$1:$E$65536,[87]表二!$A$1:$A$65536,A644)</f>
        <v>337</v>
      </c>
      <c r="E644" s="360">
        <f>VLOOKUP(A644,Sheet1!A:E,5)</f>
        <v>293</v>
      </c>
      <c r="F644" s="24">
        <f t="shared" si="38"/>
        <v>-0.03</v>
      </c>
      <c r="G644" s="24">
        <f t="shared" si="39"/>
        <v>-0.131</v>
      </c>
      <c r="H644" s="357" t="str">
        <f t="shared" si="42"/>
        <v>是</v>
      </c>
      <c r="I644" s="156" t="str">
        <f t="shared" si="43"/>
        <v>项</v>
      </c>
      <c r="J644" s="225"/>
      <c r="K644" s="225"/>
    </row>
    <row r="645" s="222" customFormat="1" ht="15" hidden="1" customHeight="1" spans="1:11">
      <c r="A645" s="176" t="s">
        <v>1239</v>
      </c>
      <c r="B645" s="359" t="s">
        <v>168</v>
      </c>
      <c r="C645" s="251">
        <f>VLOOKUP(A645,'[88]02'!A:E,5,FALSE)</f>
        <v>0</v>
      </c>
      <c r="D645" s="251">
        <f>SUMIFS([87]表二!$E$1:$E$65536,[87]表二!$A$1:$A$65536,A645)</f>
        <v>0</v>
      </c>
      <c r="E645" s="360">
        <f>VLOOKUP(A645,Sheet1!A:E,5)</f>
        <v>0</v>
      </c>
      <c r="F645" s="24" t="str">
        <f t="shared" si="38"/>
        <v/>
      </c>
      <c r="G645" s="24" t="str">
        <f t="shared" si="39"/>
        <v/>
      </c>
      <c r="H645" s="357" t="str">
        <f t="shared" si="42"/>
        <v>否</v>
      </c>
      <c r="I645" s="156" t="str">
        <f t="shared" si="43"/>
        <v>项</v>
      </c>
      <c r="J645" s="225"/>
      <c r="K645" s="225"/>
    </row>
    <row r="646" s="222" customFormat="1" ht="15" hidden="1" customHeight="1" spans="1:11">
      <c r="A646" s="176" t="s">
        <v>1240</v>
      </c>
      <c r="B646" s="359" t="s">
        <v>170</v>
      </c>
      <c r="C646" s="251">
        <f>VLOOKUP(A646,'[88]02'!A:E,5,FALSE)</f>
        <v>0</v>
      </c>
      <c r="D646" s="251">
        <f>SUMIFS([87]表二!$E$1:$E$65536,[87]表二!$A$1:$A$65536,A646)</f>
        <v>0</v>
      </c>
      <c r="E646" s="360">
        <f>VLOOKUP(A646,Sheet1!A:E,5)</f>
        <v>0</v>
      </c>
      <c r="F646" s="24" t="str">
        <f t="shared" ref="F646:F709" si="44">IF(C646&gt;0,E646/C646-1,IF(C646&lt;0,-(E646/C646-1),""))</f>
        <v/>
      </c>
      <c r="G646" s="24" t="str">
        <f t="shared" ref="G646:G709" si="45">IF(D646&gt;0,E646/D646-1,IF(D646&lt;0,-(E646/D646-1),""))</f>
        <v/>
      </c>
      <c r="H646" s="357" t="str">
        <f t="shared" si="42"/>
        <v>否</v>
      </c>
      <c r="I646" s="156" t="str">
        <f t="shared" si="43"/>
        <v>项</v>
      </c>
      <c r="J646" s="225"/>
      <c r="K646" s="225"/>
    </row>
    <row r="647" s="222" customFormat="1" ht="24" customHeight="1" spans="1:11">
      <c r="A647" s="176" t="s">
        <v>1241</v>
      </c>
      <c r="B647" s="359" t="s">
        <v>1242</v>
      </c>
      <c r="C647" s="251">
        <f>VLOOKUP(A647,'[88]02'!A:E,5,FALSE)</f>
        <v>11</v>
      </c>
      <c r="D647" s="251">
        <f>SUMIFS([87]表二!$E$1:$E$65536,[87]表二!$A$1:$A$65536,A647)</f>
        <v>0</v>
      </c>
      <c r="E647" s="360">
        <f>VLOOKUP(A647,Sheet1!A:E,5)</f>
        <v>0</v>
      </c>
      <c r="F647" s="24">
        <f t="shared" si="44"/>
        <v>-1</v>
      </c>
      <c r="G647" s="24" t="str">
        <f t="shared" si="45"/>
        <v/>
      </c>
      <c r="H647" s="357" t="str">
        <f t="shared" si="42"/>
        <v>是</v>
      </c>
      <c r="I647" s="156" t="str">
        <f t="shared" si="43"/>
        <v>项</v>
      </c>
      <c r="J647" s="225"/>
      <c r="K647" s="225"/>
    </row>
    <row r="648" ht="24" customHeight="1" spans="1:11">
      <c r="A648" s="176" t="s">
        <v>1243</v>
      </c>
      <c r="B648" s="177" t="s">
        <v>1244</v>
      </c>
      <c r="C648" s="251">
        <f>SUM(C649:C662)</f>
        <v>110</v>
      </c>
      <c r="D648" s="251">
        <f>SUM(D649:D662)</f>
        <v>1791</v>
      </c>
      <c r="E648" s="251">
        <f>SUM(E649:E662)</f>
        <v>0</v>
      </c>
      <c r="F648" s="24">
        <f t="shared" si="44"/>
        <v>-1</v>
      </c>
      <c r="G648" s="24">
        <f t="shared" si="45"/>
        <v>-1</v>
      </c>
      <c r="H648" s="357" t="str">
        <f t="shared" si="42"/>
        <v>是</v>
      </c>
      <c r="I648" s="156" t="str">
        <f t="shared" si="43"/>
        <v>款</v>
      </c>
      <c r="J648" s="156"/>
      <c r="K648" s="156"/>
    </row>
    <row r="649" s="222" customFormat="1" ht="24" customHeight="1" spans="1:11">
      <c r="A649" s="176" t="s">
        <v>1245</v>
      </c>
      <c r="B649" s="359" t="s">
        <v>1246</v>
      </c>
      <c r="C649" s="251">
        <f>VLOOKUP(A649,'[88]02'!A:E,5,FALSE)</f>
        <v>2</v>
      </c>
      <c r="D649" s="251">
        <f>SUMIFS([87]表二!$E$1:$E$65536,[87]表二!$A$1:$A$65536,A649)</f>
        <v>959</v>
      </c>
      <c r="E649" s="360">
        <f>VLOOKUP(A649,Sheet1!A:E,5)</f>
        <v>0</v>
      </c>
      <c r="F649" s="24">
        <f t="shared" si="44"/>
        <v>-1</v>
      </c>
      <c r="G649" s="24">
        <f t="shared" si="45"/>
        <v>-1</v>
      </c>
      <c r="H649" s="357" t="str">
        <f t="shared" si="42"/>
        <v>是</v>
      </c>
      <c r="I649" s="156" t="str">
        <f t="shared" si="43"/>
        <v>项</v>
      </c>
      <c r="J649" s="225"/>
      <c r="K649" s="225"/>
    </row>
    <row r="650" s="222" customFormat="1" ht="24" customHeight="1" spans="1:11">
      <c r="A650" s="176" t="s">
        <v>1247</v>
      </c>
      <c r="B650" s="359" t="s">
        <v>1248</v>
      </c>
      <c r="C650" s="251">
        <f>VLOOKUP(A650,'[88]02'!A:E,5,FALSE)</f>
        <v>1</v>
      </c>
      <c r="D650" s="251">
        <f>SUMIFS([87]表二!$E$1:$E$65536,[87]表二!$A$1:$A$65536,A650)</f>
        <v>807</v>
      </c>
      <c r="E650" s="360">
        <f>VLOOKUP(A650,Sheet1!A:E,5)</f>
        <v>0</v>
      </c>
      <c r="F650" s="24">
        <f t="shared" si="44"/>
        <v>-1</v>
      </c>
      <c r="G650" s="24">
        <f t="shared" si="45"/>
        <v>-1</v>
      </c>
      <c r="H650" s="357" t="str">
        <f t="shared" si="42"/>
        <v>是</v>
      </c>
      <c r="I650" s="156" t="str">
        <f t="shared" si="43"/>
        <v>项</v>
      </c>
      <c r="J650" s="225"/>
      <c r="K650" s="225"/>
    </row>
    <row r="651" s="222" customFormat="1" ht="15" hidden="1" customHeight="1" spans="1:11">
      <c r="A651" s="176" t="s">
        <v>1249</v>
      </c>
      <c r="B651" s="359" t="s">
        <v>1250</v>
      </c>
      <c r="C651" s="251">
        <f>VLOOKUP(A651,'[88]02'!A:E,5,FALSE)</f>
        <v>0</v>
      </c>
      <c r="D651" s="251">
        <f>SUMIFS([87]表二!$E$1:$E$65536,[87]表二!$A$1:$A$65536,A651)</f>
        <v>0</v>
      </c>
      <c r="E651" s="360">
        <f>VLOOKUP(A651,Sheet1!A:E,5)</f>
        <v>0</v>
      </c>
      <c r="F651" s="24" t="str">
        <f t="shared" si="44"/>
        <v/>
      </c>
      <c r="G651" s="24" t="str">
        <f t="shared" si="45"/>
        <v/>
      </c>
      <c r="H651" s="357" t="str">
        <f t="shared" si="42"/>
        <v>否</v>
      </c>
      <c r="I651" s="156" t="str">
        <f t="shared" si="43"/>
        <v>项</v>
      </c>
      <c r="J651" s="225"/>
      <c r="K651" s="225"/>
    </row>
    <row r="652" s="222" customFormat="1" ht="15" hidden="1" customHeight="1" spans="1:11">
      <c r="A652" s="176" t="s">
        <v>1251</v>
      </c>
      <c r="B652" s="359" t="s">
        <v>1252</v>
      </c>
      <c r="C652" s="251">
        <f>VLOOKUP(A652,'[88]02'!A:E,5,FALSE)</f>
        <v>0</v>
      </c>
      <c r="D652" s="251">
        <f>SUMIFS([87]表二!$E$1:$E$65536,[87]表二!$A$1:$A$65536,A652)</f>
        <v>0</v>
      </c>
      <c r="E652" s="360">
        <f>VLOOKUP(A652,Sheet1!A:E,5)</f>
        <v>0</v>
      </c>
      <c r="F652" s="24" t="str">
        <f t="shared" si="44"/>
        <v/>
      </c>
      <c r="G652" s="24" t="str">
        <f t="shared" si="45"/>
        <v/>
      </c>
      <c r="H652" s="357" t="str">
        <f t="shared" si="42"/>
        <v>否</v>
      </c>
      <c r="I652" s="156" t="str">
        <f t="shared" si="43"/>
        <v>项</v>
      </c>
      <c r="J652" s="225"/>
      <c r="K652" s="225"/>
    </row>
    <row r="653" s="222" customFormat="1" ht="15" hidden="1" customHeight="1" spans="1:11">
      <c r="A653" s="176" t="s">
        <v>1253</v>
      </c>
      <c r="B653" s="359" t="s">
        <v>1254</v>
      </c>
      <c r="C653" s="251">
        <f>VLOOKUP(A653,'[88]02'!A:E,5,FALSE)</f>
        <v>0</v>
      </c>
      <c r="D653" s="251">
        <f>SUMIFS([87]表二!$E$1:$E$65536,[87]表二!$A$1:$A$65536,A653)</f>
        <v>0</v>
      </c>
      <c r="E653" s="360">
        <f>VLOOKUP(A653,Sheet1!A:E,5)</f>
        <v>0</v>
      </c>
      <c r="F653" s="24" t="str">
        <f t="shared" si="44"/>
        <v/>
      </c>
      <c r="G653" s="24" t="str">
        <f t="shared" si="45"/>
        <v/>
      </c>
      <c r="H653" s="357" t="str">
        <f t="shared" si="42"/>
        <v>否</v>
      </c>
      <c r="I653" s="156" t="str">
        <f t="shared" si="43"/>
        <v>项</v>
      </c>
      <c r="J653" s="225"/>
      <c r="K653" s="225"/>
    </row>
    <row r="654" s="222" customFormat="1" ht="15" hidden="1" customHeight="1" spans="1:11">
      <c r="A654" s="176" t="s">
        <v>1255</v>
      </c>
      <c r="B654" s="359" t="s">
        <v>1256</v>
      </c>
      <c r="C654" s="251">
        <f>VLOOKUP(A654,'[88]02'!A:E,5,FALSE)</f>
        <v>0</v>
      </c>
      <c r="D654" s="251">
        <f>SUMIFS([87]表二!$E$1:$E$65536,[87]表二!$A$1:$A$65536,A654)</f>
        <v>0</v>
      </c>
      <c r="E654" s="360">
        <f>VLOOKUP(A654,Sheet1!A:E,5)</f>
        <v>0</v>
      </c>
      <c r="F654" s="24" t="str">
        <f t="shared" si="44"/>
        <v/>
      </c>
      <c r="G654" s="24" t="str">
        <f t="shared" si="45"/>
        <v/>
      </c>
      <c r="H654" s="357" t="str">
        <f t="shared" si="42"/>
        <v>否</v>
      </c>
      <c r="I654" s="156" t="str">
        <f t="shared" si="43"/>
        <v>项</v>
      </c>
      <c r="J654" s="225"/>
      <c r="K654" s="225"/>
    </row>
    <row r="655" s="222" customFormat="1" ht="15" hidden="1" customHeight="1" spans="1:11">
      <c r="A655" s="176" t="s">
        <v>1257</v>
      </c>
      <c r="B655" s="359" t="s">
        <v>1258</v>
      </c>
      <c r="C655" s="251">
        <f>VLOOKUP(A655,'[88]02'!A:E,5,FALSE)</f>
        <v>0</v>
      </c>
      <c r="D655" s="251">
        <f>SUMIFS([87]表二!$E$1:$E$65536,[87]表二!$A$1:$A$65536,A655)</f>
        <v>0</v>
      </c>
      <c r="E655" s="360">
        <f>VLOOKUP(A655,Sheet1!A:E,5)</f>
        <v>0</v>
      </c>
      <c r="F655" s="24" t="str">
        <f t="shared" si="44"/>
        <v/>
      </c>
      <c r="G655" s="24" t="str">
        <f t="shared" si="45"/>
        <v/>
      </c>
      <c r="H655" s="357" t="str">
        <f t="shared" si="42"/>
        <v>否</v>
      </c>
      <c r="I655" s="156" t="str">
        <f t="shared" si="43"/>
        <v>项</v>
      </c>
      <c r="J655" s="225"/>
      <c r="K655" s="225"/>
    </row>
    <row r="656" s="222" customFormat="1" ht="15" hidden="1" customHeight="1" spans="1:11">
      <c r="A656" s="176" t="s">
        <v>1259</v>
      </c>
      <c r="B656" s="359" t="s">
        <v>1260</v>
      </c>
      <c r="C656" s="251">
        <f>VLOOKUP(A656,'[88]02'!A:E,5,FALSE)</f>
        <v>0</v>
      </c>
      <c r="D656" s="251">
        <f>SUMIFS([87]表二!$E$1:$E$65536,[87]表二!$A$1:$A$65536,A656)</f>
        <v>0</v>
      </c>
      <c r="E656" s="360">
        <f>VLOOKUP(A656,Sheet1!A:E,5)</f>
        <v>0</v>
      </c>
      <c r="F656" s="24" t="str">
        <f t="shared" si="44"/>
        <v/>
      </c>
      <c r="G656" s="24" t="str">
        <f t="shared" si="45"/>
        <v/>
      </c>
      <c r="H656" s="357" t="str">
        <f t="shared" si="42"/>
        <v>否</v>
      </c>
      <c r="I656" s="156" t="str">
        <f t="shared" si="43"/>
        <v>项</v>
      </c>
      <c r="J656" s="225"/>
      <c r="K656" s="225"/>
    </row>
    <row r="657" s="222" customFormat="1" ht="15" hidden="1" customHeight="1" spans="1:11">
      <c r="A657" s="176" t="s">
        <v>1261</v>
      </c>
      <c r="B657" s="359" t="s">
        <v>1262</v>
      </c>
      <c r="C657" s="251">
        <f>VLOOKUP(A657,'[88]02'!A:E,5,FALSE)</f>
        <v>0</v>
      </c>
      <c r="D657" s="251">
        <f>SUMIFS([87]表二!$E$1:$E$65536,[87]表二!$A$1:$A$65536,A657)</f>
        <v>0</v>
      </c>
      <c r="E657" s="360">
        <f>VLOOKUP(A657,Sheet1!A:E,5)</f>
        <v>0</v>
      </c>
      <c r="F657" s="24" t="str">
        <f t="shared" si="44"/>
        <v/>
      </c>
      <c r="G657" s="24" t="str">
        <f t="shared" si="45"/>
        <v/>
      </c>
      <c r="H657" s="357" t="str">
        <f t="shared" si="42"/>
        <v>否</v>
      </c>
      <c r="I657" s="156" t="str">
        <f t="shared" si="43"/>
        <v>项</v>
      </c>
      <c r="J657" s="225"/>
      <c r="K657" s="225"/>
    </row>
    <row r="658" s="222" customFormat="1" ht="15" hidden="1" customHeight="1" spans="1:11">
      <c r="A658" s="176" t="s">
        <v>1263</v>
      </c>
      <c r="B658" s="359" t="s">
        <v>1264</v>
      </c>
      <c r="C658" s="251">
        <f>VLOOKUP(A658,'[88]02'!A:E,5,FALSE)</f>
        <v>0</v>
      </c>
      <c r="D658" s="251">
        <f>SUMIFS([87]表二!$E$1:$E$65536,[87]表二!$A$1:$A$65536,A658)</f>
        <v>0</v>
      </c>
      <c r="E658" s="360">
        <f>VLOOKUP(A658,Sheet1!A:E,5)</f>
        <v>0</v>
      </c>
      <c r="F658" s="24" t="str">
        <f t="shared" si="44"/>
        <v/>
      </c>
      <c r="G658" s="24" t="str">
        <f t="shared" si="45"/>
        <v/>
      </c>
      <c r="H658" s="357" t="str">
        <f t="shared" si="42"/>
        <v>否</v>
      </c>
      <c r="I658" s="156" t="str">
        <f t="shared" si="43"/>
        <v>项</v>
      </c>
      <c r="J658" s="225"/>
      <c r="K658" s="225"/>
    </row>
    <row r="659" s="222" customFormat="1" ht="15" hidden="1" customHeight="1" spans="1:11">
      <c r="A659" s="176" t="s">
        <v>1265</v>
      </c>
      <c r="B659" s="359" t="s">
        <v>1266</v>
      </c>
      <c r="C659" s="251">
        <f>VLOOKUP(A659,'[88]02'!A:E,5,FALSE)</f>
        <v>0</v>
      </c>
      <c r="D659" s="251">
        <f>SUMIFS([87]表二!$E$1:$E$65536,[87]表二!$A$1:$A$65536,A659)</f>
        <v>0</v>
      </c>
      <c r="E659" s="360">
        <f>VLOOKUP(A659,Sheet1!A:E,5)</f>
        <v>0</v>
      </c>
      <c r="F659" s="24" t="str">
        <f t="shared" si="44"/>
        <v/>
      </c>
      <c r="G659" s="24" t="str">
        <f t="shared" si="45"/>
        <v/>
      </c>
      <c r="H659" s="357" t="str">
        <f t="shared" si="42"/>
        <v>否</v>
      </c>
      <c r="I659" s="156" t="str">
        <f t="shared" si="43"/>
        <v>项</v>
      </c>
      <c r="J659" s="225"/>
      <c r="K659" s="225"/>
    </row>
    <row r="660" s="222" customFormat="1" ht="15" hidden="1" customHeight="1" spans="1:11">
      <c r="A660" s="176" t="s">
        <v>1267</v>
      </c>
      <c r="B660" s="359" t="s">
        <v>1268</v>
      </c>
      <c r="C660" s="251">
        <f>VLOOKUP(A660,'[88]02'!A:E,5,FALSE)</f>
        <v>0</v>
      </c>
      <c r="D660" s="251">
        <f>SUMIFS([87]表二!$E$1:$E$65536,[87]表二!$A$1:$A$65536,A660)</f>
        <v>0</v>
      </c>
      <c r="E660" s="360">
        <f>VLOOKUP(A660,Sheet1!A:E,5)</f>
        <v>0</v>
      </c>
      <c r="F660" s="24" t="str">
        <f t="shared" si="44"/>
        <v/>
      </c>
      <c r="G660" s="24" t="str">
        <f t="shared" si="45"/>
        <v/>
      </c>
      <c r="H660" s="357" t="str">
        <f t="shared" si="42"/>
        <v>否</v>
      </c>
      <c r="I660" s="156" t="str">
        <f t="shared" si="43"/>
        <v>项</v>
      </c>
      <c r="J660" s="225"/>
      <c r="K660" s="225"/>
    </row>
    <row r="661" s="222" customFormat="1" ht="15" hidden="1" customHeight="1" spans="1:11">
      <c r="A661" s="176" t="s">
        <v>1269</v>
      </c>
      <c r="B661" s="359" t="s">
        <v>1270</v>
      </c>
      <c r="C661" s="251">
        <f>VLOOKUP(A661,'[88]02'!A:E,5,FALSE)</f>
        <v>0</v>
      </c>
      <c r="D661" s="251">
        <f>SUMIFS([87]表二!$E$1:$E$65536,[87]表二!$A$1:$A$65536,A661)</f>
        <v>0</v>
      </c>
      <c r="E661" s="360">
        <f>VLOOKUP(A661,Sheet1!A:E,5)</f>
        <v>0</v>
      </c>
      <c r="F661" s="24" t="str">
        <f t="shared" si="44"/>
        <v/>
      </c>
      <c r="G661" s="24" t="str">
        <f t="shared" si="45"/>
        <v/>
      </c>
      <c r="H661" s="357" t="str">
        <f t="shared" si="42"/>
        <v>否</v>
      </c>
      <c r="I661" s="156" t="str">
        <f t="shared" si="43"/>
        <v>项</v>
      </c>
      <c r="J661" s="225"/>
      <c r="K661" s="225"/>
    </row>
    <row r="662" s="222" customFormat="1" ht="24" customHeight="1" spans="1:11">
      <c r="A662" s="176" t="s">
        <v>1271</v>
      </c>
      <c r="B662" s="359" t="s">
        <v>1272</v>
      </c>
      <c r="C662" s="251">
        <f>VLOOKUP(A662,'[88]02'!A:E,5,FALSE)</f>
        <v>107</v>
      </c>
      <c r="D662" s="251">
        <f>SUMIFS([87]表二!$E$1:$E$65536,[87]表二!$A$1:$A$65536,A662)</f>
        <v>25</v>
      </c>
      <c r="E662" s="360">
        <f>VLOOKUP(A662,Sheet1!A:E,5)</f>
        <v>0</v>
      </c>
      <c r="F662" s="24">
        <f t="shared" si="44"/>
        <v>-1</v>
      </c>
      <c r="G662" s="24">
        <f t="shared" si="45"/>
        <v>-1</v>
      </c>
      <c r="H662" s="357" t="str">
        <f t="shared" si="42"/>
        <v>是</v>
      </c>
      <c r="I662" s="156" t="str">
        <f t="shared" si="43"/>
        <v>项</v>
      </c>
      <c r="J662" s="225"/>
      <c r="K662" s="225"/>
    </row>
    <row r="663" ht="24" customHeight="1" spans="1:11">
      <c r="A663" s="176" t="s">
        <v>1273</v>
      </c>
      <c r="B663" s="177" t="s">
        <v>1274</v>
      </c>
      <c r="C663" s="251">
        <f>SUM(C664:C666)</f>
        <v>2517</v>
      </c>
      <c r="D663" s="251">
        <f>SUM(D664:D666)</f>
        <v>2350</v>
      </c>
      <c r="E663" s="251">
        <f>SUM(E664:E666)</f>
        <v>1938</v>
      </c>
      <c r="F663" s="24">
        <f t="shared" si="44"/>
        <v>-0.23</v>
      </c>
      <c r="G663" s="24">
        <f t="shared" si="45"/>
        <v>-0.175</v>
      </c>
      <c r="H663" s="357" t="str">
        <f t="shared" si="42"/>
        <v>是</v>
      </c>
      <c r="I663" s="156" t="str">
        <f t="shared" si="43"/>
        <v>款</v>
      </c>
      <c r="J663" s="156"/>
      <c r="K663" s="156"/>
    </row>
    <row r="664" s="222" customFormat="1" ht="24" customHeight="1" spans="1:11">
      <c r="A664" s="176" t="s">
        <v>1275</v>
      </c>
      <c r="B664" s="359" t="s">
        <v>1276</v>
      </c>
      <c r="C664" s="251">
        <f>VLOOKUP(A664,'[88]02'!A:E,5,FALSE)</f>
        <v>167</v>
      </c>
      <c r="D664" s="251">
        <f>SUMIFS([87]表二!$E$1:$E$65536,[87]表二!$A$1:$A$65536,A664)</f>
        <v>198</v>
      </c>
      <c r="E664" s="360">
        <f>VLOOKUP(A664,Sheet1!A:E,5)</f>
        <v>154</v>
      </c>
      <c r="F664" s="24">
        <f t="shared" si="44"/>
        <v>-0.078</v>
      </c>
      <c r="G664" s="24">
        <f t="shared" si="45"/>
        <v>-0.222</v>
      </c>
      <c r="H664" s="357" t="str">
        <f t="shared" si="42"/>
        <v>是</v>
      </c>
      <c r="I664" s="156" t="str">
        <f t="shared" si="43"/>
        <v>项</v>
      </c>
      <c r="J664" s="225"/>
      <c r="K664" s="225"/>
    </row>
    <row r="665" s="222" customFormat="1" ht="24" customHeight="1" spans="1:11">
      <c r="A665" s="176" t="s">
        <v>1277</v>
      </c>
      <c r="B665" s="359" t="s">
        <v>1278</v>
      </c>
      <c r="C665" s="251">
        <f>VLOOKUP(A665,'[88]02'!A:E,5,FALSE)</f>
        <v>1834</v>
      </c>
      <c r="D665" s="251">
        <f>SUMIFS([87]表二!$E$1:$E$65536,[87]表二!$A$1:$A$65536,A665)</f>
        <v>2038</v>
      </c>
      <c r="E665" s="360">
        <f>VLOOKUP(A665,Sheet1!A:E,5)</f>
        <v>1784</v>
      </c>
      <c r="F665" s="24">
        <f t="shared" si="44"/>
        <v>-0.027</v>
      </c>
      <c r="G665" s="24">
        <f t="shared" si="45"/>
        <v>-0.125</v>
      </c>
      <c r="H665" s="357" t="str">
        <f t="shared" si="42"/>
        <v>是</v>
      </c>
      <c r="I665" s="156" t="str">
        <f t="shared" si="43"/>
        <v>项</v>
      </c>
      <c r="J665" s="225"/>
      <c r="K665" s="225"/>
    </row>
    <row r="666" s="222" customFormat="1" ht="24" customHeight="1" spans="1:11">
      <c r="A666" s="176" t="s">
        <v>1279</v>
      </c>
      <c r="B666" s="359" t="s">
        <v>1280</v>
      </c>
      <c r="C666" s="251">
        <f>VLOOKUP(A666,'[88]02'!A:E,5,FALSE)</f>
        <v>516</v>
      </c>
      <c r="D666" s="251">
        <f>SUMIFS([87]表二!$E$1:$E$65536,[87]表二!$A$1:$A$65536,A666)</f>
        <v>114</v>
      </c>
      <c r="E666" s="360">
        <f>VLOOKUP(A666,Sheet1!A:E,5)</f>
        <v>0</v>
      </c>
      <c r="F666" s="24">
        <f t="shared" si="44"/>
        <v>-1</v>
      </c>
      <c r="G666" s="24">
        <f t="shared" si="45"/>
        <v>-1</v>
      </c>
      <c r="H666" s="357" t="str">
        <f t="shared" si="42"/>
        <v>是</v>
      </c>
      <c r="I666" s="156" t="str">
        <f t="shared" si="43"/>
        <v>项</v>
      </c>
      <c r="J666" s="225"/>
      <c r="K666" s="225"/>
    </row>
    <row r="667" ht="24" customHeight="1" spans="1:11">
      <c r="A667" s="176" t="s">
        <v>1281</v>
      </c>
      <c r="B667" s="177" t="s">
        <v>1282</v>
      </c>
      <c r="C667" s="251">
        <f>SUM(C668:C678)</f>
        <v>4307</v>
      </c>
      <c r="D667" s="251">
        <f>SUM(D668:D678)</f>
        <v>2168</v>
      </c>
      <c r="E667" s="251">
        <f>SUM(E668:E678)</f>
        <v>3939</v>
      </c>
      <c r="F667" s="24">
        <f t="shared" si="44"/>
        <v>-0.085</v>
      </c>
      <c r="G667" s="24">
        <f t="shared" si="45"/>
        <v>0.817</v>
      </c>
      <c r="H667" s="357" t="str">
        <f t="shared" si="42"/>
        <v>是</v>
      </c>
      <c r="I667" s="156" t="str">
        <f t="shared" si="43"/>
        <v>款</v>
      </c>
      <c r="J667" s="156"/>
      <c r="K667" s="156"/>
    </row>
    <row r="668" s="222" customFormat="1" ht="24" customHeight="1" spans="1:11">
      <c r="A668" s="176" t="s">
        <v>1283</v>
      </c>
      <c r="B668" s="359" t="s">
        <v>1284</v>
      </c>
      <c r="C668" s="251">
        <f>VLOOKUP(A668,'[88]02'!A:E,5,FALSE)</f>
        <v>519</v>
      </c>
      <c r="D668" s="251">
        <f>SUMIFS([87]表二!$E$1:$E$65536,[87]表二!$A$1:$A$65536,A668)</f>
        <v>551</v>
      </c>
      <c r="E668" s="360">
        <f>VLOOKUP(A668,Sheet1!A:E,5)</f>
        <v>581</v>
      </c>
      <c r="F668" s="24">
        <f t="shared" si="44"/>
        <v>0.119</v>
      </c>
      <c r="G668" s="24">
        <f t="shared" si="45"/>
        <v>0.054</v>
      </c>
      <c r="H668" s="357" t="str">
        <f t="shared" si="42"/>
        <v>是</v>
      </c>
      <c r="I668" s="156" t="str">
        <f t="shared" si="43"/>
        <v>项</v>
      </c>
      <c r="J668" s="225"/>
      <c r="K668" s="225"/>
    </row>
    <row r="669" s="222" customFormat="1" ht="24" customHeight="1" spans="1:11">
      <c r="A669" s="176" t="s">
        <v>1285</v>
      </c>
      <c r="B669" s="359" t="s">
        <v>1286</v>
      </c>
      <c r="C669" s="251">
        <f>VLOOKUP(A669,'[88]02'!A:E,5,FALSE)</f>
        <v>163</v>
      </c>
      <c r="D669" s="251">
        <f>SUMIFS([87]表二!$E$1:$E$65536,[87]表二!$A$1:$A$65536,A669)</f>
        <v>161</v>
      </c>
      <c r="E669" s="360">
        <f>VLOOKUP(A669,Sheet1!A:E,5)</f>
        <v>160</v>
      </c>
      <c r="F669" s="24">
        <f t="shared" si="44"/>
        <v>-0.018</v>
      </c>
      <c r="G669" s="24">
        <f t="shared" si="45"/>
        <v>-0.006</v>
      </c>
      <c r="H669" s="357" t="str">
        <f t="shared" si="42"/>
        <v>是</v>
      </c>
      <c r="I669" s="156" t="str">
        <f t="shared" si="43"/>
        <v>项</v>
      </c>
      <c r="J669" s="225"/>
      <c r="K669" s="225"/>
    </row>
    <row r="670" s="222" customFormat="1" ht="24" customHeight="1" spans="1:11">
      <c r="A670" s="176" t="s">
        <v>1287</v>
      </c>
      <c r="B670" s="359" t="s">
        <v>1288</v>
      </c>
      <c r="C670" s="251">
        <f>VLOOKUP(A670,'[88]02'!A:E,5,FALSE)</f>
        <v>579</v>
      </c>
      <c r="D670" s="251">
        <f>SUMIFS([87]表二!$E$1:$E$65536,[87]表二!$A$1:$A$65536,A670)</f>
        <v>648</v>
      </c>
      <c r="E670" s="360">
        <f>VLOOKUP(A670,Sheet1!A:E,5)</f>
        <v>640</v>
      </c>
      <c r="F670" s="24">
        <f t="shared" si="44"/>
        <v>0.105</v>
      </c>
      <c r="G670" s="24">
        <f t="shared" si="45"/>
        <v>-0.012</v>
      </c>
      <c r="H670" s="357" t="str">
        <f t="shared" si="42"/>
        <v>是</v>
      </c>
      <c r="I670" s="156" t="str">
        <f t="shared" si="43"/>
        <v>项</v>
      </c>
      <c r="J670" s="225"/>
      <c r="K670" s="225"/>
    </row>
    <row r="671" s="222" customFormat="1" ht="15" hidden="1" customHeight="1" spans="1:11">
      <c r="A671" s="176" t="s">
        <v>1289</v>
      </c>
      <c r="B671" s="359" t="s">
        <v>1290</v>
      </c>
      <c r="C671" s="251">
        <f>VLOOKUP(A671,'[88]02'!A:E,5,FALSE)</f>
        <v>0</v>
      </c>
      <c r="D671" s="251">
        <f>SUMIFS([87]表二!$E$1:$E$65536,[87]表二!$A$1:$A$65536,A671)</f>
        <v>0</v>
      </c>
      <c r="E671" s="360">
        <f>VLOOKUP(A671,Sheet1!A:E,5)</f>
        <v>0</v>
      </c>
      <c r="F671" s="24" t="str">
        <f t="shared" si="44"/>
        <v/>
      </c>
      <c r="G671" s="24" t="str">
        <f t="shared" si="45"/>
        <v/>
      </c>
      <c r="H671" s="357" t="str">
        <f t="shared" ref="H671:H734" si="46">IF(LEN(A671)=3,"是",IF(B671&lt;&gt;"",IF(SUM(C671:E671)&lt;&gt;0,"是","否"),"是"))</f>
        <v>否</v>
      </c>
      <c r="I671" s="156" t="str">
        <f t="shared" si="43"/>
        <v>项</v>
      </c>
      <c r="J671" s="225"/>
      <c r="K671" s="225"/>
    </row>
    <row r="672" s="222" customFormat="1" ht="15" hidden="1" customHeight="1" spans="1:11">
      <c r="A672" s="176" t="s">
        <v>1291</v>
      </c>
      <c r="B672" s="359" t="s">
        <v>1292</v>
      </c>
      <c r="C672" s="251">
        <f>VLOOKUP(A672,'[88]02'!A:E,5,FALSE)</f>
        <v>0</v>
      </c>
      <c r="D672" s="251">
        <f>SUMIFS([87]表二!$E$1:$E$65536,[87]表二!$A$1:$A$65536,A672)</f>
        <v>0</v>
      </c>
      <c r="E672" s="360">
        <f>VLOOKUP(A672,Sheet1!A:E,5)</f>
        <v>0</v>
      </c>
      <c r="F672" s="24" t="str">
        <f t="shared" si="44"/>
        <v/>
      </c>
      <c r="G672" s="24" t="str">
        <f t="shared" si="45"/>
        <v/>
      </c>
      <c r="H672" s="357" t="str">
        <f t="shared" si="46"/>
        <v>否</v>
      </c>
      <c r="I672" s="156" t="str">
        <f t="shared" si="43"/>
        <v>项</v>
      </c>
      <c r="J672" s="225"/>
      <c r="K672" s="225"/>
    </row>
    <row r="673" s="222" customFormat="1" ht="15" hidden="1" customHeight="1" spans="1:11">
      <c r="A673" s="176" t="s">
        <v>1293</v>
      </c>
      <c r="B673" s="359" t="s">
        <v>1294</v>
      </c>
      <c r="C673" s="251">
        <f>VLOOKUP(A673,'[88]02'!A:E,5,FALSE)</f>
        <v>0</v>
      </c>
      <c r="D673" s="251">
        <f>SUMIFS([87]表二!$E$1:$E$65536,[87]表二!$A$1:$A$65536,A673)</f>
        <v>0</v>
      </c>
      <c r="E673" s="360">
        <f>VLOOKUP(A673,Sheet1!A:E,5)</f>
        <v>0</v>
      </c>
      <c r="F673" s="24" t="str">
        <f t="shared" si="44"/>
        <v/>
      </c>
      <c r="G673" s="24" t="str">
        <f t="shared" si="45"/>
        <v/>
      </c>
      <c r="H673" s="357" t="str">
        <f t="shared" si="46"/>
        <v>否</v>
      </c>
      <c r="I673" s="156" t="str">
        <f t="shared" si="43"/>
        <v>项</v>
      </c>
      <c r="J673" s="225"/>
      <c r="K673" s="225"/>
    </row>
    <row r="674" s="222" customFormat="1" ht="15" hidden="1" customHeight="1" spans="1:11">
      <c r="A674" s="176" t="s">
        <v>1295</v>
      </c>
      <c r="B674" s="359" t="s">
        <v>1296</v>
      </c>
      <c r="C674" s="251">
        <f>VLOOKUP(A674,'[88]02'!A:E,5,FALSE)</f>
        <v>0</v>
      </c>
      <c r="D674" s="251">
        <f>SUMIFS([87]表二!$E$1:$E$65536,[87]表二!$A$1:$A$65536,A674)</f>
        <v>0</v>
      </c>
      <c r="E674" s="360">
        <f>VLOOKUP(A674,Sheet1!A:E,5)</f>
        <v>0</v>
      </c>
      <c r="F674" s="24" t="str">
        <f t="shared" si="44"/>
        <v/>
      </c>
      <c r="G674" s="24" t="str">
        <f t="shared" si="45"/>
        <v/>
      </c>
      <c r="H674" s="357" t="str">
        <f t="shared" si="46"/>
        <v>否</v>
      </c>
      <c r="I674" s="156" t="str">
        <f t="shared" si="43"/>
        <v>项</v>
      </c>
      <c r="J674" s="225"/>
      <c r="K674" s="225"/>
    </row>
    <row r="675" s="222" customFormat="1" ht="24" customHeight="1" spans="1:11">
      <c r="A675" s="176" t="s">
        <v>1297</v>
      </c>
      <c r="B675" s="359" t="s">
        <v>1298</v>
      </c>
      <c r="C675" s="251">
        <f>VLOOKUP(A675,'[88]02'!A:E,5,FALSE)</f>
        <v>2286</v>
      </c>
      <c r="D675" s="251">
        <f>SUMIFS([87]表二!$E$1:$E$65536,[87]表二!$A$1:$A$65536,A675)-1</f>
        <v>696</v>
      </c>
      <c r="E675" s="360">
        <f>VLOOKUP(A675,Sheet1!A:E,5)</f>
        <v>2287</v>
      </c>
      <c r="F675" s="24">
        <f t="shared" si="44"/>
        <v>0</v>
      </c>
      <c r="G675" s="24">
        <f t="shared" si="45"/>
        <v>2.286</v>
      </c>
      <c r="H675" s="357" t="str">
        <f t="shared" si="46"/>
        <v>是</v>
      </c>
      <c r="I675" s="156" t="str">
        <f t="shared" si="43"/>
        <v>项</v>
      </c>
      <c r="J675" s="225"/>
      <c r="K675" s="225"/>
    </row>
    <row r="676" s="222" customFormat="1" ht="24" customHeight="1" spans="1:11">
      <c r="A676" s="176" t="s">
        <v>1299</v>
      </c>
      <c r="B676" s="359" t="s">
        <v>1300</v>
      </c>
      <c r="C676" s="251">
        <f>VLOOKUP(A676,'[88]02'!A:E,5,FALSE)</f>
        <v>55</v>
      </c>
      <c r="D676" s="251">
        <f>SUMIFS([87]表二!$E$1:$E$65536,[87]表二!$A$1:$A$65536,A676)</f>
        <v>12</v>
      </c>
      <c r="E676" s="360">
        <f>VLOOKUP(A676,Sheet1!A:E,5)</f>
        <v>19</v>
      </c>
      <c r="F676" s="24">
        <f t="shared" si="44"/>
        <v>-0.655</v>
      </c>
      <c r="G676" s="24">
        <f t="shared" si="45"/>
        <v>0.583</v>
      </c>
      <c r="H676" s="357" t="str">
        <f t="shared" si="46"/>
        <v>是</v>
      </c>
      <c r="I676" s="156" t="str">
        <f t="shared" si="43"/>
        <v>项</v>
      </c>
      <c r="J676" s="225"/>
      <c r="K676" s="225"/>
    </row>
    <row r="677" s="222" customFormat="1" ht="24" customHeight="1" spans="1:11">
      <c r="A677" s="176" t="s">
        <v>1301</v>
      </c>
      <c r="B677" s="359" t="s">
        <v>1302</v>
      </c>
      <c r="C677" s="251">
        <f>VLOOKUP(A677,'[88]02'!A:E,5,FALSE)</f>
        <v>700</v>
      </c>
      <c r="D677" s="251">
        <f>SUMIFS([87]表二!$E$1:$E$65536,[87]表二!$A$1:$A$65536,A677)</f>
        <v>100</v>
      </c>
      <c r="E677" s="360">
        <f>VLOOKUP(A677,Sheet1!A:E,5)</f>
        <v>252</v>
      </c>
      <c r="F677" s="24">
        <f t="shared" si="44"/>
        <v>-0.64</v>
      </c>
      <c r="G677" s="24">
        <f t="shared" si="45"/>
        <v>1.52</v>
      </c>
      <c r="H677" s="357" t="str">
        <f t="shared" si="46"/>
        <v>是</v>
      </c>
      <c r="I677" s="156" t="str">
        <f t="shared" si="43"/>
        <v>项</v>
      </c>
      <c r="J677" s="225"/>
      <c r="K677" s="225"/>
    </row>
    <row r="678" s="222" customFormat="1" ht="24" customHeight="1" spans="1:11">
      <c r="A678" s="176" t="s">
        <v>1303</v>
      </c>
      <c r="B678" s="359" t="s">
        <v>1304</v>
      </c>
      <c r="C678" s="251">
        <f>VLOOKUP(A678,'[88]02'!A:E,5,FALSE)</f>
        <v>5</v>
      </c>
      <c r="D678" s="251">
        <f>SUMIFS([87]表二!$E$1:$E$65536,[87]表二!$A$1:$A$65536,A678)</f>
        <v>0</v>
      </c>
      <c r="E678" s="360">
        <f>VLOOKUP(A678,Sheet1!A:E,5)</f>
        <v>0</v>
      </c>
      <c r="F678" s="24">
        <f t="shared" si="44"/>
        <v>-1</v>
      </c>
      <c r="G678" s="24" t="str">
        <f t="shared" si="45"/>
        <v/>
      </c>
      <c r="H678" s="357" t="str">
        <f t="shared" si="46"/>
        <v>是</v>
      </c>
      <c r="I678" s="156" t="str">
        <f t="shared" si="43"/>
        <v>项</v>
      </c>
      <c r="J678" s="225"/>
      <c r="K678" s="225"/>
    </row>
    <row r="679" ht="24" customHeight="1" spans="1:11">
      <c r="A679" s="176" t="s">
        <v>1305</v>
      </c>
      <c r="B679" s="177" t="s">
        <v>1306</v>
      </c>
      <c r="C679" s="251">
        <f>SUM(C680:C681)</f>
        <v>0</v>
      </c>
      <c r="D679" s="251">
        <f>SUM(D680:D681)</f>
        <v>10</v>
      </c>
      <c r="E679" s="251">
        <f>SUM(E680:E681)</f>
        <v>0</v>
      </c>
      <c r="F679" s="24" t="str">
        <f t="shared" si="44"/>
        <v/>
      </c>
      <c r="G679" s="24">
        <f t="shared" si="45"/>
        <v>-1</v>
      </c>
      <c r="H679" s="357" t="str">
        <f t="shared" si="46"/>
        <v>是</v>
      </c>
      <c r="I679" s="156" t="str">
        <f t="shared" si="43"/>
        <v>款</v>
      </c>
      <c r="J679" s="156"/>
      <c r="K679" s="156"/>
    </row>
    <row r="680" s="222" customFormat="1" ht="24" customHeight="1" spans="1:11">
      <c r="A680" s="176" t="s">
        <v>1307</v>
      </c>
      <c r="B680" s="359" t="s">
        <v>1308</v>
      </c>
      <c r="C680" s="251">
        <f>VLOOKUP(A680,'[88]02'!A:E,5,FALSE)</f>
        <v>0</v>
      </c>
      <c r="D680" s="251">
        <f>SUMIFS([87]表二!$E$1:$E$65536,[87]表二!$A$1:$A$65536,A680)</f>
        <v>10</v>
      </c>
      <c r="E680" s="360">
        <f>VLOOKUP(A680,Sheet1!A:E,5)</f>
        <v>0</v>
      </c>
      <c r="F680" s="24" t="str">
        <f t="shared" si="44"/>
        <v/>
      </c>
      <c r="G680" s="24">
        <f t="shared" si="45"/>
        <v>-1</v>
      </c>
      <c r="H680" s="357" t="str">
        <f t="shared" si="46"/>
        <v>是</v>
      </c>
      <c r="I680" s="156" t="str">
        <f t="shared" si="43"/>
        <v>项</v>
      </c>
      <c r="J680" s="225"/>
      <c r="K680" s="225"/>
    </row>
    <row r="681" s="222" customFormat="1" ht="15" hidden="1" customHeight="1" spans="1:11">
      <c r="A681" s="176" t="s">
        <v>1309</v>
      </c>
      <c r="B681" s="359" t="s">
        <v>1310</v>
      </c>
      <c r="C681" s="251">
        <f>VLOOKUP(A681,'[88]02'!A:E,5,FALSE)</f>
        <v>0</v>
      </c>
      <c r="D681" s="251">
        <f>SUMIFS([87]表二!$E$1:$E$65536,[87]表二!$A$1:$A$65536,A681)</f>
        <v>0</v>
      </c>
      <c r="E681" s="360">
        <f>VLOOKUP(A681,Sheet1!A:E,5)</f>
        <v>0</v>
      </c>
      <c r="F681" s="24" t="str">
        <f t="shared" si="44"/>
        <v/>
      </c>
      <c r="G681" s="24" t="str">
        <f t="shared" si="45"/>
        <v/>
      </c>
      <c r="H681" s="357" t="str">
        <f t="shared" si="46"/>
        <v>否</v>
      </c>
      <c r="I681" s="156" t="str">
        <f t="shared" si="43"/>
        <v>项</v>
      </c>
      <c r="J681" s="225"/>
      <c r="K681" s="225"/>
    </row>
    <row r="682" ht="24" customHeight="1" spans="1:11">
      <c r="A682" s="176" t="s">
        <v>1311</v>
      </c>
      <c r="B682" s="177" t="s">
        <v>1312</v>
      </c>
      <c r="C682" s="251">
        <f>SUM(C683:C685)</f>
        <v>275</v>
      </c>
      <c r="D682" s="251">
        <f>SUM(D683:D685)</f>
        <v>365</v>
      </c>
      <c r="E682" s="251">
        <f>SUM(E683:E685)</f>
        <v>581</v>
      </c>
      <c r="F682" s="24">
        <f t="shared" si="44"/>
        <v>1.113</v>
      </c>
      <c r="G682" s="24">
        <f t="shared" si="45"/>
        <v>0.592</v>
      </c>
      <c r="H682" s="357" t="str">
        <f t="shared" si="46"/>
        <v>是</v>
      </c>
      <c r="I682" s="156" t="str">
        <f t="shared" si="43"/>
        <v>款</v>
      </c>
      <c r="J682" s="156"/>
      <c r="K682" s="156"/>
    </row>
    <row r="683" s="222" customFormat="1" ht="15" hidden="1" customHeight="1" spans="1:11">
      <c r="A683" s="176" t="s">
        <v>1313</v>
      </c>
      <c r="B683" s="359" t="s">
        <v>1314</v>
      </c>
      <c r="C683" s="251">
        <f>VLOOKUP(A683,'[88]02'!A:E,5,FALSE)</f>
        <v>0</v>
      </c>
      <c r="D683" s="251">
        <f>SUMIFS([87]表二!$E$1:$E$65536,[87]表二!$A$1:$A$65536,A683)</f>
        <v>0</v>
      </c>
      <c r="E683" s="360">
        <f>VLOOKUP(A683,Sheet1!A:E,5)</f>
        <v>0</v>
      </c>
      <c r="F683" s="24" t="str">
        <f t="shared" si="44"/>
        <v/>
      </c>
      <c r="G683" s="24" t="str">
        <f t="shared" si="45"/>
        <v/>
      </c>
      <c r="H683" s="357" t="str">
        <f t="shared" si="46"/>
        <v>否</v>
      </c>
      <c r="I683" s="156" t="str">
        <f t="shared" si="43"/>
        <v>项</v>
      </c>
      <c r="J683" s="225"/>
      <c r="K683" s="225"/>
    </row>
    <row r="684" s="222" customFormat="1" ht="24" customHeight="1" spans="1:11">
      <c r="A684" s="176" t="s">
        <v>1315</v>
      </c>
      <c r="B684" s="359" t="s">
        <v>1316</v>
      </c>
      <c r="C684" s="251">
        <f>VLOOKUP(A684,'[88]02'!A:E,5,FALSE)</f>
        <v>61</v>
      </c>
      <c r="D684" s="251">
        <f>SUMIFS([87]表二!$E$1:$E$65536,[87]表二!$A$1:$A$65536,A684)</f>
        <v>226</v>
      </c>
      <c r="E684" s="360">
        <f>VLOOKUP(A684,Sheet1!A:E,5)</f>
        <v>0</v>
      </c>
      <c r="F684" s="24">
        <f t="shared" si="44"/>
        <v>-1</v>
      </c>
      <c r="G684" s="24">
        <f t="shared" si="45"/>
        <v>-1</v>
      </c>
      <c r="H684" s="357" t="str">
        <f t="shared" si="46"/>
        <v>是</v>
      </c>
      <c r="I684" s="156" t="str">
        <f t="shared" si="43"/>
        <v>项</v>
      </c>
      <c r="J684" s="225"/>
      <c r="K684" s="225"/>
    </row>
    <row r="685" s="222" customFormat="1" ht="24" customHeight="1" spans="1:11">
      <c r="A685" s="176" t="s">
        <v>1317</v>
      </c>
      <c r="B685" s="359" t="s">
        <v>1318</v>
      </c>
      <c r="C685" s="251">
        <f>VLOOKUP(A685,'[88]02'!A:E,5,FALSE)</f>
        <v>214</v>
      </c>
      <c r="D685" s="251">
        <f>SUMIFS([87]表二!$E$1:$E$65536,[87]表二!$A$1:$A$65536,A685)</f>
        <v>139</v>
      </c>
      <c r="E685" s="360">
        <f>VLOOKUP(A685,Sheet1!A:E,5)</f>
        <v>581</v>
      </c>
      <c r="F685" s="24">
        <f t="shared" si="44"/>
        <v>1.715</v>
      </c>
      <c r="G685" s="24">
        <f t="shared" si="45"/>
        <v>3.18</v>
      </c>
      <c r="H685" s="357" t="str">
        <f t="shared" si="46"/>
        <v>是</v>
      </c>
      <c r="I685" s="156" t="str">
        <f t="shared" si="43"/>
        <v>项</v>
      </c>
      <c r="J685" s="225"/>
      <c r="K685" s="225"/>
    </row>
    <row r="686" ht="24" customHeight="1" spans="1:11">
      <c r="A686" s="176" t="s">
        <v>1319</v>
      </c>
      <c r="B686" s="177" t="s">
        <v>1320</v>
      </c>
      <c r="C686" s="251">
        <f>SUM(C687:C690)</f>
        <v>7933</v>
      </c>
      <c r="D686" s="251">
        <f>SUM(D687:D690)</f>
        <v>9464</v>
      </c>
      <c r="E686" s="251">
        <f>SUM(E687:E690)</f>
        <v>9031</v>
      </c>
      <c r="F686" s="24">
        <f t="shared" si="44"/>
        <v>0.138</v>
      </c>
      <c r="G686" s="24">
        <f t="shared" si="45"/>
        <v>-0.046</v>
      </c>
      <c r="H686" s="357" t="str">
        <f t="shared" si="46"/>
        <v>是</v>
      </c>
      <c r="I686" s="156" t="str">
        <f t="shared" si="43"/>
        <v>款</v>
      </c>
      <c r="J686" s="156"/>
      <c r="K686" s="156"/>
    </row>
    <row r="687" s="222" customFormat="1" ht="24" customHeight="1" spans="1:11">
      <c r="A687" s="176" t="s">
        <v>1321</v>
      </c>
      <c r="B687" s="359" t="s">
        <v>1322</v>
      </c>
      <c r="C687" s="251">
        <f>VLOOKUP(A687,'[88]02'!A:E,5,FALSE)</f>
        <v>1253</v>
      </c>
      <c r="D687" s="251">
        <f>SUMIFS([87]表二!$E$1:$E$65536,[87]表二!$A$1:$A$65536,A687)</f>
        <v>1325</v>
      </c>
      <c r="E687" s="360">
        <f>VLOOKUP(A687,Sheet1!A:E,5)</f>
        <v>1265</v>
      </c>
      <c r="F687" s="24">
        <f t="shared" si="44"/>
        <v>0.01</v>
      </c>
      <c r="G687" s="24">
        <f t="shared" si="45"/>
        <v>-0.045</v>
      </c>
      <c r="H687" s="357" t="str">
        <f t="shared" si="46"/>
        <v>是</v>
      </c>
      <c r="I687" s="156" t="str">
        <f t="shared" si="43"/>
        <v>项</v>
      </c>
      <c r="J687" s="225"/>
      <c r="K687" s="225"/>
    </row>
    <row r="688" s="222" customFormat="1" ht="24" customHeight="1" spans="1:11">
      <c r="A688" s="176" t="s">
        <v>1323</v>
      </c>
      <c r="B688" s="359" t="s">
        <v>1324</v>
      </c>
      <c r="C688" s="251">
        <f>VLOOKUP(A688,'[88]02'!A:E,5,FALSE)</f>
        <v>3236</v>
      </c>
      <c r="D688" s="251">
        <f>SUMIFS([87]表二!$E$1:$E$65536,[87]表二!$A$1:$A$65536,A688)</f>
        <v>3924</v>
      </c>
      <c r="E688" s="360">
        <f>VLOOKUP(A688,Sheet1!A:E,5)</f>
        <v>3559</v>
      </c>
      <c r="F688" s="24">
        <f t="shared" si="44"/>
        <v>0.1</v>
      </c>
      <c r="G688" s="24">
        <f t="shared" si="45"/>
        <v>-0.093</v>
      </c>
      <c r="H688" s="357" t="str">
        <f t="shared" si="46"/>
        <v>是</v>
      </c>
      <c r="I688" s="156" t="str">
        <f t="shared" si="43"/>
        <v>项</v>
      </c>
      <c r="J688" s="225"/>
      <c r="K688" s="225"/>
    </row>
    <row r="689" s="222" customFormat="1" ht="24" customHeight="1" spans="1:11">
      <c r="A689" s="176" t="s">
        <v>1325</v>
      </c>
      <c r="B689" s="359" t="s">
        <v>1326</v>
      </c>
      <c r="C689" s="251">
        <f>VLOOKUP(A689,'[88]02'!A:E,5,FALSE)</f>
        <v>3444</v>
      </c>
      <c r="D689" s="251">
        <f>SUMIFS([87]表二!$E$1:$E$65536,[87]表二!$A$1:$A$65536,A689)</f>
        <v>3744</v>
      </c>
      <c r="E689" s="360">
        <f>VLOOKUP(A689,Sheet1!A:E,5)</f>
        <v>3765</v>
      </c>
      <c r="F689" s="24">
        <f t="shared" si="44"/>
        <v>0.093</v>
      </c>
      <c r="G689" s="24">
        <f t="shared" si="45"/>
        <v>0.006</v>
      </c>
      <c r="H689" s="357" t="str">
        <f t="shared" si="46"/>
        <v>是</v>
      </c>
      <c r="I689" s="156" t="str">
        <f t="shared" si="43"/>
        <v>项</v>
      </c>
      <c r="J689" s="225"/>
      <c r="K689" s="225"/>
    </row>
    <row r="690" s="222" customFormat="1" ht="24" customHeight="1" spans="1:11">
      <c r="A690" s="176" t="s">
        <v>1327</v>
      </c>
      <c r="B690" s="359" t="s">
        <v>1328</v>
      </c>
      <c r="C690" s="251">
        <f>VLOOKUP(A690,'[88]02'!A:E,5,FALSE)</f>
        <v>0</v>
      </c>
      <c r="D690" s="251">
        <f>SUMIFS([87]表二!$E$1:$E$65536,[87]表二!$A$1:$A$65536,A690)</f>
        <v>471</v>
      </c>
      <c r="E690" s="360">
        <f>VLOOKUP(A690,Sheet1!A:E,5)</f>
        <v>442</v>
      </c>
      <c r="F690" s="24" t="str">
        <f t="shared" si="44"/>
        <v/>
      </c>
      <c r="G690" s="24">
        <f t="shared" si="45"/>
        <v>-0.062</v>
      </c>
      <c r="H690" s="357" t="str">
        <f t="shared" si="46"/>
        <v>是</v>
      </c>
      <c r="I690" s="156" t="str">
        <f t="shared" si="43"/>
        <v>项</v>
      </c>
      <c r="J690" s="225"/>
      <c r="K690" s="225"/>
    </row>
    <row r="691" ht="24" customHeight="1" spans="1:11">
      <c r="A691" s="176" t="s">
        <v>1329</v>
      </c>
      <c r="B691" s="177" t="s">
        <v>1330</v>
      </c>
      <c r="C691" s="251">
        <f>SUM(C692:C694)</f>
        <v>39</v>
      </c>
      <c r="D691" s="251">
        <f>SUM(D692:D694)</f>
        <v>813</v>
      </c>
      <c r="E691" s="251">
        <f>SUM(E692:E694)</f>
        <v>737</v>
      </c>
      <c r="F691" s="24">
        <f t="shared" si="44"/>
        <v>17.897</v>
      </c>
      <c r="G691" s="24">
        <f t="shared" si="45"/>
        <v>-0.093</v>
      </c>
      <c r="H691" s="357" t="str">
        <f t="shared" si="46"/>
        <v>是</v>
      </c>
      <c r="I691" s="156" t="str">
        <f t="shared" si="43"/>
        <v>款</v>
      </c>
      <c r="J691" s="156"/>
      <c r="K691" s="156"/>
    </row>
    <row r="692" s="222" customFormat="1" ht="24" customHeight="1" spans="1:11">
      <c r="A692" s="176" t="s">
        <v>1331</v>
      </c>
      <c r="B692" s="359" t="s">
        <v>1332</v>
      </c>
      <c r="C692" s="251">
        <f>VLOOKUP(A692,'[88]02'!A:E,5,FALSE)</f>
        <v>34</v>
      </c>
      <c r="D692" s="251">
        <f>SUMIFS([87]表二!$E$1:$E$65536,[87]表二!$A$1:$A$65536,A692)</f>
        <v>6</v>
      </c>
      <c r="E692" s="360">
        <f>VLOOKUP(A692,Sheet1!A:E,5)</f>
        <v>6</v>
      </c>
      <c r="F692" s="24">
        <f t="shared" si="44"/>
        <v>-0.824</v>
      </c>
      <c r="G692" s="24">
        <f t="shared" si="45"/>
        <v>0</v>
      </c>
      <c r="H692" s="357" t="str">
        <f t="shared" si="46"/>
        <v>是</v>
      </c>
      <c r="I692" s="156" t="str">
        <f t="shared" si="43"/>
        <v>项</v>
      </c>
      <c r="J692" s="225"/>
      <c r="K692" s="225"/>
    </row>
    <row r="693" s="222" customFormat="1" ht="24" customHeight="1" spans="1:11">
      <c r="A693" s="176" t="s">
        <v>1333</v>
      </c>
      <c r="B693" s="359" t="s">
        <v>1334</v>
      </c>
      <c r="C693" s="251">
        <f>VLOOKUP(A693,'[88]02'!A:E,5,FALSE)</f>
        <v>5</v>
      </c>
      <c r="D693" s="251">
        <f>SUMIFS([87]表二!$E$1:$E$65536,[87]表二!$A$1:$A$65536,A693)</f>
        <v>807</v>
      </c>
      <c r="E693" s="360">
        <f>VLOOKUP(A693,Sheet1!A:E,5)</f>
        <v>731</v>
      </c>
      <c r="F693" s="24">
        <f t="shared" si="44"/>
        <v>145.2</v>
      </c>
      <c r="G693" s="24">
        <f t="shared" si="45"/>
        <v>-0.094</v>
      </c>
      <c r="H693" s="357" t="str">
        <f t="shared" si="46"/>
        <v>是</v>
      </c>
      <c r="I693" s="156" t="str">
        <f t="shared" ref="I693:I756" si="47">IF(LEN(A693)=3,"类",IF(LEN(A693)=5,"款","项"))</f>
        <v>项</v>
      </c>
      <c r="J693" s="225"/>
      <c r="K693" s="225"/>
    </row>
    <row r="694" s="222" customFormat="1" ht="15" hidden="1" customHeight="1" spans="1:11">
      <c r="A694" s="176" t="s">
        <v>1335</v>
      </c>
      <c r="B694" s="359" t="s">
        <v>1336</v>
      </c>
      <c r="C694" s="251">
        <f>VLOOKUP(A694,'[88]02'!A:E,5,FALSE)</f>
        <v>0</v>
      </c>
      <c r="D694" s="251">
        <f>SUMIFS([87]表二!$E$1:$E$65536,[87]表二!$A$1:$A$65536,A694)</f>
        <v>0</v>
      </c>
      <c r="E694" s="360">
        <f>VLOOKUP(A694,Sheet1!A:E,5)</f>
        <v>0</v>
      </c>
      <c r="F694" s="24" t="str">
        <f t="shared" si="44"/>
        <v/>
      </c>
      <c r="G694" s="24" t="str">
        <f t="shared" si="45"/>
        <v/>
      </c>
      <c r="H694" s="357" t="str">
        <f t="shared" si="46"/>
        <v>否</v>
      </c>
      <c r="I694" s="156" t="str">
        <f t="shared" si="47"/>
        <v>项</v>
      </c>
      <c r="J694" s="225"/>
      <c r="K694" s="225"/>
    </row>
    <row r="695" ht="24" customHeight="1" spans="1:11">
      <c r="A695" s="176" t="s">
        <v>1337</v>
      </c>
      <c r="B695" s="177" t="s">
        <v>1338</v>
      </c>
      <c r="C695" s="251">
        <f>SUM(C696:C698)</f>
        <v>39</v>
      </c>
      <c r="D695" s="251">
        <f>SUM(D696:D698)</f>
        <v>946</v>
      </c>
      <c r="E695" s="251">
        <f>SUM(E696:E698)</f>
        <v>636</v>
      </c>
      <c r="F695" s="24">
        <f t="shared" si="44"/>
        <v>15.308</v>
      </c>
      <c r="G695" s="24">
        <f t="shared" si="45"/>
        <v>-0.328</v>
      </c>
      <c r="H695" s="357" t="str">
        <f t="shared" si="46"/>
        <v>是</v>
      </c>
      <c r="I695" s="156" t="str">
        <f t="shared" si="47"/>
        <v>款</v>
      </c>
      <c r="J695" s="156"/>
      <c r="K695" s="156"/>
    </row>
    <row r="696" s="222" customFormat="1" ht="24" customHeight="1" spans="1:11">
      <c r="A696" s="176" t="s">
        <v>1339</v>
      </c>
      <c r="B696" s="359" t="s">
        <v>1340</v>
      </c>
      <c r="C696" s="251">
        <f>VLOOKUP(A696,'[88]02'!A:E,5,FALSE)</f>
        <v>39</v>
      </c>
      <c r="D696" s="251">
        <f>SUMIFS([87]表二!$E$1:$E$65536,[87]表二!$A$1:$A$65536,A696)</f>
        <v>944</v>
      </c>
      <c r="E696" s="360">
        <f>VLOOKUP(A696,Sheet1!A:E,5)</f>
        <v>636</v>
      </c>
      <c r="F696" s="24">
        <f t="shared" si="44"/>
        <v>15.308</v>
      </c>
      <c r="G696" s="24">
        <f t="shared" si="45"/>
        <v>-0.326</v>
      </c>
      <c r="H696" s="357" t="str">
        <f t="shared" si="46"/>
        <v>是</v>
      </c>
      <c r="I696" s="156" t="str">
        <f t="shared" si="47"/>
        <v>项</v>
      </c>
      <c r="J696" s="225"/>
      <c r="K696" s="225"/>
    </row>
    <row r="697" s="222" customFormat="1" ht="15" hidden="1" customHeight="1" spans="1:11">
      <c r="A697" s="176" t="s">
        <v>1341</v>
      </c>
      <c r="B697" s="359" t="s">
        <v>1342</v>
      </c>
      <c r="C697" s="251">
        <f>VLOOKUP(A697,'[88]02'!A:E,5,FALSE)</f>
        <v>0</v>
      </c>
      <c r="D697" s="251">
        <f>SUMIFS([87]表二!$E$1:$E$65536,[87]表二!$A$1:$A$65536,A697)</f>
        <v>0</v>
      </c>
      <c r="E697" s="360">
        <f>VLOOKUP(A697,Sheet1!A:E,5)</f>
        <v>0</v>
      </c>
      <c r="F697" s="24" t="str">
        <f t="shared" si="44"/>
        <v/>
      </c>
      <c r="G697" s="24" t="str">
        <f t="shared" si="45"/>
        <v/>
      </c>
      <c r="H697" s="357" t="str">
        <f t="shared" si="46"/>
        <v>否</v>
      </c>
      <c r="I697" s="156" t="str">
        <f t="shared" si="47"/>
        <v>项</v>
      </c>
      <c r="J697" s="225"/>
      <c r="K697" s="225"/>
    </row>
    <row r="698" s="222" customFormat="1" ht="24" customHeight="1" spans="1:11">
      <c r="A698" s="176" t="s">
        <v>1343</v>
      </c>
      <c r="B698" s="359" t="s">
        <v>1344</v>
      </c>
      <c r="C698" s="251">
        <f>VLOOKUP(A698,'[88]02'!A:E,5,FALSE)</f>
        <v>0</v>
      </c>
      <c r="D698" s="251">
        <f>SUMIFS([87]表二!$E$1:$E$65536,[87]表二!$A$1:$A$65536,A698)</f>
        <v>2</v>
      </c>
      <c r="E698" s="360">
        <f>VLOOKUP(A698,Sheet1!A:E,5)</f>
        <v>0</v>
      </c>
      <c r="F698" s="24" t="str">
        <f t="shared" si="44"/>
        <v/>
      </c>
      <c r="G698" s="24">
        <f t="shared" si="45"/>
        <v>-1</v>
      </c>
      <c r="H698" s="357" t="str">
        <f t="shared" si="46"/>
        <v>是</v>
      </c>
      <c r="I698" s="156" t="str">
        <f t="shared" si="47"/>
        <v>项</v>
      </c>
      <c r="J698" s="225"/>
      <c r="K698" s="225"/>
    </row>
    <row r="699" ht="24" customHeight="1" spans="1:11">
      <c r="A699" s="176" t="s">
        <v>1345</v>
      </c>
      <c r="B699" s="177" t="s">
        <v>1346</v>
      </c>
      <c r="C699" s="251">
        <f>SUM(C700:C701)</f>
        <v>312</v>
      </c>
      <c r="D699" s="251">
        <f>SUM(D700:D701)</f>
        <v>323</v>
      </c>
      <c r="E699" s="251">
        <f>SUM(E700:E701)</f>
        <v>435</v>
      </c>
      <c r="F699" s="24">
        <f t="shared" si="44"/>
        <v>0.394</v>
      </c>
      <c r="G699" s="24">
        <f t="shared" si="45"/>
        <v>0.347</v>
      </c>
      <c r="H699" s="357" t="str">
        <f t="shared" si="46"/>
        <v>是</v>
      </c>
      <c r="I699" s="156" t="str">
        <f t="shared" si="47"/>
        <v>款</v>
      </c>
      <c r="J699" s="156"/>
      <c r="K699" s="156"/>
    </row>
    <row r="700" s="222" customFormat="1" ht="24" customHeight="1" spans="1:11">
      <c r="A700" s="176" t="s">
        <v>1347</v>
      </c>
      <c r="B700" s="359" t="s">
        <v>1348</v>
      </c>
      <c r="C700" s="251">
        <f>VLOOKUP(A700,'[88]02'!A:E,5,FALSE)</f>
        <v>312</v>
      </c>
      <c r="D700" s="251">
        <f>SUMIFS([87]表二!$E$1:$E$65536,[87]表二!$A$1:$A$65536,A700)</f>
        <v>323</v>
      </c>
      <c r="E700" s="360">
        <f>VLOOKUP(A700,Sheet1!A:E,5)</f>
        <v>435</v>
      </c>
      <c r="F700" s="24">
        <f t="shared" si="44"/>
        <v>0.394</v>
      </c>
      <c r="G700" s="24">
        <f t="shared" si="45"/>
        <v>0.347</v>
      </c>
      <c r="H700" s="357" t="str">
        <f t="shared" si="46"/>
        <v>是</v>
      </c>
      <c r="I700" s="156" t="str">
        <f t="shared" si="47"/>
        <v>项</v>
      </c>
      <c r="J700" s="225"/>
      <c r="K700" s="225"/>
    </row>
    <row r="701" s="222" customFormat="1" ht="15" hidden="1" customHeight="1" spans="1:11">
      <c r="A701" s="176" t="s">
        <v>1349</v>
      </c>
      <c r="B701" s="359" t="s">
        <v>1350</v>
      </c>
      <c r="C701" s="251">
        <f>VLOOKUP(A701,'[88]02'!A:E,5,FALSE)</f>
        <v>0</v>
      </c>
      <c r="D701" s="251">
        <f>SUMIFS([87]表二!$E$1:$E$65536,[87]表二!$A$1:$A$65536,A701)</f>
        <v>0</v>
      </c>
      <c r="E701" s="360">
        <f>VLOOKUP(A701,Sheet1!A:E,5)</f>
        <v>0</v>
      </c>
      <c r="F701" s="24" t="str">
        <f t="shared" si="44"/>
        <v/>
      </c>
      <c r="G701" s="24" t="str">
        <f t="shared" si="45"/>
        <v/>
      </c>
      <c r="H701" s="357" t="str">
        <f t="shared" si="46"/>
        <v>否</v>
      </c>
      <c r="I701" s="156" t="str">
        <f t="shared" si="47"/>
        <v>项</v>
      </c>
      <c r="J701" s="225"/>
      <c r="K701" s="225"/>
    </row>
    <row r="702" ht="24" customHeight="1" spans="1:11">
      <c r="A702" s="176" t="s">
        <v>1351</v>
      </c>
      <c r="B702" s="177" t="s">
        <v>1352</v>
      </c>
      <c r="C702" s="251">
        <f>SUM(C703:C710)</f>
        <v>267</v>
      </c>
      <c r="D702" s="251">
        <f>SUM(D703:D710)</f>
        <v>284</v>
      </c>
      <c r="E702" s="251">
        <f>SUM(E703:E710)</f>
        <v>281</v>
      </c>
      <c r="F702" s="24">
        <f t="shared" si="44"/>
        <v>0.052</v>
      </c>
      <c r="G702" s="24">
        <f t="shared" si="45"/>
        <v>-0.011</v>
      </c>
      <c r="H702" s="357" t="str">
        <f t="shared" si="46"/>
        <v>是</v>
      </c>
      <c r="I702" s="156" t="str">
        <f t="shared" si="47"/>
        <v>款</v>
      </c>
      <c r="J702" s="156"/>
      <c r="K702" s="156"/>
    </row>
    <row r="703" s="222" customFormat="1" ht="24" customHeight="1" spans="1:11">
      <c r="A703" s="176" t="s">
        <v>1353</v>
      </c>
      <c r="B703" s="359" t="s">
        <v>166</v>
      </c>
      <c r="C703" s="251">
        <f>VLOOKUP(A703,'[88]02'!A:E,5,FALSE)</f>
        <v>252</v>
      </c>
      <c r="D703" s="251">
        <f>SUMIFS([87]表二!$E$1:$E$65536,[87]表二!$A$1:$A$65536,A703)</f>
        <v>272</v>
      </c>
      <c r="E703" s="360">
        <f>VLOOKUP(A703,Sheet1!A:E,5)</f>
        <v>281</v>
      </c>
      <c r="F703" s="24">
        <f t="shared" si="44"/>
        <v>0.115</v>
      </c>
      <c r="G703" s="24">
        <f t="shared" si="45"/>
        <v>0.033</v>
      </c>
      <c r="H703" s="357" t="str">
        <f t="shared" si="46"/>
        <v>是</v>
      </c>
      <c r="I703" s="156" t="str">
        <f t="shared" si="47"/>
        <v>项</v>
      </c>
      <c r="J703" s="225"/>
      <c r="K703" s="225"/>
    </row>
    <row r="704" s="222" customFormat="1" ht="15" hidden="1" customHeight="1" spans="1:11">
      <c r="A704" s="176" t="s">
        <v>1354</v>
      </c>
      <c r="B704" s="359" t="s">
        <v>168</v>
      </c>
      <c r="C704" s="251">
        <f>VLOOKUP(A704,'[88]02'!A:E,5,FALSE)</f>
        <v>0</v>
      </c>
      <c r="D704" s="251">
        <f>SUMIFS([87]表二!$E$1:$E$65536,[87]表二!$A$1:$A$65536,A704)</f>
        <v>0</v>
      </c>
      <c r="E704" s="360">
        <f>VLOOKUP(A704,Sheet1!A:E,5)</f>
        <v>0</v>
      </c>
      <c r="F704" s="24" t="str">
        <f t="shared" si="44"/>
        <v/>
      </c>
      <c r="G704" s="24" t="str">
        <f t="shared" si="45"/>
        <v/>
      </c>
      <c r="H704" s="357" t="str">
        <f t="shared" si="46"/>
        <v>否</v>
      </c>
      <c r="I704" s="156" t="str">
        <f t="shared" si="47"/>
        <v>项</v>
      </c>
      <c r="J704" s="225"/>
      <c r="K704" s="225"/>
    </row>
    <row r="705" s="222" customFormat="1" ht="15" hidden="1" customHeight="1" spans="1:11">
      <c r="A705" s="176" t="s">
        <v>1355</v>
      </c>
      <c r="B705" s="359" t="s">
        <v>170</v>
      </c>
      <c r="C705" s="251">
        <f>VLOOKUP(A705,'[88]02'!A:E,5,FALSE)</f>
        <v>0</v>
      </c>
      <c r="D705" s="251">
        <f>SUMIFS([87]表二!$E$1:$E$65536,[87]表二!$A$1:$A$65536,A705)</f>
        <v>0</v>
      </c>
      <c r="E705" s="360">
        <f>VLOOKUP(A705,Sheet1!A:E,5)</f>
        <v>0</v>
      </c>
      <c r="F705" s="24" t="str">
        <f t="shared" si="44"/>
        <v/>
      </c>
      <c r="G705" s="24" t="str">
        <f t="shared" si="45"/>
        <v/>
      </c>
      <c r="H705" s="357" t="str">
        <f t="shared" si="46"/>
        <v>否</v>
      </c>
      <c r="I705" s="156" t="str">
        <f t="shared" si="47"/>
        <v>项</v>
      </c>
      <c r="J705" s="225"/>
      <c r="K705" s="225"/>
    </row>
    <row r="706" s="222" customFormat="1" ht="15" hidden="1" customHeight="1" spans="1:11">
      <c r="A706" s="176" t="s">
        <v>1356</v>
      </c>
      <c r="B706" s="359" t="s">
        <v>267</v>
      </c>
      <c r="C706" s="251">
        <f>VLOOKUP(A706,'[88]02'!A:E,5,FALSE)</f>
        <v>0</v>
      </c>
      <c r="D706" s="251">
        <f>SUMIFS([87]表二!$E$1:$E$65536,[87]表二!$A$1:$A$65536,A706)</f>
        <v>0</v>
      </c>
      <c r="E706" s="360">
        <f>VLOOKUP(A706,Sheet1!A:E,5)</f>
        <v>0</v>
      </c>
      <c r="F706" s="24" t="str">
        <f t="shared" si="44"/>
        <v/>
      </c>
      <c r="G706" s="24" t="str">
        <f t="shared" si="45"/>
        <v/>
      </c>
      <c r="H706" s="357" t="str">
        <f t="shared" si="46"/>
        <v>否</v>
      </c>
      <c r="I706" s="156" t="str">
        <f t="shared" si="47"/>
        <v>项</v>
      </c>
      <c r="J706" s="225"/>
      <c r="K706" s="225"/>
    </row>
    <row r="707" s="222" customFormat="1" ht="24" customHeight="1" spans="1:11">
      <c r="A707" s="176" t="s">
        <v>1357</v>
      </c>
      <c r="B707" s="359" t="s">
        <v>1358</v>
      </c>
      <c r="C707" s="251">
        <f>VLOOKUP(A707,'[88]02'!A:E,5,FALSE)</f>
        <v>14</v>
      </c>
      <c r="D707" s="251">
        <f>SUMIFS([87]表二!$E$1:$E$65536,[87]表二!$A$1:$A$65536,A707)</f>
        <v>12</v>
      </c>
      <c r="E707" s="360">
        <f>VLOOKUP(A707,Sheet1!A:E,5)</f>
        <v>0</v>
      </c>
      <c r="F707" s="24">
        <f t="shared" si="44"/>
        <v>-1</v>
      </c>
      <c r="G707" s="24">
        <f t="shared" si="45"/>
        <v>-1</v>
      </c>
      <c r="H707" s="357" t="str">
        <f t="shared" si="46"/>
        <v>是</v>
      </c>
      <c r="I707" s="156" t="str">
        <f t="shared" si="47"/>
        <v>项</v>
      </c>
      <c r="J707" s="225"/>
      <c r="K707" s="225"/>
    </row>
    <row r="708" s="222" customFormat="1" ht="24" customHeight="1" spans="1:11">
      <c r="A708" s="176" t="s">
        <v>1359</v>
      </c>
      <c r="B708" s="359" t="s">
        <v>1360</v>
      </c>
      <c r="C708" s="251">
        <f>VLOOKUP(A708,'[88]02'!A:E,5,FALSE)</f>
        <v>1</v>
      </c>
      <c r="D708" s="251">
        <f>SUMIFS([87]表二!$E$1:$E$65536,[87]表二!$A$1:$A$65536,A708)</f>
        <v>0</v>
      </c>
      <c r="E708" s="360">
        <f>VLOOKUP(A708,Sheet1!A:E,5)</f>
        <v>0</v>
      </c>
      <c r="F708" s="24">
        <f t="shared" si="44"/>
        <v>-1</v>
      </c>
      <c r="G708" s="24" t="str">
        <f t="shared" si="45"/>
        <v/>
      </c>
      <c r="H708" s="357" t="str">
        <f t="shared" si="46"/>
        <v>是</v>
      </c>
      <c r="I708" s="156" t="str">
        <f t="shared" si="47"/>
        <v>项</v>
      </c>
      <c r="J708" s="225"/>
      <c r="K708" s="225"/>
    </row>
    <row r="709" s="222" customFormat="1" ht="15" hidden="1" customHeight="1" spans="1:11">
      <c r="A709" s="176" t="s">
        <v>1361</v>
      </c>
      <c r="B709" s="359" t="s">
        <v>184</v>
      </c>
      <c r="C709" s="251">
        <f>VLOOKUP(A709,'[88]02'!A:E,5,FALSE)</f>
        <v>0</v>
      </c>
      <c r="D709" s="251">
        <f>SUMIFS([87]表二!$E$1:$E$65536,[87]表二!$A$1:$A$65536,A709)</f>
        <v>0</v>
      </c>
      <c r="E709" s="360">
        <f>VLOOKUP(A709,Sheet1!A:E,5)</f>
        <v>0</v>
      </c>
      <c r="F709" s="24" t="str">
        <f t="shared" si="44"/>
        <v/>
      </c>
      <c r="G709" s="24" t="str">
        <f t="shared" si="45"/>
        <v/>
      </c>
      <c r="H709" s="357" t="str">
        <f t="shared" si="46"/>
        <v>否</v>
      </c>
      <c r="I709" s="156" t="str">
        <f t="shared" si="47"/>
        <v>项</v>
      </c>
      <c r="J709" s="225"/>
      <c r="K709" s="225"/>
    </row>
    <row r="710" s="222" customFormat="1" ht="15" hidden="1" customHeight="1" spans="1:11">
      <c r="A710" s="176" t="s">
        <v>1362</v>
      </c>
      <c r="B710" s="359" t="s">
        <v>1363</v>
      </c>
      <c r="C710" s="251">
        <f>VLOOKUP(A710,'[88]02'!A:E,5,FALSE)</f>
        <v>0</v>
      </c>
      <c r="D710" s="251">
        <f>SUMIFS([87]表二!$E$1:$E$65536,[87]表二!$A$1:$A$65536,A710)</f>
        <v>0</v>
      </c>
      <c r="E710" s="360">
        <f>VLOOKUP(A710,Sheet1!A:E,5)</f>
        <v>0</v>
      </c>
      <c r="F710" s="24" t="str">
        <f t="shared" ref="F710:F773" si="48">IF(C710&gt;0,E710/C710-1,IF(C710&lt;0,-(E710/C710-1),""))</f>
        <v/>
      </c>
      <c r="G710" s="24" t="str">
        <f t="shared" ref="G710:G773" si="49">IF(D710&gt;0,E710/D710-1,IF(D710&lt;0,-(E710/D710-1),""))</f>
        <v/>
      </c>
      <c r="H710" s="357" t="str">
        <f t="shared" si="46"/>
        <v>否</v>
      </c>
      <c r="I710" s="156" t="str">
        <f t="shared" si="47"/>
        <v>项</v>
      </c>
      <c r="J710" s="225"/>
      <c r="K710" s="225"/>
    </row>
    <row r="711" ht="24" customHeight="1" spans="1:11">
      <c r="A711" s="176" t="s">
        <v>1364</v>
      </c>
      <c r="B711" s="177" t="s">
        <v>1365</v>
      </c>
      <c r="C711" s="251">
        <f>SUM(C712)</f>
        <v>23</v>
      </c>
      <c r="D711" s="251">
        <f>SUM(D712)</f>
        <v>0</v>
      </c>
      <c r="E711" s="251">
        <f>SUM(E712)</f>
        <v>0</v>
      </c>
      <c r="F711" s="24">
        <f t="shared" si="48"/>
        <v>-1</v>
      </c>
      <c r="G711" s="24" t="str">
        <f t="shared" si="49"/>
        <v/>
      </c>
      <c r="H711" s="357" t="str">
        <f t="shared" si="46"/>
        <v>是</v>
      </c>
      <c r="I711" s="156" t="str">
        <f t="shared" si="47"/>
        <v>款</v>
      </c>
      <c r="J711" s="156"/>
      <c r="K711" s="156"/>
    </row>
    <row r="712" s="222" customFormat="1" ht="24" customHeight="1" spans="1:11">
      <c r="A712" s="176" t="s">
        <v>1366</v>
      </c>
      <c r="B712" s="359" t="s">
        <v>1365</v>
      </c>
      <c r="C712" s="251">
        <f>VLOOKUP(A712,'[88]02'!A:E,5,FALSE)</f>
        <v>23</v>
      </c>
      <c r="D712" s="251">
        <f>SUMIFS([87]表二!$E$1:$E$65536,[87]表二!$A$1:$A$65536,A712)</f>
        <v>0</v>
      </c>
      <c r="E712" s="360">
        <f>VLOOKUP(A712,Sheet1!A:E,5)</f>
        <v>0</v>
      </c>
      <c r="F712" s="24">
        <f t="shared" si="48"/>
        <v>-1</v>
      </c>
      <c r="G712" s="24" t="str">
        <f t="shared" si="49"/>
        <v/>
      </c>
      <c r="H712" s="357" t="str">
        <f t="shared" si="46"/>
        <v>是</v>
      </c>
      <c r="I712" s="156" t="str">
        <f t="shared" si="47"/>
        <v>项</v>
      </c>
      <c r="J712" s="225"/>
      <c r="K712" s="225"/>
    </row>
    <row r="713" ht="24" customHeight="1" spans="1:11">
      <c r="A713" s="176" t="s">
        <v>1367</v>
      </c>
      <c r="B713" s="177" t="s">
        <v>1368</v>
      </c>
      <c r="C713" s="251">
        <f>SUM(C714)</f>
        <v>297</v>
      </c>
      <c r="D713" s="251">
        <f>SUM(D714)</f>
        <v>19</v>
      </c>
      <c r="E713" s="251">
        <f>SUM(E714)</f>
        <v>0</v>
      </c>
      <c r="F713" s="24">
        <f t="shared" si="48"/>
        <v>-1</v>
      </c>
      <c r="G713" s="24">
        <f t="shared" si="49"/>
        <v>-1</v>
      </c>
      <c r="H713" s="357" t="str">
        <f t="shared" si="46"/>
        <v>是</v>
      </c>
      <c r="I713" s="156" t="str">
        <f t="shared" si="47"/>
        <v>款</v>
      </c>
      <c r="J713" s="156"/>
      <c r="K713" s="156"/>
    </row>
    <row r="714" s="222" customFormat="1" ht="24" customHeight="1" spans="1:11">
      <c r="A714" s="176" t="s">
        <v>1369</v>
      </c>
      <c r="B714" s="359" t="s">
        <v>1368</v>
      </c>
      <c r="C714" s="251">
        <f>VLOOKUP(A714,'[88]02'!A:E,5,FALSE)</f>
        <v>297</v>
      </c>
      <c r="D714" s="251">
        <f>SUMIFS([87]表二!$E$1:$E$65536,[87]表二!$A$1:$A$65536,A714)</f>
        <v>19</v>
      </c>
      <c r="E714" s="360">
        <f>VLOOKUP(A714,Sheet1!A:E,5)</f>
        <v>0</v>
      </c>
      <c r="F714" s="24">
        <f t="shared" si="48"/>
        <v>-1</v>
      </c>
      <c r="G714" s="24">
        <f t="shared" si="49"/>
        <v>-1</v>
      </c>
      <c r="H714" s="357" t="str">
        <f t="shared" si="46"/>
        <v>是</v>
      </c>
      <c r="I714" s="156" t="str">
        <f t="shared" si="47"/>
        <v>项</v>
      </c>
      <c r="J714" s="225"/>
      <c r="K714" s="225"/>
    </row>
    <row r="715" ht="24" customHeight="1" spans="1:11">
      <c r="A715" s="172" t="s">
        <v>1370</v>
      </c>
      <c r="B715" s="173" t="s">
        <v>125</v>
      </c>
      <c r="C715" s="212">
        <f>SUM(C716,C726,C730,C739,C746,C753,C759,C762,C765,C767,C769,C775,C777,C779,C794)</f>
        <v>10135</v>
      </c>
      <c r="D715" s="212">
        <f>SUM(D716,D726,D730,D739,D746,D753,D759,D762,D765,D767,D769,D775,D777,D779,D794)</f>
        <v>0</v>
      </c>
      <c r="E715" s="212">
        <f>SUM(E716,E726,E730,E739,E746,E753,E759,E762,E765,E767,E769,E775,E777,E779,E794)</f>
        <v>364</v>
      </c>
      <c r="F715" s="24">
        <f t="shared" si="48"/>
        <v>-0.964</v>
      </c>
      <c r="G715" s="24" t="str">
        <f t="shared" si="49"/>
        <v/>
      </c>
      <c r="H715" s="357" t="str">
        <f t="shared" si="46"/>
        <v>是</v>
      </c>
      <c r="I715" s="156" t="str">
        <f t="shared" si="47"/>
        <v>类</v>
      </c>
      <c r="J715" s="156">
        <v>1406000</v>
      </c>
      <c r="K715" s="156"/>
    </row>
    <row r="716" ht="15" hidden="1" customHeight="1" spans="1:11">
      <c r="A716" s="176" t="s">
        <v>1371</v>
      </c>
      <c r="B716" s="177" t="s">
        <v>1372</v>
      </c>
      <c r="C716" s="251">
        <f>SUM(C717:C725)</f>
        <v>0</v>
      </c>
      <c r="D716" s="251">
        <f>SUM(D717:D725)</f>
        <v>0</v>
      </c>
      <c r="E716" s="251">
        <f>SUM(E717:E725)</f>
        <v>0</v>
      </c>
      <c r="F716" s="24" t="str">
        <f t="shared" si="48"/>
        <v/>
      </c>
      <c r="G716" s="24" t="str">
        <f t="shared" si="49"/>
        <v/>
      </c>
      <c r="H716" s="357" t="str">
        <f t="shared" si="46"/>
        <v>否</v>
      </c>
      <c r="I716" s="156" t="str">
        <f t="shared" si="47"/>
        <v>款</v>
      </c>
      <c r="J716" s="156"/>
      <c r="K716" s="156"/>
    </row>
    <row r="717" s="222" customFormat="1" ht="15" hidden="1" customHeight="1" spans="1:11">
      <c r="A717" s="176" t="s">
        <v>1373</v>
      </c>
      <c r="B717" s="359" t="s">
        <v>166</v>
      </c>
      <c r="C717" s="251">
        <f>VLOOKUP(A717,'[88]02'!A:E,5,FALSE)</f>
        <v>0</v>
      </c>
      <c r="D717" s="251">
        <f>SUMIFS([87]表二!$E$1:$E$65536,[87]表二!$A$1:$A$65536,A717)</f>
        <v>0</v>
      </c>
      <c r="E717" s="360">
        <f>VLOOKUP(A717,Sheet1!A:E,5)</f>
        <v>0</v>
      </c>
      <c r="F717" s="24" t="str">
        <f t="shared" si="48"/>
        <v/>
      </c>
      <c r="G717" s="24" t="str">
        <f t="shared" si="49"/>
        <v/>
      </c>
      <c r="H717" s="357" t="str">
        <f t="shared" si="46"/>
        <v>否</v>
      </c>
      <c r="I717" s="156" t="str">
        <f t="shared" si="47"/>
        <v>项</v>
      </c>
      <c r="J717" s="225"/>
      <c r="K717" s="225"/>
    </row>
    <row r="718" s="222" customFormat="1" ht="15" hidden="1" customHeight="1" spans="1:11">
      <c r="A718" s="176" t="s">
        <v>1374</v>
      </c>
      <c r="B718" s="359" t="s">
        <v>168</v>
      </c>
      <c r="C718" s="251">
        <f>VLOOKUP(A718,'[88]02'!A:E,5,FALSE)</f>
        <v>0</v>
      </c>
      <c r="D718" s="251">
        <f>SUMIFS([87]表二!$E$1:$E$65536,[87]表二!$A$1:$A$65536,A718)</f>
        <v>0</v>
      </c>
      <c r="E718" s="360">
        <f>VLOOKUP(A718,Sheet1!A:E,5)</f>
        <v>0</v>
      </c>
      <c r="F718" s="24" t="str">
        <f t="shared" si="48"/>
        <v/>
      </c>
      <c r="G718" s="24" t="str">
        <f t="shared" si="49"/>
        <v/>
      </c>
      <c r="H718" s="357" t="str">
        <f t="shared" si="46"/>
        <v>否</v>
      </c>
      <c r="I718" s="156" t="str">
        <f t="shared" si="47"/>
        <v>项</v>
      </c>
      <c r="J718" s="225"/>
      <c r="K718" s="225"/>
    </row>
    <row r="719" s="222" customFormat="1" ht="15" hidden="1" customHeight="1" spans="1:11">
      <c r="A719" s="176" t="s">
        <v>1375</v>
      </c>
      <c r="B719" s="359" t="s">
        <v>170</v>
      </c>
      <c r="C719" s="251">
        <f>VLOOKUP(A719,'[88]02'!A:E,5,FALSE)</f>
        <v>0</v>
      </c>
      <c r="D719" s="251">
        <f>SUMIFS([87]表二!$E$1:$E$65536,[87]表二!$A$1:$A$65536,A719)</f>
        <v>0</v>
      </c>
      <c r="E719" s="360">
        <f>VLOOKUP(A719,Sheet1!A:E,5)</f>
        <v>0</v>
      </c>
      <c r="F719" s="24" t="str">
        <f t="shared" si="48"/>
        <v/>
      </c>
      <c r="G719" s="24" t="str">
        <f t="shared" si="49"/>
        <v/>
      </c>
      <c r="H719" s="357" t="str">
        <f t="shared" si="46"/>
        <v>否</v>
      </c>
      <c r="I719" s="156" t="str">
        <f t="shared" si="47"/>
        <v>项</v>
      </c>
      <c r="J719" s="225"/>
      <c r="K719" s="225"/>
    </row>
    <row r="720" s="222" customFormat="1" ht="15" hidden="1" customHeight="1" spans="1:11">
      <c r="A720" s="176" t="s">
        <v>1376</v>
      </c>
      <c r="B720" s="359" t="s">
        <v>1377</v>
      </c>
      <c r="C720" s="251">
        <f>VLOOKUP(A720,'[88]02'!A:E,5,FALSE)</f>
        <v>0</v>
      </c>
      <c r="D720" s="251">
        <f>SUMIFS([87]表二!$E$1:$E$65536,[87]表二!$A$1:$A$65536,A720)</f>
        <v>0</v>
      </c>
      <c r="E720" s="360">
        <f>VLOOKUP(A720,Sheet1!A:E,5)</f>
        <v>0</v>
      </c>
      <c r="F720" s="24" t="str">
        <f t="shared" si="48"/>
        <v/>
      </c>
      <c r="G720" s="24" t="str">
        <f t="shared" si="49"/>
        <v/>
      </c>
      <c r="H720" s="357" t="str">
        <f t="shared" si="46"/>
        <v>否</v>
      </c>
      <c r="I720" s="156" t="str">
        <f t="shared" si="47"/>
        <v>项</v>
      </c>
      <c r="J720" s="225"/>
      <c r="K720" s="225"/>
    </row>
    <row r="721" s="222" customFormat="1" ht="15" hidden="1" customHeight="1" spans="1:11">
      <c r="A721" s="176" t="s">
        <v>1378</v>
      </c>
      <c r="B721" s="359" t="s">
        <v>1379</v>
      </c>
      <c r="C721" s="251">
        <f>VLOOKUP(A721,'[88]02'!A:E,5,FALSE)</f>
        <v>0</v>
      </c>
      <c r="D721" s="251">
        <f>SUMIFS([87]表二!$E$1:$E$65536,[87]表二!$A$1:$A$65536,A721)</f>
        <v>0</v>
      </c>
      <c r="E721" s="360">
        <f>VLOOKUP(A721,Sheet1!A:E,5)</f>
        <v>0</v>
      </c>
      <c r="F721" s="24" t="str">
        <f t="shared" si="48"/>
        <v/>
      </c>
      <c r="G721" s="24" t="str">
        <f t="shared" si="49"/>
        <v/>
      </c>
      <c r="H721" s="357" t="str">
        <f t="shared" si="46"/>
        <v>否</v>
      </c>
      <c r="I721" s="156" t="str">
        <f t="shared" si="47"/>
        <v>项</v>
      </c>
      <c r="J721" s="225"/>
      <c r="K721" s="225"/>
    </row>
    <row r="722" s="222" customFormat="1" ht="15" hidden="1" customHeight="1" spans="1:11">
      <c r="A722" s="176" t="s">
        <v>1380</v>
      </c>
      <c r="B722" s="359" t="s">
        <v>1381</v>
      </c>
      <c r="C722" s="251">
        <f>VLOOKUP(A722,'[88]02'!A:E,5,FALSE)</f>
        <v>0</v>
      </c>
      <c r="D722" s="251">
        <f>SUMIFS([87]表二!$E$1:$E$65536,[87]表二!$A$1:$A$65536,A722)</f>
        <v>0</v>
      </c>
      <c r="E722" s="360">
        <f>VLOOKUP(A722,Sheet1!A:E,5)</f>
        <v>0</v>
      </c>
      <c r="F722" s="24" t="str">
        <f t="shared" si="48"/>
        <v/>
      </c>
      <c r="G722" s="24" t="str">
        <f t="shared" si="49"/>
        <v/>
      </c>
      <c r="H722" s="357" t="str">
        <f t="shared" si="46"/>
        <v>否</v>
      </c>
      <c r="I722" s="156" t="str">
        <f t="shared" si="47"/>
        <v>项</v>
      </c>
      <c r="J722" s="225"/>
      <c r="K722" s="225"/>
    </row>
    <row r="723" s="222" customFormat="1" ht="15" hidden="1" customHeight="1" spans="1:11">
      <c r="A723" s="176" t="s">
        <v>1382</v>
      </c>
      <c r="B723" s="359" t="s">
        <v>1383</v>
      </c>
      <c r="C723" s="251">
        <f>VLOOKUP(A723,'[88]02'!A:E,5,FALSE)</f>
        <v>0</v>
      </c>
      <c r="D723" s="251">
        <f>SUMIFS([87]表二!$E$1:$E$65536,[87]表二!$A$1:$A$65536,A723)</f>
        <v>0</v>
      </c>
      <c r="E723" s="360">
        <f>VLOOKUP(A723,Sheet1!A:E,5)</f>
        <v>0</v>
      </c>
      <c r="F723" s="24" t="str">
        <f t="shared" si="48"/>
        <v/>
      </c>
      <c r="G723" s="24" t="str">
        <f t="shared" si="49"/>
        <v/>
      </c>
      <c r="H723" s="357" t="str">
        <f t="shared" si="46"/>
        <v>否</v>
      </c>
      <c r="I723" s="156" t="str">
        <f t="shared" si="47"/>
        <v>项</v>
      </c>
      <c r="J723" s="225"/>
      <c r="K723" s="225"/>
    </row>
    <row r="724" s="222" customFormat="1" ht="15" hidden="1" customHeight="1" spans="1:11">
      <c r="A724" s="176" t="s">
        <v>1384</v>
      </c>
      <c r="B724" s="359" t="s">
        <v>1385</v>
      </c>
      <c r="C724" s="251">
        <f>VLOOKUP(A724,'[88]02'!A:E,5,FALSE)</f>
        <v>0</v>
      </c>
      <c r="D724" s="251">
        <f>SUMIFS([87]表二!$E$1:$E$65536,[87]表二!$A$1:$A$65536,A724)</f>
        <v>0</v>
      </c>
      <c r="E724" s="360">
        <f>VLOOKUP(A724,Sheet1!A:E,5)</f>
        <v>0</v>
      </c>
      <c r="F724" s="24" t="str">
        <f t="shared" si="48"/>
        <v/>
      </c>
      <c r="G724" s="24" t="str">
        <f t="shared" si="49"/>
        <v/>
      </c>
      <c r="H724" s="357" t="str">
        <f t="shared" si="46"/>
        <v>否</v>
      </c>
      <c r="I724" s="156" t="str">
        <f t="shared" si="47"/>
        <v>项</v>
      </c>
      <c r="J724" s="225"/>
      <c r="K724" s="225"/>
    </row>
    <row r="725" s="222" customFormat="1" ht="15" hidden="1" customHeight="1" spans="1:11">
      <c r="A725" s="176" t="s">
        <v>1386</v>
      </c>
      <c r="B725" s="359" t="s">
        <v>1387</v>
      </c>
      <c r="C725" s="251">
        <f>VLOOKUP(A725,'[88]02'!A:E,5,FALSE)</f>
        <v>0</v>
      </c>
      <c r="D725" s="251">
        <f>SUMIFS([87]表二!$E$1:$E$65536,[87]表二!$A$1:$A$65536,A725)</f>
        <v>0</v>
      </c>
      <c r="E725" s="360">
        <f>VLOOKUP(A725,Sheet1!A:E,5)</f>
        <v>0</v>
      </c>
      <c r="F725" s="24" t="str">
        <f t="shared" si="48"/>
        <v/>
      </c>
      <c r="G725" s="24" t="str">
        <f t="shared" si="49"/>
        <v/>
      </c>
      <c r="H725" s="357" t="str">
        <f t="shared" si="46"/>
        <v>否</v>
      </c>
      <c r="I725" s="156" t="str">
        <f t="shared" si="47"/>
        <v>项</v>
      </c>
      <c r="J725" s="225"/>
      <c r="K725" s="225"/>
    </row>
    <row r="726" ht="15" hidden="1" customHeight="1" spans="1:11">
      <c r="A726" s="176" t="s">
        <v>1388</v>
      </c>
      <c r="B726" s="177" t="s">
        <v>1389</v>
      </c>
      <c r="C726" s="251">
        <f>SUM(C727:C729)</f>
        <v>0</v>
      </c>
      <c r="D726" s="251">
        <f>SUM(D727:D729)</f>
        <v>0</v>
      </c>
      <c r="E726" s="251">
        <f>SUM(E727:E729)</f>
        <v>0</v>
      </c>
      <c r="F726" s="24" t="str">
        <f t="shared" si="48"/>
        <v/>
      </c>
      <c r="G726" s="24" t="str">
        <f t="shared" si="49"/>
        <v/>
      </c>
      <c r="H726" s="357" t="str">
        <f t="shared" si="46"/>
        <v>否</v>
      </c>
      <c r="I726" s="156" t="str">
        <f t="shared" si="47"/>
        <v>款</v>
      </c>
      <c r="J726" s="156"/>
      <c r="K726" s="156"/>
    </row>
    <row r="727" s="222" customFormat="1" ht="15" hidden="1" customHeight="1" spans="1:11">
      <c r="A727" s="176" t="s">
        <v>1390</v>
      </c>
      <c r="B727" s="359" t="s">
        <v>1391</v>
      </c>
      <c r="C727" s="251">
        <f>VLOOKUP(A727,'[88]02'!A:E,5,FALSE)</f>
        <v>0</v>
      </c>
      <c r="D727" s="251">
        <f>SUMIFS([87]表二!$E$1:$E$65536,[87]表二!$A$1:$A$65536,A727)</f>
        <v>0</v>
      </c>
      <c r="E727" s="360">
        <f>VLOOKUP(A727,Sheet1!A:E,5)</f>
        <v>0</v>
      </c>
      <c r="F727" s="24" t="str">
        <f t="shared" si="48"/>
        <v/>
      </c>
      <c r="G727" s="24" t="str">
        <f t="shared" si="49"/>
        <v/>
      </c>
      <c r="H727" s="357" t="str">
        <f t="shared" si="46"/>
        <v>否</v>
      </c>
      <c r="I727" s="156" t="str">
        <f t="shared" si="47"/>
        <v>项</v>
      </c>
      <c r="J727" s="225"/>
      <c r="K727" s="225"/>
    </row>
    <row r="728" s="222" customFormat="1" ht="15" hidden="1" customHeight="1" spans="1:11">
      <c r="A728" s="176" t="s">
        <v>1392</v>
      </c>
      <c r="B728" s="359" t="s">
        <v>1393</v>
      </c>
      <c r="C728" s="251">
        <f>VLOOKUP(A728,'[88]02'!A:E,5,FALSE)</f>
        <v>0</v>
      </c>
      <c r="D728" s="251">
        <f>SUMIFS([87]表二!$E$1:$E$65536,[87]表二!$A$1:$A$65536,A728)</f>
        <v>0</v>
      </c>
      <c r="E728" s="360">
        <f>VLOOKUP(A728,Sheet1!A:E,5)</f>
        <v>0</v>
      </c>
      <c r="F728" s="24" t="str">
        <f t="shared" si="48"/>
        <v/>
      </c>
      <c r="G728" s="24" t="str">
        <f t="shared" si="49"/>
        <v/>
      </c>
      <c r="H728" s="357" t="str">
        <f t="shared" si="46"/>
        <v>否</v>
      </c>
      <c r="I728" s="156" t="str">
        <f t="shared" si="47"/>
        <v>项</v>
      </c>
      <c r="J728" s="225"/>
      <c r="K728" s="225"/>
    </row>
    <row r="729" s="222" customFormat="1" ht="15" hidden="1" customHeight="1" spans="1:11">
      <c r="A729" s="176" t="s">
        <v>1394</v>
      </c>
      <c r="B729" s="359" t="s">
        <v>1395</v>
      </c>
      <c r="C729" s="251">
        <f>VLOOKUP(A729,'[88]02'!A:E,5,FALSE)</f>
        <v>0</v>
      </c>
      <c r="D729" s="251">
        <f>SUMIFS([87]表二!$E$1:$E$65536,[87]表二!$A$1:$A$65536,A729)</f>
        <v>0</v>
      </c>
      <c r="E729" s="360">
        <f>VLOOKUP(A729,Sheet1!A:E,5)</f>
        <v>0</v>
      </c>
      <c r="F729" s="24" t="str">
        <f t="shared" si="48"/>
        <v/>
      </c>
      <c r="G729" s="24" t="str">
        <f t="shared" si="49"/>
        <v/>
      </c>
      <c r="H729" s="357" t="str">
        <f t="shared" si="46"/>
        <v>否</v>
      </c>
      <c r="I729" s="156" t="str">
        <f t="shared" si="47"/>
        <v>项</v>
      </c>
      <c r="J729" s="225"/>
      <c r="K729" s="225"/>
    </row>
    <row r="730" ht="24" customHeight="1" spans="1:11">
      <c r="A730" s="176" t="s">
        <v>1396</v>
      </c>
      <c r="B730" s="177" t="s">
        <v>1397</v>
      </c>
      <c r="C730" s="251">
        <f>SUM(C731:C738)</f>
        <v>10020</v>
      </c>
      <c r="D730" s="251">
        <f>SUM(D731:D738)</f>
        <v>0</v>
      </c>
      <c r="E730" s="251">
        <f>SUM(E731:E738)</f>
        <v>0</v>
      </c>
      <c r="F730" s="24">
        <f t="shared" si="48"/>
        <v>-1</v>
      </c>
      <c r="G730" s="24" t="str">
        <f t="shared" si="49"/>
        <v/>
      </c>
      <c r="H730" s="357" t="str">
        <f t="shared" si="46"/>
        <v>是</v>
      </c>
      <c r="I730" s="156" t="str">
        <f t="shared" si="47"/>
        <v>款</v>
      </c>
      <c r="J730" s="156"/>
      <c r="K730" s="156"/>
    </row>
    <row r="731" s="222" customFormat="1" ht="15" hidden="1" customHeight="1" spans="1:11">
      <c r="A731" s="176" t="s">
        <v>1398</v>
      </c>
      <c r="B731" s="359" t="s">
        <v>1399</v>
      </c>
      <c r="C731" s="251">
        <f>VLOOKUP(A731,'[88]02'!A:E,5,FALSE)</f>
        <v>0</v>
      </c>
      <c r="D731" s="251">
        <f>SUMIFS([87]表二!$E$1:$E$65536,[87]表二!$A$1:$A$65536,A731)</f>
        <v>0</v>
      </c>
      <c r="E731" s="360">
        <f>VLOOKUP(A731,Sheet1!A:E,5)</f>
        <v>0</v>
      </c>
      <c r="F731" s="24" t="str">
        <f t="shared" si="48"/>
        <v/>
      </c>
      <c r="G731" s="24" t="str">
        <f t="shared" si="49"/>
        <v/>
      </c>
      <c r="H731" s="357" t="str">
        <f t="shared" si="46"/>
        <v>否</v>
      </c>
      <c r="I731" s="156" t="str">
        <f t="shared" si="47"/>
        <v>项</v>
      </c>
      <c r="J731" s="225"/>
      <c r="K731" s="225"/>
    </row>
    <row r="732" s="222" customFormat="1" ht="24" customHeight="1" spans="1:11">
      <c r="A732" s="176" t="s">
        <v>1400</v>
      </c>
      <c r="B732" s="359" t="s">
        <v>1401</v>
      </c>
      <c r="C732" s="251">
        <f>VLOOKUP(A732,'[88]02'!A:E,5,FALSE)</f>
        <v>10020</v>
      </c>
      <c r="D732" s="251">
        <f>SUMIFS([87]表二!$E$1:$E$65536,[87]表二!$A$1:$A$65536,A732)</f>
        <v>0</v>
      </c>
      <c r="E732" s="360">
        <f>VLOOKUP(A732,Sheet1!A:E,5)</f>
        <v>0</v>
      </c>
      <c r="F732" s="24">
        <f t="shared" si="48"/>
        <v>-1</v>
      </c>
      <c r="G732" s="24" t="str">
        <f t="shared" si="49"/>
        <v/>
      </c>
      <c r="H732" s="357" t="str">
        <f t="shared" si="46"/>
        <v>是</v>
      </c>
      <c r="I732" s="156" t="str">
        <f t="shared" si="47"/>
        <v>项</v>
      </c>
      <c r="J732" s="225"/>
      <c r="K732" s="225"/>
    </row>
    <row r="733" s="222" customFormat="1" ht="15" hidden="1" customHeight="1" spans="1:11">
      <c r="A733" s="176" t="s">
        <v>1402</v>
      </c>
      <c r="B733" s="359" t="s">
        <v>1403</v>
      </c>
      <c r="C733" s="251">
        <f>VLOOKUP(A733,'[88]02'!A:E,5,FALSE)</f>
        <v>0</v>
      </c>
      <c r="D733" s="251">
        <f>SUMIFS([87]表二!$E$1:$E$65536,[87]表二!$A$1:$A$65536,A733)</f>
        <v>0</v>
      </c>
      <c r="E733" s="360">
        <f>VLOOKUP(A733,Sheet1!A:E,5)</f>
        <v>0</v>
      </c>
      <c r="F733" s="24" t="str">
        <f t="shared" si="48"/>
        <v/>
      </c>
      <c r="G733" s="24" t="str">
        <f t="shared" si="49"/>
        <v/>
      </c>
      <c r="H733" s="357" t="str">
        <f t="shared" si="46"/>
        <v>否</v>
      </c>
      <c r="I733" s="156" t="str">
        <f t="shared" si="47"/>
        <v>项</v>
      </c>
      <c r="J733" s="225"/>
      <c r="K733" s="225"/>
    </row>
    <row r="734" s="222" customFormat="1" ht="15" hidden="1" customHeight="1" spans="1:11">
      <c r="A734" s="176" t="s">
        <v>1404</v>
      </c>
      <c r="B734" s="359" t="s">
        <v>1405</v>
      </c>
      <c r="C734" s="251">
        <f>VLOOKUP(A734,'[88]02'!A:E,5,FALSE)</f>
        <v>0</v>
      </c>
      <c r="D734" s="251">
        <f>SUMIFS([87]表二!$E$1:$E$65536,[87]表二!$A$1:$A$65536,A734)</f>
        <v>0</v>
      </c>
      <c r="E734" s="360">
        <f>VLOOKUP(A734,Sheet1!A:E,5)</f>
        <v>0</v>
      </c>
      <c r="F734" s="24" t="str">
        <f t="shared" si="48"/>
        <v/>
      </c>
      <c r="G734" s="24" t="str">
        <f t="shared" si="49"/>
        <v/>
      </c>
      <c r="H734" s="357" t="str">
        <f t="shared" si="46"/>
        <v>否</v>
      </c>
      <c r="I734" s="156" t="str">
        <f t="shared" si="47"/>
        <v>项</v>
      </c>
      <c r="J734" s="225"/>
      <c r="K734" s="225"/>
    </row>
    <row r="735" s="222" customFormat="1" ht="15" hidden="1" customHeight="1" spans="1:11">
      <c r="A735" s="176" t="s">
        <v>1406</v>
      </c>
      <c r="B735" s="359" t="s">
        <v>1407</v>
      </c>
      <c r="C735" s="251">
        <f>VLOOKUP(A735,'[88]02'!A:E,5,FALSE)</f>
        <v>0</v>
      </c>
      <c r="D735" s="251">
        <f>SUMIFS([87]表二!$E$1:$E$65536,[87]表二!$A$1:$A$65536,A735)</f>
        <v>0</v>
      </c>
      <c r="E735" s="360">
        <f>VLOOKUP(A735,Sheet1!A:E,5)</f>
        <v>0</v>
      </c>
      <c r="F735" s="24" t="str">
        <f t="shared" si="48"/>
        <v/>
      </c>
      <c r="G735" s="24" t="str">
        <f t="shared" si="49"/>
        <v/>
      </c>
      <c r="H735" s="357" t="str">
        <f t="shared" ref="H735:H798" si="50">IF(LEN(A735)=3,"是",IF(B735&lt;&gt;"",IF(SUM(C735:E735)&lt;&gt;0,"是","否"),"是"))</f>
        <v>否</v>
      </c>
      <c r="I735" s="156" t="str">
        <f t="shared" si="47"/>
        <v>项</v>
      </c>
      <c r="J735" s="225"/>
      <c r="K735" s="225"/>
    </row>
    <row r="736" s="222" customFormat="1" ht="15" hidden="1" customHeight="1" spans="1:11">
      <c r="A736" s="176" t="s">
        <v>1408</v>
      </c>
      <c r="B736" s="359" t="s">
        <v>1409</v>
      </c>
      <c r="C736" s="251">
        <f>VLOOKUP(A736,'[88]02'!A:E,5,FALSE)</f>
        <v>0</v>
      </c>
      <c r="D736" s="251">
        <f>SUMIFS([87]表二!$E$1:$E$65536,[87]表二!$A$1:$A$65536,A736)</f>
        <v>0</v>
      </c>
      <c r="E736" s="360">
        <f>VLOOKUP(A736,Sheet1!A:E,5)</f>
        <v>0</v>
      </c>
      <c r="F736" s="24" t="str">
        <f t="shared" si="48"/>
        <v/>
      </c>
      <c r="G736" s="24" t="str">
        <f t="shared" si="49"/>
        <v/>
      </c>
      <c r="H736" s="357" t="str">
        <f t="shared" si="50"/>
        <v>否</v>
      </c>
      <c r="I736" s="156" t="str">
        <f t="shared" si="47"/>
        <v>项</v>
      </c>
      <c r="J736" s="225"/>
      <c r="K736" s="225"/>
    </row>
    <row r="737" s="222" customFormat="1" ht="15" hidden="1" customHeight="1" spans="1:11">
      <c r="A737" s="194" t="s">
        <v>1410</v>
      </c>
      <c r="B737" s="359" t="s">
        <v>1411</v>
      </c>
      <c r="C737" s="251">
        <f>VLOOKUP(A737,'[88]02'!A:E,5,FALSE)</f>
        <v>0</v>
      </c>
      <c r="D737" s="251">
        <f>SUMIFS([87]表二!$E$1:$E$65536,[87]表二!$A$1:$A$65536,A737)</f>
        <v>0</v>
      </c>
      <c r="E737" s="360">
        <f>VLOOKUP(A737,Sheet1!A:E,5)</f>
        <v>0</v>
      </c>
      <c r="F737" s="24" t="str">
        <f t="shared" si="48"/>
        <v/>
      </c>
      <c r="G737" s="24" t="str">
        <f t="shared" si="49"/>
        <v/>
      </c>
      <c r="H737" s="357" t="str">
        <f t="shared" si="50"/>
        <v>否</v>
      </c>
      <c r="I737" s="156" t="str">
        <f t="shared" si="47"/>
        <v>项</v>
      </c>
      <c r="J737" s="225"/>
      <c r="K737" s="225"/>
    </row>
    <row r="738" s="222" customFormat="1" ht="15" hidden="1" customHeight="1" spans="1:11">
      <c r="A738" s="176" t="s">
        <v>1412</v>
      </c>
      <c r="B738" s="359" t="s">
        <v>1413</v>
      </c>
      <c r="C738" s="251">
        <f>VLOOKUP(A738,'[88]02'!A:E,5,FALSE)</f>
        <v>0</v>
      </c>
      <c r="D738" s="251">
        <f>SUMIFS([87]表二!$E$1:$E$65536,[87]表二!$A$1:$A$65536,A738)</f>
        <v>0</v>
      </c>
      <c r="E738" s="360">
        <f>VLOOKUP(A738,Sheet1!A:E,5)</f>
        <v>0</v>
      </c>
      <c r="F738" s="24" t="str">
        <f t="shared" si="48"/>
        <v/>
      </c>
      <c r="G738" s="24" t="str">
        <f t="shared" si="49"/>
        <v/>
      </c>
      <c r="H738" s="357" t="str">
        <f t="shared" si="50"/>
        <v>否</v>
      </c>
      <c r="I738" s="156" t="str">
        <f t="shared" si="47"/>
        <v>项</v>
      </c>
      <c r="J738" s="225"/>
      <c r="K738" s="225"/>
    </row>
    <row r="739" ht="24" customHeight="1" spans="1:11">
      <c r="A739" s="176" t="s">
        <v>1414</v>
      </c>
      <c r="B739" s="177" t="s">
        <v>1415</v>
      </c>
      <c r="C739" s="251">
        <f>SUM(C740:C745)</f>
        <v>21</v>
      </c>
      <c r="D739" s="251">
        <f>SUM(D740:D745)</f>
        <v>0</v>
      </c>
      <c r="E739" s="251">
        <f>SUM(E740:E745)</f>
        <v>0</v>
      </c>
      <c r="F739" s="24">
        <f t="shared" si="48"/>
        <v>-1</v>
      </c>
      <c r="G739" s="24" t="str">
        <f t="shared" si="49"/>
        <v/>
      </c>
      <c r="H739" s="357" t="str">
        <f t="shared" si="50"/>
        <v>是</v>
      </c>
      <c r="I739" s="156" t="str">
        <f t="shared" si="47"/>
        <v>款</v>
      </c>
      <c r="J739" s="156"/>
      <c r="K739" s="156"/>
    </row>
    <row r="740" s="222" customFormat="1" ht="15" hidden="1" customHeight="1" spans="1:11">
      <c r="A740" s="176" t="s">
        <v>1416</v>
      </c>
      <c r="B740" s="359" t="s">
        <v>1417</v>
      </c>
      <c r="C740" s="251">
        <f>VLOOKUP(A740,'[88]02'!A:E,5,FALSE)</f>
        <v>0</v>
      </c>
      <c r="D740" s="251">
        <f>SUMIFS([87]表二!$E$1:$E$65536,[87]表二!$A$1:$A$65536,A740)</f>
        <v>0</v>
      </c>
      <c r="E740" s="360">
        <f>VLOOKUP(A740,Sheet1!A:E,5)</f>
        <v>0</v>
      </c>
      <c r="F740" s="24" t="str">
        <f t="shared" si="48"/>
        <v/>
      </c>
      <c r="G740" s="24" t="str">
        <f t="shared" si="49"/>
        <v/>
      </c>
      <c r="H740" s="357" t="str">
        <f t="shared" si="50"/>
        <v>否</v>
      </c>
      <c r="I740" s="156" t="str">
        <f t="shared" si="47"/>
        <v>项</v>
      </c>
      <c r="J740" s="225"/>
      <c r="K740" s="225"/>
    </row>
    <row r="741" s="222" customFormat="1" ht="15" hidden="1" customHeight="1" spans="1:11">
      <c r="A741" s="176" t="s">
        <v>1418</v>
      </c>
      <c r="B741" s="359" t="s">
        <v>1419</v>
      </c>
      <c r="C741" s="251">
        <f>VLOOKUP(A741,'[88]02'!A:E,5,FALSE)</f>
        <v>0</v>
      </c>
      <c r="D741" s="251">
        <f>SUMIFS([87]表二!$E$1:$E$65536,[87]表二!$A$1:$A$65536,A741)</f>
        <v>0</v>
      </c>
      <c r="E741" s="360">
        <f>VLOOKUP(A741,Sheet1!A:E,5)</f>
        <v>0</v>
      </c>
      <c r="F741" s="24" t="str">
        <f t="shared" si="48"/>
        <v/>
      </c>
      <c r="G741" s="24" t="str">
        <f t="shared" si="49"/>
        <v/>
      </c>
      <c r="H741" s="357" t="str">
        <f t="shared" si="50"/>
        <v>否</v>
      </c>
      <c r="I741" s="156" t="str">
        <f t="shared" si="47"/>
        <v>项</v>
      </c>
      <c r="J741" s="225"/>
      <c r="K741" s="225"/>
    </row>
    <row r="742" s="222" customFormat="1" ht="15" hidden="1" customHeight="1" spans="1:11">
      <c r="A742" s="176" t="s">
        <v>1420</v>
      </c>
      <c r="B742" s="359" t="s">
        <v>1421</v>
      </c>
      <c r="C742" s="251">
        <f>VLOOKUP(A742,'[88]02'!A:E,5,FALSE)</f>
        <v>0</v>
      </c>
      <c r="D742" s="251">
        <f>SUMIFS([87]表二!$E$1:$E$65536,[87]表二!$A$1:$A$65536,A742)</f>
        <v>0</v>
      </c>
      <c r="E742" s="360">
        <f>VLOOKUP(A742,Sheet1!A:E,5)</f>
        <v>0</v>
      </c>
      <c r="F742" s="24" t="str">
        <f t="shared" si="48"/>
        <v/>
      </c>
      <c r="G742" s="24" t="str">
        <f t="shared" si="49"/>
        <v/>
      </c>
      <c r="H742" s="357" t="str">
        <f t="shared" si="50"/>
        <v>否</v>
      </c>
      <c r="I742" s="156" t="str">
        <f t="shared" si="47"/>
        <v>项</v>
      </c>
      <c r="J742" s="225"/>
      <c r="K742" s="225"/>
    </row>
    <row r="743" s="222" customFormat="1" ht="15" hidden="1" customHeight="1" spans="1:11">
      <c r="A743" s="176" t="s">
        <v>1422</v>
      </c>
      <c r="B743" s="359" t="s">
        <v>1423</v>
      </c>
      <c r="C743" s="251">
        <f>VLOOKUP(A743,'[88]02'!A:E,5,FALSE)</f>
        <v>0</v>
      </c>
      <c r="D743" s="251">
        <f>SUMIFS([87]表二!$E$1:$E$65536,[87]表二!$A$1:$A$65536,A743)</f>
        <v>0</v>
      </c>
      <c r="E743" s="360">
        <f>VLOOKUP(A743,Sheet1!A:E,5)</f>
        <v>0</v>
      </c>
      <c r="F743" s="24" t="str">
        <f t="shared" si="48"/>
        <v/>
      </c>
      <c r="G743" s="24" t="str">
        <f t="shared" si="49"/>
        <v/>
      </c>
      <c r="H743" s="357" t="str">
        <f t="shared" si="50"/>
        <v>否</v>
      </c>
      <c r="I743" s="156" t="str">
        <f t="shared" si="47"/>
        <v>项</v>
      </c>
      <c r="J743" s="225"/>
      <c r="K743" s="225"/>
    </row>
    <row r="744" s="222" customFormat="1" ht="15" hidden="1" customHeight="1" spans="1:11">
      <c r="A744" s="176" t="s">
        <v>1424</v>
      </c>
      <c r="B744" s="359" t="s">
        <v>1425</v>
      </c>
      <c r="C744" s="251">
        <f>VLOOKUP(A744,'[88]02'!A:E,5,FALSE)</f>
        <v>0</v>
      </c>
      <c r="D744" s="251">
        <f>SUMIFS([87]表二!$E$1:$E$65536,[87]表二!$A$1:$A$65536,A744)</f>
        <v>0</v>
      </c>
      <c r="E744" s="360">
        <f>VLOOKUP(A744,Sheet1!A:E,5)</f>
        <v>0</v>
      </c>
      <c r="F744" s="24" t="str">
        <f t="shared" si="48"/>
        <v/>
      </c>
      <c r="G744" s="24" t="str">
        <f t="shared" si="49"/>
        <v/>
      </c>
      <c r="H744" s="357" t="str">
        <f t="shared" si="50"/>
        <v>否</v>
      </c>
      <c r="I744" s="156" t="str">
        <f t="shared" si="47"/>
        <v>项</v>
      </c>
      <c r="J744" s="225"/>
      <c r="K744" s="225"/>
    </row>
    <row r="745" s="222" customFormat="1" ht="24" customHeight="1" spans="1:11">
      <c r="A745" s="176" t="s">
        <v>1426</v>
      </c>
      <c r="B745" s="359" t="s">
        <v>1427</v>
      </c>
      <c r="C745" s="251">
        <f>VLOOKUP(A745,'[88]02'!A:E,5,FALSE)</f>
        <v>21</v>
      </c>
      <c r="D745" s="251">
        <f>SUMIFS([87]表二!$E$1:$E$65536,[87]表二!$A$1:$A$65536,A745)</f>
        <v>0</v>
      </c>
      <c r="E745" s="360">
        <f>VLOOKUP(A745,Sheet1!A:E,5)</f>
        <v>0</v>
      </c>
      <c r="F745" s="24">
        <f t="shared" si="48"/>
        <v>-1</v>
      </c>
      <c r="G745" s="24" t="str">
        <f t="shared" si="49"/>
        <v/>
      </c>
      <c r="H745" s="357" t="str">
        <f t="shared" si="50"/>
        <v>是</v>
      </c>
      <c r="I745" s="156" t="str">
        <f t="shared" si="47"/>
        <v>项</v>
      </c>
      <c r="J745" s="225"/>
      <c r="K745" s="225"/>
    </row>
    <row r="746" ht="24" customHeight="1" spans="1:11">
      <c r="A746" s="176" t="s">
        <v>1428</v>
      </c>
      <c r="B746" s="177" t="s">
        <v>1429</v>
      </c>
      <c r="C746" s="251">
        <f>SUM(C747:C752)</f>
        <v>9</v>
      </c>
      <c r="D746" s="251">
        <f>SUM(D747:D752)</f>
        <v>0</v>
      </c>
      <c r="E746" s="251">
        <f>SUM(E747:E752)</f>
        <v>240</v>
      </c>
      <c r="F746" s="24">
        <f t="shared" si="48"/>
        <v>25.667</v>
      </c>
      <c r="G746" s="24" t="str">
        <f t="shared" si="49"/>
        <v/>
      </c>
      <c r="H746" s="357" t="str">
        <f t="shared" si="50"/>
        <v>是</v>
      </c>
      <c r="I746" s="156" t="str">
        <f t="shared" si="47"/>
        <v>款</v>
      </c>
      <c r="J746" s="156"/>
      <c r="K746" s="156"/>
    </row>
    <row r="747" s="222" customFormat="1" ht="15" customHeight="1" spans="1:11">
      <c r="A747" s="176" t="s">
        <v>1430</v>
      </c>
      <c r="B747" s="359" t="s">
        <v>1431</v>
      </c>
      <c r="C747" s="251">
        <f>VLOOKUP(A747,'[88]02'!A:E,5,FALSE)</f>
        <v>0</v>
      </c>
      <c r="D747" s="251">
        <f>SUMIFS([87]表二!$E$1:$E$65536,[87]表二!$A$1:$A$65536,A747)</f>
        <v>0</v>
      </c>
      <c r="E747" s="360">
        <f>VLOOKUP(A747,Sheet1!A:E,5)</f>
        <v>179</v>
      </c>
      <c r="F747" s="24" t="str">
        <f t="shared" si="48"/>
        <v/>
      </c>
      <c r="G747" s="24" t="str">
        <f t="shared" si="49"/>
        <v/>
      </c>
      <c r="H747" s="357" t="str">
        <f t="shared" si="50"/>
        <v>是</v>
      </c>
      <c r="I747" s="156" t="str">
        <f t="shared" si="47"/>
        <v>项</v>
      </c>
      <c r="J747" s="225"/>
      <c r="K747" s="225"/>
    </row>
    <row r="748" s="222" customFormat="1" ht="15" hidden="1" customHeight="1" spans="1:11">
      <c r="A748" s="176" t="s">
        <v>1432</v>
      </c>
      <c r="B748" s="359" t="s">
        <v>1433</v>
      </c>
      <c r="C748" s="251">
        <f>VLOOKUP(A748,'[88]02'!A:E,5,FALSE)</f>
        <v>0</v>
      </c>
      <c r="D748" s="251">
        <f>SUMIFS([87]表二!$E$1:$E$65536,[87]表二!$A$1:$A$65536,A748)</f>
        <v>0</v>
      </c>
      <c r="E748" s="360">
        <f>VLOOKUP(A748,Sheet1!A:E,5)</f>
        <v>0</v>
      </c>
      <c r="F748" s="24" t="str">
        <f t="shared" si="48"/>
        <v/>
      </c>
      <c r="G748" s="24" t="str">
        <f t="shared" si="49"/>
        <v/>
      </c>
      <c r="H748" s="357" t="str">
        <f t="shared" si="50"/>
        <v>否</v>
      </c>
      <c r="I748" s="156" t="str">
        <f t="shared" si="47"/>
        <v>项</v>
      </c>
      <c r="J748" s="225"/>
      <c r="K748" s="225"/>
    </row>
    <row r="749" s="222" customFormat="1" ht="15" hidden="1" customHeight="1" spans="1:11">
      <c r="A749" s="176" t="s">
        <v>1434</v>
      </c>
      <c r="B749" s="359" t="s">
        <v>1435</v>
      </c>
      <c r="C749" s="251">
        <f>VLOOKUP(A749,'[88]02'!A:E,5,FALSE)</f>
        <v>0</v>
      </c>
      <c r="D749" s="251">
        <f>SUMIFS([87]表二!$E$1:$E$65536,[87]表二!$A$1:$A$65536,A749)</f>
        <v>0</v>
      </c>
      <c r="E749" s="360">
        <f>VLOOKUP(A749,Sheet1!A:E,5)</f>
        <v>0</v>
      </c>
      <c r="F749" s="24" t="str">
        <f t="shared" si="48"/>
        <v/>
      </c>
      <c r="G749" s="24" t="str">
        <f t="shared" si="49"/>
        <v/>
      </c>
      <c r="H749" s="357" t="str">
        <f t="shared" si="50"/>
        <v>否</v>
      </c>
      <c r="I749" s="156" t="str">
        <f t="shared" si="47"/>
        <v>项</v>
      </c>
      <c r="J749" s="225"/>
      <c r="K749" s="225"/>
    </row>
    <row r="750" s="222" customFormat="1" ht="15" hidden="1" customHeight="1" spans="1:11">
      <c r="A750" s="176" t="s">
        <v>1436</v>
      </c>
      <c r="B750" s="359" t="s">
        <v>1437</v>
      </c>
      <c r="C750" s="251">
        <f>VLOOKUP(A750,'[88]02'!A:E,5,FALSE)</f>
        <v>0</v>
      </c>
      <c r="D750" s="251">
        <f>SUMIFS([87]表二!$E$1:$E$65536,[87]表二!$A$1:$A$65536,A750)</f>
        <v>0</v>
      </c>
      <c r="E750" s="360">
        <f>VLOOKUP(A750,Sheet1!A:E,5)</f>
        <v>0</v>
      </c>
      <c r="F750" s="24" t="str">
        <f t="shared" si="48"/>
        <v/>
      </c>
      <c r="G750" s="24" t="str">
        <f t="shared" si="49"/>
        <v/>
      </c>
      <c r="H750" s="357" t="str">
        <f t="shared" si="50"/>
        <v>否</v>
      </c>
      <c r="I750" s="156" t="str">
        <f t="shared" si="47"/>
        <v>项</v>
      </c>
      <c r="J750" s="225"/>
      <c r="K750" s="225"/>
    </row>
    <row r="751" s="222" customFormat="1" ht="24" customHeight="1" spans="1:11">
      <c r="A751" s="176" t="s">
        <v>1438</v>
      </c>
      <c r="B751" s="359" t="s">
        <v>1439</v>
      </c>
      <c r="C751" s="251">
        <f>VLOOKUP(A751,'[88]02'!A:E,5,FALSE)</f>
        <v>9</v>
      </c>
      <c r="D751" s="251">
        <f>SUMIFS([87]表二!$E$1:$E$65536,[87]表二!$A$1:$A$65536,A751)</f>
        <v>0</v>
      </c>
      <c r="E751" s="360">
        <f>VLOOKUP(A751,Sheet1!A:E,5)</f>
        <v>61</v>
      </c>
      <c r="F751" s="24">
        <f t="shared" si="48"/>
        <v>5.778</v>
      </c>
      <c r="G751" s="24" t="str">
        <f t="shared" si="49"/>
        <v/>
      </c>
      <c r="H751" s="357" t="str">
        <f t="shared" si="50"/>
        <v>是</v>
      </c>
      <c r="I751" s="156" t="str">
        <f t="shared" si="47"/>
        <v>项</v>
      </c>
      <c r="J751" s="225"/>
      <c r="K751" s="225"/>
    </row>
    <row r="752" s="222" customFormat="1" ht="15" hidden="1" customHeight="1" spans="1:11">
      <c r="A752" s="176" t="s">
        <v>1440</v>
      </c>
      <c r="B752" s="359" t="s">
        <v>1441</v>
      </c>
      <c r="C752" s="251">
        <f>VLOOKUP(A752,'[88]02'!A:E,5,FALSE)</f>
        <v>0</v>
      </c>
      <c r="D752" s="251">
        <f>SUMIFS([87]表二!$E$1:$E$65536,[87]表二!$A$1:$A$65536,A752)</f>
        <v>0</v>
      </c>
      <c r="E752" s="360">
        <f>VLOOKUP(A752,Sheet1!A:E,5)</f>
        <v>0</v>
      </c>
      <c r="F752" s="24" t="str">
        <f t="shared" si="48"/>
        <v/>
      </c>
      <c r="G752" s="24" t="str">
        <f t="shared" si="49"/>
        <v/>
      </c>
      <c r="H752" s="357" t="str">
        <f t="shared" si="50"/>
        <v>否</v>
      </c>
      <c r="I752" s="156" t="str">
        <f t="shared" si="47"/>
        <v>项</v>
      </c>
      <c r="J752" s="225"/>
      <c r="K752" s="225"/>
    </row>
    <row r="753" ht="24" customHeight="1" spans="1:11">
      <c r="A753" s="176" t="s">
        <v>1442</v>
      </c>
      <c r="B753" s="177" t="s">
        <v>1443</v>
      </c>
      <c r="C753" s="251">
        <f>SUM(C754:C758)</f>
        <v>50</v>
      </c>
      <c r="D753" s="251">
        <f>SUM(D754:D758)</f>
        <v>0</v>
      </c>
      <c r="E753" s="251">
        <f>SUM(E754:E758)</f>
        <v>124</v>
      </c>
      <c r="F753" s="24">
        <f t="shared" si="48"/>
        <v>1.48</v>
      </c>
      <c r="G753" s="24" t="str">
        <f t="shared" si="49"/>
        <v/>
      </c>
      <c r="H753" s="357" t="str">
        <f t="shared" si="50"/>
        <v>是</v>
      </c>
      <c r="I753" s="156" t="str">
        <f t="shared" si="47"/>
        <v>款</v>
      </c>
      <c r="J753" s="156"/>
      <c r="K753" s="156"/>
    </row>
    <row r="754" s="222" customFormat="1" ht="24" customHeight="1" spans="1:11">
      <c r="A754" s="176" t="s">
        <v>1444</v>
      </c>
      <c r="B754" s="359" t="s">
        <v>1445</v>
      </c>
      <c r="C754" s="251">
        <f>VLOOKUP(A754,'[88]02'!A:E,5,FALSE)</f>
        <v>31</v>
      </c>
      <c r="D754" s="251">
        <f>SUMIFS([87]表二!$E$1:$E$65536,[87]表二!$A$1:$A$65536,A754)</f>
        <v>0</v>
      </c>
      <c r="E754" s="360">
        <f>VLOOKUP(A754,Sheet1!A:E,5)</f>
        <v>73</v>
      </c>
      <c r="F754" s="24">
        <f t="shared" si="48"/>
        <v>1.355</v>
      </c>
      <c r="G754" s="24" t="str">
        <f t="shared" si="49"/>
        <v/>
      </c>
      <c r="H754" s="357" t="str">
        <f t="shared" si="50"/>
        <v>是</v>
      </c>
      <c r="I754" s="156" t="str">
        <f t="shared" si="47"/>
        <v>项</v>
      </c>
      <c r="J754" s="225"/>
      <c r="K754" s="225"/>
    </row>
    <row r="755" s="222" customFormat="1" ht="15" hidden="1" customHeight="1" spans="1:11">
      <c r="A755" s="176" t="s">
        <v>1446</v>
      </c>
      <c r="B755" s="359" t="s">
        <v>1447</v>
      </c>
      <c r="C755" s="251">
        <f>VLOOKUP(A755,'[88]02'!A:E,5,FALSE)</f>
        <v>0</v>
      </c>
      <c r="D755" s="251">
        <f>SUMIFS([87]表二!$E$1:$E$65536,[87]表二!$A$1:$A$65536,A755)</f>
        <v>0</v>
      </c>
      <c r="E755" s="360">
        <f>VLOOKUP(A755,Sheet1!A:E,5)</f>
        <v>0</v>
      </c>
      <c r="F755" s="24" t="str">
        <f t="shared" si="48"/>
        <v/>
      </c>
      <c r="G755" s="24" t="str">
        <f t="shared" si="49"/>
        <v/>
      </c>
      <c r="H755" s="357" t="str">
        <f t="shared" si="50"/>
        <v>否</v>
      </c>
      <c r="I755" s="156" t="str">
        <f t="shared" si="47"/>
        <v>项</v>
      </c>
      <c r="J755" s="225"/>
      <c r="K755" s="225"/>
    </row>
    <row r="756" s="222" customFormat="1" ht="15" hidden="1" customHeight="1" spans="1:11">
      <c r="A756" s="176" t="s">
        <v>1448</v>
      </c>
      <c r="B756" s="359" t="s">
        <v>1449</v>
      </c>
      <c r="C756" s="251">
        <f>VLOOKUP(A756,'[88]02'!A:E,5,FALSE)</f>
        <v>0</v>
      </c>
      <c r="D756" s="251">
        <f>SUMIFS([87]表二!$E$1:$E$65536,[87]表二!$A$1:$A$65536,A756)</f>
        <v>0</v>
      </c>
      <c r="E756" s="360">
        <f>VLOOKUP(A756,Sheet1!A:E,5)</f>
        <v>0</v>
      </c>
      <c r="F756" s="24" t="str">
        <f t="shared" si="48"/>
        <v/>
      </c>
      <c r="G756" s="24" t="str">
        <f t="shared" si="49"/>
        <v/>
      </c>
      <c r="H756" s="357" t="str">
        <f t="shared" si="50"/>
        <v>否</v>
      </c>
      <c r="I756" s="156" t="str">
        <f t="shared" si="47"/>
        <v>项</v>
      </c>
      <c r="J756" s="225"/>
      <c r="K756" s="225"/>
    </row>
    <row r="757" s="222" customFormat="1" ht="24" customHeight="1" spans="1:11">
      <c r="A757" s="176" t="s">
        <v>1450</v>
      </c>
      <c r="B757" s="359" t="s">
        <v>1451</v>
      </c>
      <c r="C757" s="251">
        <f>VLOOKUP(A757,'[88]02'!A:E,5,FALSE)</f>
        <v>19</v>
      </c>
      <c r="D757" s="251">
        <f>SUMIFS([87]表二!$E$1:$E$65536,[87]表二!$A$1:$A$65536,A757)</f>
        <v>0</v>
      </c>
      <c r="E757" s="360">
        <f>VLOOKUP(A757,Sheet1!A:E,5)</f>
        <v>51</v>
      </c>
      <c r="F757" s="24">
        <f t="shared" si="48"/>
        <v>1.684</v>
      </c>
      <c r="G757" s="24" t="str">
        <f t="shared" si="49"/>
        <v/>
      </c>
      <c r="H757" s="357" t="str">
        <f t="shared" si="50"/>
        <v>是</v>
      </c>
      <c r="I757" s="156" t="str">
        <f t="shared" ref="I757:I820" si="51">IF(LEN(A757)=3,"类",IF(LEN(A757)=5,"款","项"))</f>
        <v>项</v>
      </c>
      <c r="J757" s="225"/>
      <c r="K757" s="225"/>
    </row>
    <row r="758" s="222" customFormat="1" ht="15" hidden="1" customHeight="1" spans="1:11">
      <c r="A758" s="176" t="s">
        <v>1452</v>
      </c>
      <c r="B758" s="359" t="s">
        <v>1453</v>
      </c>
      <c r="C758" s="251">
        <f>VLOOKUP(A758,'[88]02'!A:E,5,FALSE)</f>
        <v>0</v>
      </c>
      <c r="D758" s="251">
        <f>SUMIFS([87]表二!$E$1:$E$65536,[87]表二!$A$1:$A$65536,A758)</f>
        <v>0</v>
      </c>
      <c r="E758" s="360">
        <f>VLOOKUP(A758,Sheet1!A:E,5)</f>
        <v>0</v>
      </c>
      <c r="F758" s="24" t="str">
        <f t="shared" si="48"/>
        <v/>
      </c>
      <c r="G758" s="24" t="str">
        <f t="shared" si="49"/>
        <v/>
      </c>
      <c r="H758" s="357" t="str">
        <f t="shared" si="50"/>
        <v>否</v>
      </c>
      <c r="I758" s="156" t="str">
        <f t="shared" si="51"/>
        <v>项</v>
      </c>
      <c r="J758" s="225"/>
      <c r="K758" s="225"/>
    </row>
    <row r="759" ht="15" hidden="1" customHeight="1" spans="1:11">
      <c r="A759" s="176" t="s">
        <v>1454</v>
      </c>
      <c r="B759" s="177" t="s">
        <v>1455</v>
      </c>
      <c r="C759" s="251">
        <f>SUM(C760:C761)</f>
        <v>0</v>
      </c>
      <c r="D759" s="251">
        <f>SUM(D760:D761)</f>
        <v>0</v>
      </c>
      <c r="E759" s="251">
        <f>SUM(E760:E761)</f>
        <v>0</v>
      </c>
      <c r="F759" s="24" t="str">
        <f t="shared" si="48"/>
        <v/>
      </c>
      <c r="G759" s="24" t="str">
        <f t="shared" si="49"/>
        <v/>
      </c>
      <c r="H759" s="357" t="str">
        <f t="shared" si="50"/>
        <v>否</v>
      </c>
      <c r="I759" s="156" t="str">
        <f t="shared" si="51"/>
        <v>款</v>
      </c>
      <c r="J759" s="156"/>
      <c r="K759" s="156"/>
    </row>
    <row r="760" s="222" customFormat="1" ht="15" hidden="1" customHeight="1" spans="1:11">
      <c r="A760" s="176" t="s">
        <v>1456</v>
      </c>
      <c r="B760" s="359" t="s">
        <v>1457</v>
      </c>
      <c r="C760" s="251">
        <f>VLOOKUP(A760,'[88]02'!A:E,5,FALSE)</f>
        <v>0</v>
      </c>
      <c r="D760" s="251">
        <f>SUMIFS([87]表二!$E$1:$E$65536,[87]表二!$A$1:$A$65536,A760)</f>
        <v>0</v>
      </c>
      <c r="E760" s="360">
        <f>VLOOKUP(A760,Sheet1!A:E,5)</f>
        <v>0</v>
      </c>
      <c r="F760" s="24" t="str">
        <f t="shared" si="48"/>
        <v/>
      </c>
      <c r="G760" s="24" t="str">
        <f t="shared" si="49"/>
        <v/>
      </c>
      <c r="H760" s="357" t="str">
        <f t="shared" si="50"/>
        <v>否</v>
      </c>
      <c r="I760" s="156" t="str">
        <f t="shared" si="51"/>
        <v>项</v>
      </c>
      <c r="J760" s="225"/>
      <c r="K760" s="225"/>
    </row>
    <row r="761" s="222" customFormat="1" ht="15" hidden="1" customHeight="1" spans="1:11">
      <c r="A761" s="176" t="s">
        <v>1458</v>
      </c>
      <c r="B761" s="359" t="s">
        <v>1459</v>
      </c>
      <c r="C761" s="251">
        <f>VLOOKUP(A761,'[88]02'!A:E,5,FALSE)</f>
        <v>0</v>
      </c>
      <c r="D761" s="251">
        <f>SUMIFS([87]表二!$E$1:$E$65536,[87]表二!$A$1:$A$65536,A761)</f>
        <v>0</v>
      </c>
      <c r="E761" s="360">
        <f>VLOOKUP(A761,Sheet1!A:E,5)</f>
        <v>0</v>
      </c>
      <c r="F761" s="24" t="str">
        <f t="shared" si="48"/>
        <v/>
      </c>
      <c r="G761" s="24" t="str">
        <f t="shared" si="49"/>
        <v/>
      </c>
      <c r="H761" s="357" t="str">
        <f t="shared" si="50"/>
        <v>否</v>
      </c>
      <c r="I761" s="156" t="str">
        <f t="shared" si="51"/>
        <v>项</v>
      </c>
      <c r="J761" s="225"/>
      <c r="K761" s="225"/>
    </row>
    <row r="762" ht="15" hidden="1" customHeight="1" spans="1:11">
      <c r="A762" s="176" t="s">
        <v>1460</v>
      </c>
      <c r="B762" s="177" t="s">
        <v>1461</v>
      </c>
      <c r="C762" s="251">
        <f>SUM(C763:C764)</f>
        <v>0</v>
      </c>
      <c r="D762" s="251">
        <f>SUM(D763:D764)</f>
        <v>0</v>
      </c>
      <c r="E762" s="251">
        <f>SUM(E763:E764)</f>
        <v>0</v>
      </c>
      <c r="F762" s="24" t="str">
        <f t="shared" si="48"/>
        <v/>
      </c>
      <c r="G762" s="24" t="str">
        <f t="shared" si="49"/>
        <v/>
      </c>
      <c r="H762" s="357" t="str">
        <f t="shared" si="50"/>
        <v>否</v>
      </c>
      <c r="I762" s="156" t="str">
        <f t="shared" si="51"/>
        <v>款</v>
      </c>
      <c r="J762" s="156"/>
      <c r="K762" s="156"/>
    </row>
    <row r="763" s="222" customFormat="1" ht="15" hidden="1" customHeight="1" spans="1:11">
      <c r="A763" s="176" t="s">
        <v>1462</v>
      </c>
      <c r="B763" s="359" t="s">
        <v>1463</v>
      </c>
      <c r="C763" s="251">
        <f>VLOOKUP(A763,'[88]02'!A:E,5,FALSE)</f>
        <v>0</v>
      </c>
      <c r="D763" s="251">
        <f>SUMIFS([87]表二!$E$1:$E$65536,[87]表二!$A$1:$A$65536,A763)</f>
        <v>0</v>
      </c>
      <c r="E763" s="360">
        <f>VLOOKUP(A763,Sheet1!A:E,5)</f>
        <v>0</v>
      </c>
      <c r="F763" s="24" t="str">
        <f t="shared" si="48"/>
        <v/>
      </c>
      <c r="G763" s="24" t="str">
        <f t="shared" si="49"/>
        <v/>
      </c>
      <c r="H763" s="357" t="str">
        <f t="shared" si="50"/>
        <v>否</v>
      </c>
      <c r="I763" s="156" t="str">
        <f t="shared" si="51"/>
        <v>项</v>
      </c>
      <c r="J763" s="225"/>
      <c r="K763" s="225"/>
    </row>
    <row r="764" s="222" customFormat="1" ht="15" hidden="1" customHeight="1" spans="1:11">
      <c r="A764" s="176" t="s">
        <v>1464</v>
      </c>
      <c r="B764" s="359" t="s">
        <v>1465</v>
      </c>
      <c r="C764" s="251">
        <f>VLOOKUP(A764,'[88]02'!A:E,5,FALSE)</f>
        <v>0</v>
      </c>
      <c r="D764" s="251">
        <f>SUMIFS([87]表二!$E$1:$E$65536,[87]表二!$A$1:$A$65536,A764)</f>
        <v>0</v>
      </c>
      <c r="E764" s="360">
        <f>VLOOKUP(A764,Sheet1!A:E,5)</f>
        <v>0</v>
      </c>
      <c r="F764" s="24" t="str">
        <f t="shared" si="48"/>
        <v/>
      </c>
      <c r="G764" s="24" t="str">
        <f t="shared" si="49"/>
        <v/>
      </c>
      <c r="H764" s="357" t="str">
        <f t="shared" si="50"/>
        <v>否</v>
      </c>
      <c r="I764" s="156" t="str">
        <f t="shared" si="51"/>
        <v>项</v>
      </c>
      <c r="J764" s="225"/>
      <c r="K764" s="225"/>
    </row>
    <row r="765" ht="15" hidden="1" customHeight="1" spans="1:11">
      <c r="A765" s="176" t="s">
        <v>1466</v>
      </c>
      <c r="B765" s="177" t="s">
        <v>1467</v>
      </c>
      <c r="C765" s="251">
        <f>C766</f>
        <v>0</v>
      </c>
      <c r="D765" s="251">
        <f>D766</f>
        <v>0</v>
      </c>
      <c r="E765" s="251">
        <f>E766</f>
        <v>0</v>
      </c>
      <c r="F765" s="24" t="str">
        <f t="shared" si="48"/>
        <v/>
      </c>
      <c r="G765" s="24" t="str">
        <f t="shared" si="49"/>
        <v/>
      </c>
      <c r="H765" s="357" t="str">
        <f t="shared" si="50"/>
        <v>否</v>
      </c>
      <c r="I765" s="156" t="str">
        <f t="shared" si="51"/>
        <v>款</v>
      </c>
      <c r="J765" s="156"/>
      <c r="K765" s="156"/>
    </row>
    <row r="766" s="222" customFormat="1" ht="15" hidden="1" customHeight="1" spans="1:11">
      <c r="A766" s="176" t="s">
        <v>1468</v>
      </c>
      <c r="B766" s="365" t="s">
        <v>1467</v>
      </c>
      <c r="C766" s="251">
        <f>VLOOKUP(A766,'[88]02'!A:E,5,FALSE)</f>
        <v>0</v>
      </c>
      <c r="D766" s="251">
        <f>SUMIFS([87]表二!$E$1:$E$65536,[87]表二!$A$1:$A$65536,A766)</f>
        <v>0</v>
      </c>
      <c r="E766" s="360">
        <f>VLOOKUP(A766,Sheet1!A:E,5)</f>
        <v>0</v>
      </c>
      <c r="F766" s="24" t="str">
        <f t="shared" si="48"/>
        <v/>
      </c>
      <c r="G766" s="24" t="str">
        <f t="shared" si="49"/>
        <v/>
      </c>
      <c r="H766" s="357" t="str">
        <f t="shared" si="50"/>
        <v>否</v>
      </c>
      <c r="I766" s="156" t="str">
        <f t="shared" si="51"/>
        <v>项</v>
      </c>
      <c r="J766" s="225"/>
      <c r="K766" s="225"/>
    </row>
    <row r="767" ht="15" hidden="1" customHeight="1" spans="1:11">
      <c r="A767" s="176" t="s">
        <v>1469</v>
      </c>
      <c r="B767" s="177" t="s">
        <v>1470</v>
      </c>
      <c r="C767" s="251">
        <f>C768</f>
        <v>0</v>
      </c>
      <c r="D767" s="251">
        <f>D768</f>
        <v>0</v>
      </c>
      <c r="E767" s="251">
        <f>E768</f>
        <v>0</v>
      </c>
      <c r="F767" s="24" t="str">
        <f t="shared" si="48"/>
        <v/>
      </c>
      <c r="G767" s="24" t="str">
        <f t="shared" si="49"/>
        <v/>
      </c>
      <c r="H767" s="357" t="str">
        <f t="shared" si="50"/>
        <v>否</v>
      </c>
      <c r="I767" s="156" t="str">
        <f t="shared" si="51"/>
        <v>款</v>
      </c>
      <c r="J767" s="156"/>
      <c r="K767" s="156"/>
    </row>
    <row r="768" s="222" customFormat="1" ht="15" hidden="1" customHeight="1" spans="1:11">
      <c r="A768" s="176" t="s">
        <v>1471</v>
      </c>
      <c r="B768" s="365" t="s">
        <v>1470</v>
      </c>
      <c r="C768" s="251">
        <f>VLOOKUP(A768,'[88]02'!A:E,5,FALSE)</f>
        <v>0</v>
      </c>
      <c r="D768" s="251">
        <f>SUMIFS([87]表二!$E$1:$E$65536,[87]表二!$A$1:$A$65536,A768)</f>
        <v>0</v>
      </c>
      <c r="E768" s="360">
        <f>VLOOKUP(A768,Sheet1!A:E,5)</f>
        <v>0</v>
      </c>
      <c r="F768" s="24" t="str">
        <f t="shared" si="48"/>
        <v/>
      </c>
      <c r="G768" s="24" t="str">
        <f t="shared" si="49"/>
        <v/>
      </c>
      <c r="H768" s="357" t="str">
        <f t="shared" si="50"/>
        <v>否</v>
      </c>
      <c r="I768" s="156" t="str">
        <f t="shared" si="51"/>
        <v>项</v>
      </c>
      <c r="J768" s="225"/>
      <c r="K768" s="225"/>
    </row>
    <row r="769" ht="15" hidden="1" customHeight="1" spans="1:11">
      <c r="A769" s="176" t="s">
        <v>1472</v>
      </c>
      <c r="B769" s="177" t="s">
        <v>1473</v>
      </c>
      <c r="C769" s="251">
        <f>SUM(C770:C774)</f>
        <v>0</v>
      </c>
      <c r="D769" s="251">
        <f>SUM(D770:D774)</f>
        <v>0</v>
      </c>
      <c r="E769" s="251">
        <f>SUM(E770:E774)</f>
        <v>0</v>
      </c>
      <c r="F769" s="24" t="str">
        <f t="shared" si="48"/>
        <v/>
      </c>
      <c r="G769" s="24" t="str">
        <f t="shared" si="49"/>
        <v/>
      </c>
      <c r="H769" s="357" t="str">
        <f t="shared" si="50"/>
        <v>否</v>
      </c>
      <c r="I769" s="156" t="str">
        <f t="shared" si="51"/>
        <v>款</v>
      </c>
      <c r="J769" s="156"/>
      <c r="K769" s="156"/>
    </row>
    <row r="770" s="222" customFormat="1" ht="15" hidden="1" customHeight="1" spans="1:11">
      <c r="A770" s="176" t="s">
        <v>1474</v>
      </c>
      <c r="B770" s="359" t="s">
        <v>1475</v>
      </c>
      <c r="C770" s="251">
        <f>VLOOKUP(A770,'[88]02'!A:E,5,FALSE)</f>
        <v>0</v>
      </c>
      <c r="D770" s="251">
        <f>SUMIFS([87]表二!$E$1:$E$65536,[87]表二!$A$1:$A$65536,A770)</f>
        <v>0</v>
      </c>
      <c r="E770" s="360">
        <f>VLOOKUP(A770,Sheet1!A:E,5)</f>
        <v>0</v>
      </c>
      <c r="F770" s="24" t="str">
        <f t="shared" si="48"/>
        <v/>
      </c>
      <c r="G770" s="24" t="str">
        <f t="shared" si="49"/>
        <v/>
      </c>
      <c r="H770" s="357" t="str">
        <f t="shared" si="50"/>
        <v>否</v>
      </c>
      <c r="I770" s="156" t="str">
        <f t="shared" si="51"/>
        <v>项</v>
      </c>
      <c r="J770" s="225"/>
      <c r="K770" s="225"/>
    </row>
    <row r="771" s="222" customFormat="1" ht="15" hidden="1" customHeight="1" spans="1:11">
      <c r="A771" s="176" t="s">
        <v>1476</v>
      </c>
      <c r="B771" s="359" t="s">
        <v>1477</v>
      </c>
      <c r="C771" s="251">
        <f>VLOOKUP(A771,'[88]02'!A:E,5,FALSE)</f>
        <v>0</v>
      </c>
      <c r="D771" s="251">
        <f>SUMIFS([87]表二!$E$1:$E$65536,[87]表二!$A$1:$A$65536,A771)</f>
        <v>0</v>
      </c>
      <c r="E771" s="360">
        <f>VLOOKUP(A771,Sheet1!A:E,5)</f>
        <v>0</v>
      </c>
      <c r="F771" s="24" t="str">
        <f t="shared" si="48"/>
        <v/>
      </c>
      <c r="G771" s="24" t="str">
        <f t="shared" si="49"/>
        <v/>
      </c>
      <c r="H771" s="357" t="str">
        <f t="shared" si="50"/>
        <v>否</v>
      </c>
      <c r="I771" s="156" t="str">
        <f t="shared" si="51"/>
        <v>项</v>
      </c>
      <c r="J771" s="225"/>
      <c r="K771" s="225"/>
    </row>
    <row r="772" s="222" customFormat="1" ht="15" hidden="1" customHeight="1" spans="1:11">
      <c r="A772" s="176" t="s">
        <v>1478</v>
      </c>
      <c r="B772" s="359" t="s">
        <v>1479</v>
      </c>
      <c r="C772" s="251">
        <f>VLOOKUP(A772,'[88]02'!A:E,5,FALSE)</f>
        <v>0</v>
      </c>
      <c r="D772" s="251">
        <f>SUMIFS([87]表二!$E$1:$E$65536,[87]表二!$A$1:$A$65536,A772)</f>
        <v>0</v>
      </c>
      <c r="E772" s="360">
        <f>VLOOKUP(A772,Sheet1!A:E,5)</f>
        <v>0</v>
      </c>
      <c r="F772" s="24" t="str">
        <f t="shared" si="48"/>
        <v/>
      </c>
      <c r="G772" s="24" t="str">
        <f t="shared" si="49"/>
        <v/>
      </c>
      <c r="H772" s="357" t="str">
        <f t="shared" si="50"/>
        <v>否</v>
      </c>
      <c r="I772" s="156" t="str">
        <f t="shared" si="51"/>
        <v>项</v>
      </c>
      <c r="J772" s="225"/>
      <c r="K772" s="225"/>
    </row>
    <row r="773" s="222" customFormat="1" ht="15" hidden="1" customHeight="1" spans="1:11">
      <c r="A773" s="176" t="s">
        <v>1480</v>
      </c>
      <c r="B773" s="359" t="s">
        <v>1481</v>
      </c>
      <c r="C773" s="251">
        <f>VLOOKUP(A773,'[88]02'!A:E,5,FALSE)</f>
        <v>0</v>
      </c>
      <c r="D773" s="251">
        <f>SUMIFS([87]表二!$E$1:$E$65536,[87]表二!$A$1:$A$65536,A773)</f>
        <v>0</v>
      </c>
      <c r="E773" s="360">
        <f>VLOOKUP(A773,Sheet1!A:E,5)</f>
        <v>0</v>
      </c>
      <c r="F773" s="24" t="str">
        <f t="shared" si="48"/>
        <v/>
      </c>
      <c r="G773" s="24" t="str">
        <f t="shared" si="49"/>
        <v/>
      </c>
      <c r="H773" s="357" t="str">
        <f t="shared" si="50"/>
        <v>否</v>
      </c>
      <c r="I773" s="156" t="str">
        <f t="shared" si="51"/>
        <v>项</v>
      </c>
      <c r="J773" s="225"/>
      <c r="K773" s="225"/>
    </row>
    <row r="774" s="222" customFormat="1" ht="15" hidden="1" customHeight="1" spans="1:11">
      <c r="A774" s="176" t="s">
        <v>1482</v>
      </c>
      <c r="B774" s="359" t="s">
        <v>1483</v>
      </c>
      <c r="C774" s="251">
        <f>VLOOKUP(A774,'[88]02'!A:E,5,FALSE)</f>
        <v>0</v>
      </c>
      <c r="D774" s="251">
        <f>SUMIFS([87]表二!$E$1:$E$65536,[87]表二!$A$1:$A$65536,A774)</f>
        <v>0</v>
      </c>
      <c r="E774" s="360">
        <f>VLOOKUP(A774,Sheet1!A:E,5)</f>
        <v>0</v>
      </c>
      <c r="F774" s="24" t="str">
        <f t="shared" ref="F774:F837" si="52">IF(C774&gt;0,E774/C774-1,IF(C774&lt;0,-(E774/C774-1),""))</f>
        <v/>
      </c>
      <c r="G774" s="24" t="str">
        <f t="shared" ref="G774:G837" si="53">IF(D774&gt;0,E774/D774-1,IF(D774&lt;0,-(E774/D774-1),""))</f>
        <v/>
      </c>
      <c r="H774" s="357" t="str">
        <f t="shared" si="50"/>
        <v>否</v>
      </c>
      <c r="I774" s="156" t="str">
        <f t="shared" si="51"/>
        <v>项</v>
      </c>
      <c r="J774" s="225"/>
      <c r="K774" s="225"/>
    </row>
    <row r="775" ht="24" customHeight="1" spans="1:11">
      <c r="A775" s="176" t="s">
        <v>1484</v>
      </c>
      <c r="B775" s="177" t="s">
        <v>1485</v>
      </c>
      <c r="C775" s="251">
        <f>C776</f>
        <v>35</v>
      </c>
      <c r="D775" s="251">
        <f>D776</f>
        <v>0</v>
      </c>
      <c r="E775" s="251">
        <f>E776</f>
        <v>0</v>
      </c>
      <c r="F775" s="24">
        <f t="shared" si="52"/>
        <v>-1</v>
      </c>
      <c r="G775" s="24" t="str">
        <f t="shared" si="53"/>
        <v/>
      </c>
      <c r="H775" s="357" t="str">
        <f t="shared" si="50"/>
        <v>是</v>
      </c>
      <c r="I775" s="156" t="str">
        <f t="shared" si="51"/>
        <v>款</v>
      </c>
      <c r="J775" s="156"/>
      <c r="K775" s="156"/>
    </row>
    <row r="776" s="222" customFormat="1" ht="24" customHeight="1" spans="1:11">
      <c r="A776" s="194" t="s">
        <v>1486</v>
      </c>
      <c r="B776" s="359" t="s">
        <v>1485</v>
      </c>
      <c r="C776" s="251">
        <f>VLOOKUP(A776,'[88]02'!A:E,5,FALSE)</f>
        <v>35</v>
      </c>
      <c r="D776" s="251">
        <f>SUMIFS([87]表二!$E$1:$E$65536,[87]表二!$A$1:$A$65536,A776)</f>
        <v>0</v>
      </c>
      <c r="E776" s="360">
        <f>VLOOKUP(A776,Sheet1!A:E,5)</f>
        <v>0</v>
      </c>
      <c r="F776" s="24">
        <f t="shared" si="52"/>
        <v>-1</v>
      </c>
      <c r="G776" s="24" t="str">
        <f t="shared" si="53"/>
        <v/>
      </c>
      <c r="H776" s="357" t="str">
        <f t="shared" si="50"/>
        <v>是</v>
      </c>
      <c r="I776" s="156" t="str">
        <f t="shared" si="51"/>
        <v>项</v>
      </c>
      <c r="J776" s="225"/>
      <c r="K776" s="225"/>
    </row>
    <row r="777" ht="15" hidden="1" customHeight="1" spans="1:11">
      <c r="A777" s="176" t="s">
        <v>1487</v>
      </c>
      <c r="B777" s="177" t="s">
        <v>1488</v>
      </c>
      <c r="C777" s="251">
        <f>C778</f>
        <v>0</v>
      </c>
      <c r="D777" s="251">
        <f>D778</f>
        <v>0</v>
      </c>
      <c r="E777" s="251">
        <f>E778</f>
        <v>0</v>
      </c>
      <c r="F777" s="24" t="str">
        <f t="shared" si="52"/>
        <v/>
      </c>
      <c r="G777" s="24" t="str">
        <f t="shared" si="53"/>
        <v/>
      </c>
      <c r="H777" s="357" t="str">
        <f t="shared" si="50"/>
        <v>否</v>
      </c>
      <c r="I777" s="156" t="str">
        <f t="shared" si="51"/>
        <v>款</v>
      </c>
      <c r="J777" s="156"/>
      <c r="K777" s="156"/>
    </row>
    <row r="778" s="222" customFormat="1" ht="15" hidden="1" customHeight="1" spans="1:11">
      <c r="A778" s="194" t="s">
        <v>1489</v>
      </c>
      <c r="B778" s="359" t="s">
        <v>1488</v>
      </c>
      <c r="C778" s="251">
        <f>VLOOKUP(A778,'[88]02'!A:E,5,FALSE)</f>
        <v>0</v>
      </c>
      <c r="D778" s="251">
        <f>SUMIFS([87]表二!$E$1:$E$65536,[87]表二!$A$1:$A$65536,A778)</f>
        <v>0</v>
      </c>
      <c r="E778" s="360">
        <f>VLOOKUP(A778,Sheet1!A:E,5)</f>
        <v>0</v>
      </c>
      <c r="F778" s="24" t="str">
        <f t="shared" si="52"/>
        <v/>
      </c>
      <c r="G778" s="24" t="str">
        <f t="shared" si="53"/>
        <v/>
      </c>
      <c r="H778" s="357" t="str">
        <f t="shared" si="50"/>
        <v>否</v>
      </c>
      <c r="I778" s="156" t="str">
        <f t="shared" si="51"/>
        <v>项</v>
      </c>
      <c r="J778" s="225"/>
      <c r="K778" s="225"/>
    </row>
    <row r="779" ht="15" hidden="1" customHeight="1" spans="1:11">
      <c r="A779" s="176" t="s">
        <v>1490</v>
      </c>
      <c r="B779" s="177" t="s">
        <v>1491</v>
      </c>
      <c r="C779" s="251">
        <f>SUM(C780:C793)</f>
        <v>0</v>
      </c>
      <c r="D779" s="251">
        <f>SUM(D780:D793)</f>
        <v>0</v>
      </c>
      <c r="E779" s="251">
        <f>SUM(E780:E793)</f>
        <v>0</v>
      </c>
      <c r="F779" s="24" t="str">
        <f t="shared" si="52"/>
        <v/>
      </c>
      <c r="G779" s="24" t="str">
        <f t="shared" si="53"/>
        <v/>
      </c>
      <c r="H779" s="357" t="str">
        <f t="shared" si="50"/>
        <v>否</v>
      </c>
      <c r="I779" s="156" t="str">
        <f t="shared" si="51"/>
        <v>款</v>
      </c>
      <c r="J779" s="156"/>
      <c r="K779" s="156"/>
    </row>
    <row r="780" s="222" customFormat="1" ht="15" hidden="1" customHeight="1" spans="1:11">
      <c r="A780" s="176" t="s">
        <v>1492</v>
      </c>
      <c r="B780" s="359" t="s">
        <v>166</v>
      </c>
      <c r="C780" s="251">
        <f>VLOOKUP(A780,'[88]02'!A:E,5,FALSE)</f>
        <v>0</v>
      </c>
      <c r="D780" s="251">
        <f>SUMIFS([87]表二!$E$1:$E$65536,[87]表二!$A$1:$A$65536,A780)</f>
        <v>0</v>
      </c>
      <c r="E780" s="360">
        <f>VLOOKUP(A780,Sheet1!A:E,5)</f>
        <v>0</v>
      </c>
      <c r="F780" s="24" t="str">
        <f t="shared" si="52"/>
        <v/>
      </c>
      <c r="G780" s="24" t="str">
        <f t="shared" si="53"/>
        <v/>
      </c>
      <c r="H780" s="357" t="str">
        <f t="shared" si="50"/>
        <v>否</v>
      </c>
      <c r="I780" s="156" t="str">
        <f t="shared" si="51"/>
        <v>项</v>
      </c>
      <c r="J780" s="225"/>
      <c r="K780" s="225"/>
    </row>
    <row r="781" s="222" customFormat="1" ht="15" hidden="1" customHeight="1" spans="1:11">
      <c r="A781" s="176" t="s">
        <v>1493</v>
      </c>
      <c r="B781" s="359" t="s">
        <v>168</v>
      </c>
      <c r="C781" s="251">
        <f>VLOOKUP(A781,'[88]02'!A:E,5,FALSE)</f>
        <v>0</v>
      </c>
      <c r="D781" s="251">
        <f>SUMIFS([87]表二!$E$1:$E$65536,[87]表二!$A$1:$A$65536,A781)</f>
        <v>0</v>
      </c>
      <c r="E781" s="360">
        <f>VLOOKUP(A781,Sheet1!A:E,5)</f>
        <v>0</v>
      </c>
      <c r="F781" s="24" t="str">
        <f t="shared" si="52"/>
        <v/>
      </c>
      <c r="G781" s="24" t="str">
        <f t="shared" si="53"/>
        <v/>
      </c>
      <c r="H781" s="357" t="str">
        <f t="shared" si="50"/>
        <v>否</v>
      </c>
      <c r="I781" s="156" t="str">
        <f t="shared" si="51"/>
        <v>项</v>
      </c>
      <c r="J781" s="225"/>
      <c r="K781" s="225"/>
    </row>
    <row r="782" s="222" customFormat="1" ht="15" hidden="1" customHeight="1" spans="1:11">
      <c r="A782" s="176" t="s">
        <v>1494</v>
      </c>
      <c r="B782" s="359" t="s">
        <v>170</v>
      </c>
      <c r="C782" s="251">
        <f>VLOOKUP(A782,'[88]02'!A:E,5,FALSE)</f>
        <v>0</v>
      </c>
      <c r="D782" s="251">
        <f>SUMIFS([87]表二!$E$1:$E$65536,[87]表二!$A$1:$A$65536,A782)</f>
        <v>0</v>
      </c>
      <c r="E782" s="360">
        <f>VLOOKUP(A782,Sheet1!A:E,5)</f>
        <v>0</v>
      </c>
      <c r="F782" s="24" t="str">
        <f t="shared" si="52"/>
        <v/>
      </c>
      <c r="G782" s="24" t="str">
        <f t="shared" si="53"/>
        <v/>
      </c>
      <c r="H782" s="357" t="str">
        <f t="shared" si="50"/>
        <v>否</v>
      </c>
      <c r="I782" s="156" t="str">
        <f t="shared" si="51"/>
        <v>项</v>
      </c>
      <c r="J782" s="225"/>
      <c r="K782" s="225"/>
    </row>
    <row r="783" s="222" customFormat="1" ht="15" hidden="1" customHeight="1" spans="1:11">
      <c r="A783" s="176" t="s">
        <v>1495</v>
      </c>
      <c r="B783" s="359" t="s">
        <v>1496</v>
      </c>
      <c r="C783" s="251">
        <f>VLOOKUP(A783,'[88]02'!A:E,5,FALSE)</f>
        <v>0</v>
      </c>
      <c r="D783" s="251">
        <f>SUMIFS([87]表二!$E$1:$E$65536,[87]表二!$A$1:$A$65536,A783)</f>
        <v>0</v>
      </c>
      <c r="E783" s="360">
        <f>VLOOKUP(A783,Sheet1!A:E,5)</f>
        <v>0</v>
      </c>
      <c r="F783" s="24" t="str">
        <f t="shared" si="52"/>
        <v/>
      </c>
      <c r="G783" s="24" t="str">
        <f t="shared" si="53"/>
        <v/>
      </c>
      <c r="H783" s="357" t="str">
        <f t="shared" si="50"/>
        <v>否</v>
      </c>
      <c r="I783" s="156" t="str">
        <f t="shared" si="51"/>
        <v>项</v>
      </c>
      <c r="J783" s="225"/>
      <c r="K783" s="225"/>
    </row>
    <row r="784" s="222" customFormat="1" ht="15" hidden="1" customHeight="1" spans="1:11">
      <c r="A784" s="176" t="s">
        <v>1497</v>
      </c>
      <c r="B784" s="359" t="s">
        <v>1498</v>
      </c>
      <c r="C784" s="251">
        <f>VLOOKUP(A784,'[88]02'!A:E,5,FALSE)</f>
        <v>0</v>
      </c>
      <c r="D784" s="251">
        <f>SUMIFS([87]表二!$E$1:$E$65536,[87]表二!$A$1:$A$65536,A784)</f>
        <v>0</v>
      </c>
      <c r="E784" s="360">
        <f>VLOOKUP(A784,Sheet1!A:E,5)</f>
        <v>0</v>
      </c>
      <c r="F784" s="24" t="str">
        <f t="shared" si="52"/>
        <v/>
      </c>
      <c r="G784" s="24" t="str">
        <f t="shared" si="53"/>
        <v/>
      </c>
      <c r="H784" s="357" t="str">
        <f t="shared" si="50"/>
        <v>否</v>
      </c>
      <c r="I784" s="156" t="str">
        <f t="shared" si="51"/>
        <v>项</v>
      </c>
      <c r="J784" s="225">
        <v>120</v>
      </c>
      <c r="K784" s="225"/>
    </row>
    <row r="785" s="222" customFormat="1" ht="15" hidden="1" customHeight="1" spans="1:11">
      <c r="A785" s="176" t="s">
        <v>1499</v>
      </c>
      <c r="B785" s="359" t="s">
        <v>1500</v>
      </c>
      <c r="C785" s="251">
        <f>VLOOKUP(A785,'[88]02'!A:E,5,FALSE)</f>
        <v>0</v>
      </c>
      <c r="D785" s="251">
        <f>SUMIFS([87]表二!$E$1:$E$65536,[87]表二!$A$1:$A$65536,A785)</f>
        <v>0</v>
      </c>
      <c r="E785" s="360">
        <f>VLOOKUP(A785,Sheet1!A:E,5)</f>
        <v>0</v>
      </c>
      <c r="F785" s="24" t="str">
        <f t="shared" si="52"/>
        <v/>
      </c>
      <c r="G785" s="24" t="str">
        <f t="shared" si="53"/>
        <v/>
      </c>
      <c r="H785" s="357" t="str">
        <f t="shared" si="50"/>
        <v>否</v>
      </c>
      <c r="I785" s="156" t="str">
        <f t="shared" si="51"/>
        <v>项</v>
      </c>
      <c r="J785" s="225"/>
      <c r="K785" s="225"/>
    </row>
    <row r="786" s="222" customFormat="1" ht="15" hidden="1" customHeight="1" spans="1:11">
      <c r="A786" s="176" t="s">
        <v>1501</v>
      </c>
      <c r="B786" s="359" t="s">
        <v>1502</v>
      </c>
      <c r="C786" s="251">
        <f>VLOOKUP(A786,'[88]02'!A:E,5,FALSE)</f>
        <v>0</v>
      </c>
      <c r="D786" s="251">
        <f>SUMIFS([87]表二!$E$1:$E$65536,[87]表二!$A$1:$A$65536,A786)</f>
        <v>0</v>
      </c>
      <c r="E786" s="360">
        <f>VLOOKUP(A786,Sheet1!A:E,5)</f>
        <v>0</v>
      </c>
      <c r="F786" s="24" t="str">
        <f t="shared" si="52"/>
        <v/>
      </c>
      <c r="G786" s="24" t="str">
        <f t="shared" si="53"/>
        <v/>
      </c>
      <c r="H786" s="357" t="str">
        <f t="shared" si="50"/>
        <v>否</v>
      </c>
      <c r="I786" s="156" t="str">
        <f t="shared" si="51"/>
        <v>项</v>
      </c>
      <c r="J786" s="225"/>
      <c r="K786" s="225"/>
    </row>
    <row r="787" s="222" customFormat="1" ht="15" hidden="1" customHeight="1" spans="1:11">
      <c r="A787" s="176" t="s">
        <v>1503</v>
      </c>
      <c r="B787" s="359" t="s">
        <v>1504</v>
      </c>
      <c r="C787" s="251">
        <f>VLOOKUP(A787,'[88]02'!A:E,5,FALSE)</f>
        <v>0</v>
      </c>
      <c r="D787" s="251">
        <f>SUMIFS([87]表二!$E$1:$E$65536,[87]表二!$A$1:$A$65536,A787)</f>
        <v>0</v>
      </c>
      <c r="E787" s="360">
        <f>VLOOKUP(A787,Sheet1!A:E,5)</f>
        <v>0</v>
      </c>
      <c r="F787" s="24" t="str">
        <f t="shared" si="52"/>
        <v/>
      </c>
      <c r="G787" s="24" t="str">
        <f t="shared" si="53"/>
        <v/>
      </c>
      <c r="H787" s="357" t="str">
        <f t="shared" si="50"/>
        <v>否</v>
      </c>
      <c r="I787" s="156" t="str">
        <f t="shared" si="51"/>
        <v>项</v>
      </c>
      <c r="J787" s="225"/>
      <c r="K787" s="225"/>
    </row>
    <row r="788" s="222" customFormat="1" ht="15" hidden="1" customHeight="1" spans="1:11">
      <c r="A788" s="176" t="s">
        <v>1505</v>
      </c>
      <c r="B788" s="359" t="s">
        <v>1506</v>
      </c>
      <c r="C788" s="251">
        <f>VLOOKUP(A788,'[88]02'!A:E,5,FALSE)</f>
        <v>0</v>
      </c>
      <c r="D788" s="251">
        <f>SUMIFS([87]表二!$E$1:$E$65536,[87]表二!$A$1:$A$65536,A788)</f>
        <v>0</v>
      </c>
      <c r="E788" s="360">
        <f>VLOOKUP(A788,Sheet1!A:E,5)</f>
        <v>0</v>
      </c>
      <c r="F788" s="24" t="str">
        <f t="shared" si="52"/>
        <v/>
      </c>
      <c r="G788" s="24" t="str">
        <f t="shared" si="53"/>
        <v/>
      </c>
      <c r="H788" s="357" t="str">
        <f t="shared" si="50"/>
        <v>否</v>
      </c>
      <c r="I788" s="156" t="str">
        <f t="shared" si="51"/>
        <v>项</v>
      </c>
      <c r="J788" s="225"/>
      <c r="K788" s="225"/>
    </row>
    <row r="789" s="222" customFormat="1" ht="15" hidden="1" customHeight="1" spans="1:11">
      <c r="A789" s="176" t="s">
        <v>1507</v>
      </c>
      <c r="B789" s="359" t="s">
        <v>1508</v>
      </c>
      <c r="C789" s="251">
        <f>VLOOKUP(A789,'[88]02'!A:E,5,FALSE)</f>
        <v>0</v>
      </c>
      <c r="D789" s="251">
        <f>SUMIFS([87]表二!$E$1:$E$65536,[87]表二!$A$1:$A$65536,A789)</f>
        <v>0</v>
      </c>
      <c r="E789" s="360">
        <f>VLOOKUP(A789,Sheet1!A:E,5)</f>
        <v>0</v>
      </c>
      <c r="F789" s="24" t="str">
        <f t="shared" si="52"/>
        <v/>
      </c>
      <c r="G789" s="24" t="str">
        <f t="shared" si="53"/>
        <v/>
      </c>
      <c r="H789" s="357" t="str">
        <f t="shared" si="50"/>
        <v>否</v>
      </c>
      <c r="I789" s="156" t="str">
        <f t="shared" si="51"/>
        <v>项</v>
      </c>
      <c r="J789" s="225"/>
      <c r="K789" s="225"/>
    </row>
    <row r="790" s="222" customFormat="1" ht="15" hidden="1" customHeight="1" spans="1:11">
      <c r="A790" s="176" t="s">
        <v>1509</v>
      </c>
      <c r="B790" s="359" t="s">
        <v>267</v>
      </c>
      <c r="C790" s="251">
        <f>VLOOKUP(A790,'[88]02'!A:E,5,FALSE)</f>
        <v>0</v>
      </c>
      <c r="D790" s="251">
        <f>SUMIFS([87]表二!$E$1:$E$65536,[87]表二!$A$1:$A$65536,A790)</f>
        <v>0</v>
      </c>
      <c r="E790" s="360">
        <f>VLOOKUP(A790,Sheet1!A:E,5)</f>
        <v>0</v>
      </c>
      <c r="F790" s="24" t="str">
        <f t="shared" si="52"/>
        <v/>
      </c>
      <c r="G790" s="24" t="str">
        <f t="shared" si="53"/>
        <v/>
      </c>
      <c r="H790" s="357" t="str">
        <f t="shared" si="50"/>
        <v>否</v>
      </c>
      <c r="I790" s="156" t="str">
        <f t="shared" si="51"/>
        <v>项</v>
      </c>
      <c r="J790" s="225"/>
      <c r="K790" s="225"/>
    </row>
    <row r="791" s="222" customFormat="1" ht="15" hidden="1" customHeight="1" spans="1:11">
      <c r="A791" s="176" t="s">
        <v>1510</v>
      </c>
      <c r="B791" s="359" t="s">
        <v>1511</v>
      </c>
      <c r="C791" s="251">
        <f>VLOOKUP(A791,'[88]02'!A:E,5,FALSE)</f>
        <v>0</v>
      </c>
      <c r="D791" s="251">
        <f>SUMIFS([87]表二!$E$1:$E$65536,[87]表二!$A$1:$A$65536,A791)</f>
        <v>0</v>
      </c>
      <c r="E791" s="360">
        <f>VLOOKUP(A791,Sheet1!A:E,5)</f>
        <v>0</v>
      </c>
      <c r="F791" s="24" t="str">
        <f t="shared" si="52"/>
        <v/>
      </c>
      <c r="G791" s="24" t="str">
        <f t="shared" si="53"/>
        <v/>
      </c>
      <c r="H791" s="357" t="str">
        <f t="shared" si="50"/>
        <v>否</v>
      </c>
      <c r="I791" s="156" t="str">
        <f t="shared" si="51"/>
        <v>项</v>
      </c>
      <c r="J791" s="225"/>
      <c r="K791" s="225"/>
    </row>
    <row r="792" s="222" customFormat="1" ht="15" hidden="1" customHeight="1" spans="1:11">
      <c r="A792" s="176" t="s">
        <v>1512</v>
      </c>
      <c r="B792" s="359" t="s">
        <v>184</v>
      </c>
      <c r="C792" s="251">
        <f>VLOOKUP(A792,'[88]02'!A:E,5,FALSE)</f>
        <v>0</v>
      </c>
      <c r="D792" s="251">
        <f>SUMIFS([87]表二!$E$1:$E$65536,[87]表二!$A$1:$A$65536,A792)</f>
        <v>0</v>
      </c>
      <c r="E792" s="360">
        <f>VLOOKUP(A792,Sheet1!A:E,5)</f>
        <v>0</v>
      </c>
      <c r="F792" s="24" t="str">
        <f t="shared" si="52"/>
        <v/>
      </c>
      <c r="G792" s="24" t="str">
        <f t="shared" si="53"/>
        <v/>
      </c>
      <c r="H792" s="357" t="str">
        <f t="shared" si="50"/>
        <v>否</v>
      </c>
      <c r="I792" s="156" t="str">
        <f t="shared" si="51"/>
        <v>项</v>
      </c>
      <c r="J792" s="225"/>
      <c r="K792" s="225"/>
    </row>
    <row r="793" s="222" customFormat="1" ht="15" hidden="1" customHeight="1" spans="1:11">
      <c r="A793" s="176" t="s">
        <v>1513</v>
      </c>
      <c r="B793" s="359" t="s">
        <v>1514</v>
      </c>
      <c r="C793" s="251">
        <f>VLOOKUP(A793,'[88]02'!A:E,5,FALSE)</f>
        <v>0</v>
      </c>
      <c r="D793" s="251">
        <f>SUMIFS([87]表二!$E$1:$E$65536,[87]表二!$A$1:$A$65536,A793)</f>
        <v>0</v>
      </c>
      <c r="E793" s="360">
        <f>VLOOKUP(A793,Sheet1!A:E,5)</f>
        <v>0</v>
      </c>
      <c r="F793" s="24" t="str">
        <f t="shared" si="52"/>
        <v/>
      </c>
      <c r="G793" s="24" t="str">
        <f t="shared" si="53"/>
        <v/>
      </c>
      <c r="H793" s="357" t="str">
        <f t="shared" si="50"/>
        <v>否</v>
      </c>
      <c r="I793" s="156" t="str">
        <f t="shared" si="51"/>
        <v>项</v>
      </c>
      <c r="J793" s="225"/>
      <c r="K793" s="225"/>
    </row>
    <row r="794" ht="15" hidden="1" customHeight="1" spans="1:11">
      <c r="A794" s="176" t="s">
        <v>1515</v>
      </c>
      <c r="B794" s="177" t="s">
        <v>1516</v>
      </c>
      <c r="C794" s="251">
        <f>C795</f>
        <v>0</v>
      </c>
      <c r="D794" s="251">
        <f>D795</f>
        <v>0</v>
      </c>
      <c r="E794" s="251">
        <f>E795</f>
        <v>0</v>
      </c>
      <c r="F794" s="24" t="str">
        <f t="shared" si="52"/>
        <v/>
      </c>
      <c r="G794" s="24" t="str">
        <f t="shared" si="53"/>
        <v/>
      </c>
      <c r="H794" s="357" t="str">
        <f t="shared" si="50"/>
        <v>否</v>
      </c>
      <c r="I794" s="156" t="str">
        <f t="shared" si="51"/>
        <v>款</v>
      </c>
      <c r="J794" s="156"/>
      <c r="K794" s="156"/>
    </row>
    <row r="795" s="222" customFormat="1" ht="15" hidden="1" customHeight="1" spans="1:11">
      <c r="A795" s="364" t="s">
        <v>1517</v>
      </c>
      <c r="B795" s="359" t="s">
        <v>1516</v>
      </c>
      <c r="C795" s="251">
        <f>VLOOKUP(A795,'[88]02'!A:E,5,FALSE)</f>
        <v>0</v>
      </c>
      <c r="D795" s="251">
        <f>SUMIFS([87]表二!$E$1:$E$65536,[87]表二!$A$1:$A$65536,A795)</f>
        <v>0</v>
      </c>
      <c r="E795" s="360">
        <f>VLOOKUP(A795,Sheet1!A:E,5)</f>
        <v>0</v>
      </c>
      <c r="F795" s="24" t="str">
        <f t="shared" si="52"/>
        <v/>
      </c>
      <c r="G795" s="24" t="str">
        <f t="shared" si="53"/>
        <v/>
      </c>
      <c r="H795" s="357" t="str">
        <f t="shared" si="50"/>
        <v>否</v>
      </c>
      <c r="I795" s="156" t="str">
        <f t="shared" si="51"/>
        <v>项</v>
      </c>
      <c r="J795" s="225"/>
      <c r="K795" s="225"/>
    </row>
    <row r="796" ht="24" customHeight="1" spans="1:11">
      <c r="A796" s="172" t="s">
        <v>1518</v>
      </c>
      <c r="B796" s="173" t="s">
        <v>126</v>
      </c>
      <c r="C796" s="212">
        <f>SUM(C797,C808,C810,C813,C815,C817)</f>
        <v>1947</v>
      </c>
      <c r="D796" s="212">
        <f>SUM(D797,D808,D810,D813,D815,D817)</f>
        <v>3650</v>
      </c>
      <c r="E796" s="212">
        <f>SUM(E797,E808,E810,E813,E815,E817)</f>
        <v>1016</v>
      </c>
      <c r="F796" s="24">
        <f t="shared" si="52"/>
        <v>-0.478</v>
      </c>
      <c r="G796" s="24">
        <f t="shared" si="53"/>
        <v>-0.722</v>
      </c>
      <c r="H796" s="357" t="str">
        <f t="shared" si="50"/>
        <v>是</v>
      </c>
      <c r="I796" s="156" t="str">
        <f t="shared" si="51"/>
        <v>类</v>
      </c>
      <c r="J796" s="156"/>
      <c r="K796" s="156"/>
    </row>
    <row r="797" ht="24" customHeight="1" spans="1:11">
      <c r="A797" s="176" t="s">
        <v>1519</v>
      </c>
      <c r="B797" s="177" t="s">
        <v>1520</v>
      </c>
      <c r="C797" s="251">
        <f>SUM(C798:C807)</f>
        <v>1093</v>
      </c>
      <c r="D797" s="251">
        <f>SUM(D798:D807)</f>
        <v>2365</v>
      </c>
      <c r="E797" s="251">
        <f>SUM(E798:E807)</f>
        <v>807</v>
      </c>
      <c r="F797" s="24">
        <f t="shared" si="52"/>
        <v>-0.262</v>
      </c>
      <c r="G797" s="24">
        <f t="shared" si="53"/>
        <v>-0.659</v>
      </c>
      <c r="H797" s="357" t="str">
        <f t="shared" si="50"/>
        <v>是</v>
      </c>
      <c r="I797" s="156" t="str">
        <f t="shared" si="51"/>
        <v>款</v>
      </c>
      <c r="J797" s="156"/>
      <c r="K797" s="156"/>
    </row>
    <row r="798" s="222" customFormat="1" ht="24" customHeight="1" spans="1:11">
      <c r="A798" s="176" t="s">
        <v>1521</v>
      </c>
      <c r="B798" s="359" t="s">
        <v>166</v>
      </c>
      <c r="C798" s="251">
        <f>VLOOKUP(A798,'[88]02'!A:E,5,FALSE)</f>
        <v>158</v>
      </c>
      <c r="D798" s="251">
        <f>SUMIFS([87]表二!$E$1:$E$65536,[87]表二!$A$1:$A$65536,A798)</f>
        <v>1171</v>
      </c>
      <c r="E798" s="360">
        <f>VLOOKUP(A798,Sheet1!A:E,5)</f>
        <v>135</v>
      </c>
      <c r="F798" s="24">
        <f t="shared" si="52"/>
        <v>-0.146</v>
      </c>
      <c r="G798" s="24">
        <f t="shared" si="53"/>
        <v>-0.885</v>
      </c>
      <c r="H798" s="357" t="str">
        <f t="shared" si="50"/>
        <v>是</v>
      </c>
      <c r="I798" s="156" t="str">
        <f t="shared" si="51"/>
        <v>项</v>
      </c>
      <c r="J798" s="225"/>
      <c r="K798" s="225"/>
    </row>
    <row r="799" s="222" customFormat="1" ht="24" customHeight="1" spans="1:11">
      <c r="A799" s="176" t="s">
        <v>1522</v>
      </c>
      <c r="B799" s="359" t="s">
        <v>168</v>
      </c>
      <c r="C799" s="251">
        <f>VLOOKUP(A799,'[88]02'!A:E,5,FALSE)</f>
        <v>6</v>
      </c>
      <c r="D799" s="251">
        <f>SUMIFS([87]表二!$E$1:$E$65536,[87]表二!$A$1:$A$65536,A799)</f>
        <v>58</v>
      </c>
      <c r="E799" s="360">
        <f>VLOOKUP(A799,Sheet1!A:E,5)</f>
        <v>0</v>
      </c>
      <c r="F799" s="24">
        <f t="shared" si="52"/>
        <v>-1</v>
      </c>
      <c r="G799" s="24">
        <f t="shared" si="53"/>
        <v>-1</v>
      </c>
      <c r="H799" s="357" t="str">
        <f t="shared" ref="H799:H862" si="54">IF(LEN(A799)=3,"是",IF(B799&lt;&gt;"",IF(SUM(C799:E799)&lt;&gt;0,"是","否"),"是"))</f>
        <v>是</v>
      </c>
      <c r="I799" s="156" t="str">
        <f t="shared" si="51"/>
        <v>项</v>
      </c>
      <c r="J799" s="225"/>
      <c r="K799" s="225"/>
    </row>
    <row r="800" s="222" customFormat="1" ht="18.75" hidden="1" spans="1:11">
      <c r="A800" s="176" t="s">
        <v>1523</v>
      </c>
      <c r="B800" s="359" t="s">
        <v>170</v>
      </c>
      <c r="C800" s="251">
        <f>VLOOKUP(A800,'[88]02'!A:E,5,FALSE)</f>
        <v>0</v>
      </c>
      <c r="D800" s="251">
        <f>SUMIFS([87]表二!$E$1:$E$65536,[87]表二!$A$1:$A$65536,A800)</f>
        <v>0</v>
      </c>
      <c r="E800" s="360">
        <f>VLOOKUP(A800,Sheet1!A:E,5)</f>
        <v>0</v>
      </c>
      <c r="F800" s="24" t="str">
        <f t="shared" si="52"/>
        <v/>
      </c>
      <c r="G800" s="24" t="str">
        <f t="shared" si="53"/>
        <v/>
      </c>
      <c r="H800" s="357" t="str">
        <f t="shared" si="54"/>
        <v>否</v>
      </c>
      <c r="I800" s="156" t="str">
        <f t="shared" si="51"/>
        <v>项</v>
      </c>
      <c r="J800" s="225"/>
      <c r="K800" s="225"/>
    </row>
    <row r="801" s="222" customFormat="1" ht="24" customHeight="1" spans="1:11">
      <c r="A801" s="176" t="s">
        <v>1524</v>
      </c>
      <c r="B801" s="359" t="s">
        <v>1525</v>
      </c>
      <c r="C801" s="251">
        <f>VLOOKUP(A801,'[88]02'!A:E,5,FALSE)</f>
        <v>601</v>
      </c>
      <c r="D801" s="251">
        <f>SUMIFS([87]表二!$E$1:$E$65536,[87]表二!$A$1:$A$65536,A801)</f>
        <v>696</v>
      </c>
      <c r="E801" s="360">
        <f>VLOOKUP(A801,Sheet1!A:E,5)</f>
        <v>352</v>
      </c>
      <c r="F801" s="24">
        <f t="shared" si="52"/>
        <v>-0.414</v>
      </c>
      <c r="G801" s="24">
        <f t="shared" si="53"/>
        <v>-0.494</v>
      </c>
      <c r="H801" s="357" t="str">
        <f t="shared" si="54"/>
        <v>是</v>
      </c>
      <c r="I801" s="156" t="str">
        <f t="shared" si="51"/>
        <v>项</v>
      </c>
      <c r="J801" s="225"/>
      <c r="K801" s="225"/>
    </row>
    <row r="802" s="222" customFormat="1" ht="18.75" hidden="1" spans="1:11">
      <c r="A802" s="176" t="s">
        <v>1526</v>
      </c>
      <c r="B802" s="359" t="s">
        <v>1527</v>
      </c>
      <c r="C802" s="251">
        <f>VLOOKUP(A802,'[88]02'!A:E,5,FALSE)</f>
        <v>0</v>
      </c>
      <c r="D802" s="251">
        <f>SUMIFS([87]表二!$E$1:$E$65536,[87]表二!$A$1:$A$65536,A802)</f>
        <v>0</v>
      </c>
      <c r="E802" s="360">
        <f>VLOOKUP(A802,Sheet1!A:E,5)</f>
        <v>0</v>
      </c>
      <c r="F802" s="24" t="str">
        <f t="shared" si="52"/>
        <v/>
      </c>
      <c r="G802" s="24" t="str">
        <f t="shared" si="53"/>
        <v/>
      </c>
      <c r="H802" s="357" t="str">
        <f t="shared" si="54"/>
        <v>否</v>
      </c>
      <c r="I802" s="156" t="str">
        <f t="shared" si="51"/>
        <v>项</v>
      </c>
      <c r="J802" s="225"/>
      <c r="K802" s="225"/>
    </row>
    <row r="803" s="222" customFormat="1" ht="18.75" hidden="1" spans="1:11">
      <c r="A803" s="176" t="s">
        <v>1528</v>
      </c>
      <c r="B803" s="359" t="s">
        <v>1529</v>
      </c>
      <c r="C803" s="251">
        <f>VLOOKUP(A803,'[88]02'!A:E,5,FALSE)</f>
        <v>0</v>
      </c>
      <c r="D803" s="251">
        <f>SUMIFS([87]表二!$E$1:$E$65536,[87]表二!$A$1:$A$65536,A803)</f>
        <v>0</v>
      </c>
      <c r="E803" s="360">
        <f>VLOOKUP(A803,Sheet1!A:E,5)</f>
        <v>0</v>
      </c>
      <c r="F803" s="24" t="str">
        <f t="shared" si="52"/>
        <v/>
      </c>
      <c r="G803" s="24" t="str">
        <f t="shared" si="53"/>
        <v/>
      </c>
      <c r="H803" s="357" t="str">
        <f t="shared" si="54"/>
        <v>否</v>
      </c>
      <c r="I803" s="156" t="str">
        <f t="shared" si="51"/>
        <v>项</v>
      </c>
      <c r="J803" s="225"/>
      <c r="K803" s="225"/>
    </row>
    <row r="804" s="222" customFormat="1" ht="24" customHeight="1" spans="1:11">
      <c r="A804" s="176" t="s">
        <v>1530</v>
      </c>
      <c r="B804" s="359" t="s">
        <v>1531</v>
      </c>
      <c r="C804" s="251">
        <f>VLOOKUP(A804,'[88]02'!A:E,5,FALSE)</f>
        <v>5</v>
      </c>
      <c r="D804" s="251">
        <f>SUMIFS([87]表二!$E$1:$E$65536,[87]表二!$A$1:$A$65536,A804)</f>
        <v>0</v>
      </c>
      <c r="E804" s="360">
        <f>VLOOKUP(A804,Sheet1!A:E,5)</f>
        <v>0</v>
      </c>
      <c r="F804" s="24">
        <f t="shared" si="52"/>
        <v>-1</v>
      </c>
      <c r="G804" s="24" t="str">
        <f t="shared" si="53"/>
        <v/>
      </c>
      <c r="H804" s="357" t="str">
        <f t="shared" si="54"/>
        <v>是</v>
      </c>
      <c r="I804" s="156" t="str">
        <f t="shared" si="51"/>
        <v>项</v>
      </c>
      <c r="J804" s="225"/>
      <c r="K804" s="225"/>
    </row>
    <row r="805" s="222" customFormat="1" ht="18.75" hidden="1" spans="1:11">
      <c r="A805" s="176" t="s">
        <v>1532</v>
      </c>
      <c r="B805" s="359" t="s">
        <v>1533</v>
      </c>
      <c r="C805" s="251">
        <f>VLOOKUP(A805,'[88]02'!A:E,5,FALSE)</f>
        <v>0</v>
      </c>
      <c r="D805" s="251">
        <f>SUMIFS([87]表二!$E$1:$E$65536,[87]表二!$A$1:$A$65536,A805)</f>
        <v>0</v>
      </c>
      <c r="E805" s="360">
        <f>VLOOKUP(A805,Sheet1!A:E,5)</f>
        <v>0</v>
      </c>
      <c r="F805" s="24" t="str">
        <f t="shared" si="52"/>
        <v/>
      </c>
      <c r="G805" s="24" t="str">
        <f t="shared" si="53"/>
        <v/>
      </c>
      <c r="H805" s="357" t="str">
        <f t="shared" si="54"/>
        <v>否</v>
      </c>
      <c r="I805" s="156" t="str">
        <f t="shared" si="51"/>
        <v>项</v>
      </c>
      <c r="J805" s="225"/>
      <c r="K805" s="225"/>
    </row>
    <row r="806" s="222" customFormat="1" ht="18.75" hidden="1" spans="1:11">
      <c r="A806" s="176" t="s">
        <v>1534</v>
      </c>
      <c r="B806" s="359" t="s">
        <v>1535</v>
      </c>
      <c r="C806" s="251">
        <f>VLOOKUP(A806,'[88]02'!A:E,5,FALSE)</f>
        <v>0</v>
      </c>
      <c r="D806" s="251">
        <f>SUMIFS([87]表二!$E$1:$E$65536,[87]表二!$A$1:$A$65536,A806)</f>
        <v>0</v>
      </c>
      <c r="E806" s="360">
        <f>VLOOKUP(A806,Sheet1!A:E,5)</f>
        <v>0</v>
      </c>
      <c r="F806" s="24" t="str">
        <f t="shared" si="52"/>
        <v/>
      </c>
      <c r="G806" s="24" t="str">
        <f t="shared" si="53"/>
        <v/>
      </c>
      <c r="H806" s="357" t="str">
        <f t="shared" si="54"/>
        <v>否</v>
      </c>
      <c r="I806" s="156" t="str">
        <f t="shared" si="51"/>
        <v>项</v>
      </c>
      <c r="J806" s="225"/>
      <c r="K806" s="225"/>
    </row>
    <row r="807" s="222" customFormat="1" ht="24" customHeight="1" spans="1:11">
      <c r="A807" s="176" t="s">
        <v>1536</v>
      </c>
      <c r="B807" s="359" t="s">
        <v>1537</v>
      </c>
      <c r="C807" s="251">
        <f>VLOOKUP(A807,'[88]02'!A:E,5,FALSE)</f>
        <v>323</v>
      </c>
      <c r="D807" s="251">
        <f>SUMIFS([87]表二!$E$1:$E$65536,[87]表二!$A$1:$A$65536,A807)</f>
        <v>440</v>
      </c>
      <c r="E807" s="360">
        <f>VLOOKUP(A807,Sheet1!A:E,5)</f>
        <v>320</v>
      </c>
      <c r="F807" s="24">
        <f t="shared" si="52"/>
        <v>-0.009</v>
      </c>
      <c r="G807" s="24">
        <f t="shared" si="53"/>
        <v>-0.273</v>
      </c>
      <c r="H807" s="357" t="str">
        <f t="shared" si="54"/>
        <v>是</v>
      </c>
      <c r="I807" s="156" t="str">
        <f t="shared" si="51"/>
        <v>项</v>
      </c>
      <c r="J807" s="225"/>
      <c r="K807" s="225"/>
    </row>
    <row r="808" ht="24" customHeight="1" spans="1:11">
      <c r="A808" s="176" t="s">
        <v>1538</v>
      </c>
      <c r="B808" s="177" t="s">
        <v>1539</v>
      </c>
      <c r="C808" s="251">
        <f>C809</f>
        <v>158</v>
      </c>
      <c r="D808" s="251">
        <f>D809</f>
        <v>359</v>
      </c>
      <c r="E808" s="251">
        <f>E809</f>
        <v>48</v>
      </c>
      <c r="F808" s="24">
        <f t="shared" si="52"/>
        <v>-0.696</v>
      </c>
      <c r="G808" s="24">
        <f t="shared" si="53"/>
        <v>-0.866</v>
      </c>
      <c r="H808" s="357" t="str">
        <f t="shared" si="54"/>
        <v>是</v>
      </c>
      <c r="I808" s="156" t="str">
        <f t="shared" si="51"/>
        <v>款</v>
      </c>
      <c r="J808" s="156"/>
      <c r="K808" s="156"/>
    </row>
    <row r="809" s="222" customFormat="1" ht="24" customHeight="1" spans="1:11">
      <c r="A809" s="176" t="s">
        <v>1540</v>
      </c>
      <c r="B809" s="365" t="s">
        <v>1539</v>
      </c>
      <c r="C809" s="251">
        <f>VLOOKUP(A809,'[88]02'!A:E,5,FALSE)</f>
        <v>158</v>
      </c>
      <c r="D809" s="251">
        <v>359</v>
      </c>
      <c r="E809" s="360">
        <f>VLOOKUP(A809,Sheet1!A:E,5)</f>
        <v>48</v>
      </c>
      <c r="F809" s="24">
        <f t="shared" si="52"/>
        <v>-0.696</v>
      </c>
      <c r="G809" s="24">
        <f t="shared" si="53"/>
        <v>-0.866</v>
      </c>
      <c r="H809" s="357" t="str">
        <f t="shared" si="54"/>
        <v>是</v>
      </c>
      <c r="I809" s="156" t="str">
        <f t="shared" si="51"/>
        <v>项</v>
      </c>
      <c r="J809" s="225"/>
      <c r="K809" s="225"/>
    </row>
    <row r="810" ht="24" customHeight="1" spans="1:11">
      <c r="A810" s="176" t="s">
        <v>1541</v>
      </c>
      <c r="B810" s="177" t="s">
        <v>1542</v>
      </c>
      <c r="C810" s="251">
        <f>SUM(C811:C812)</f>
        <v>365</v>
      </c>
      <c r="D810" s="251">
        <f>SUM(D811:D812)</f>
        <v>545</v>
      </c>
      <c r="E810" s="251">
        <f>SUM(E811:E812)</f>
        <v>0</v>
      </c>
      <c r="F810" s="24">
        <f t="shared" si="52"/>
        <v>-1</v>
      </c>
      <c r="G810" s="24">
        <f t="shared" si="53"/>
        <v>-1</v>
      </c>
      <c r="H810" s="357" t="str">
        <f t="shared" si="54"/>
        <v>是</v>
      </c>
      <c r="I810" s="156" t="str">
        <f t="shared" si="51"/>
        <v>款</v>
      </c>
      <c r="J810" s="156"/>
      <c r="K810" s="156"/>
    </row>
    <row r="811" s="222" customFormat="1" ht="24" customHeight="1" spans="1:11">
      <c r="A811" s="176" t="s">
        <v>1543</v>
      </c>
      <c r="B811" s="359" t="s">
        <v>1544</v>
      </c>
      <c r="C811" s="251">
        <f>VLOOKUP(A811,'[88]02'!A:E,5,FALSE)</f>
        <v>365</v>
      </c>
      <c r="D811" s="251">
        <f>SUMIFS([87]表二!$E$1:$E$65536,[87]表二!$A$1:$A$65536,A811)</f>
        <v>545</v>
      </c>
      <c r="E811" s="360">
        <f>VLOOKUP(A811,Sheet1!A:E,5)</f>
        <v>0</v>
      </c>
      <c r="F811" s="24">
        <f t="shared" si="52"/>
        <v>-1</v>
      </c>
      <c r="G811" s="24">
        <f t="shared" si="53"/>
        <v>-1</v>
      </c>
      <c r="H811" s="357" t="str">
        <f t="shared" si="54"/>
        <v>是</v>
      </c>
      <c r="I811" s="156" t="str">
        <f t="shared" si="51"/>
        <v>项</v>
      </c>
      <c r="J811" s="225"/>
      <c r="K811" s="225"/>
    </row>
    <row r="812" s="222" customFormat="1" ht="18.75" hidden="1" spans="1:11">
      <c r="A812" s="176" t="s">
        <v>1545</v>
      </c>
      <c r="B812" s="359" t="s">
        <v>1546</v>
      </c>
      <c r="C812" s="251">
        <f>VLOOKUP(A812,'[88]02'!A:E,5,FALSE)</f>
        <v>0</v>
      </c>
      <c r="D812" s="251">
        <f>SUMIFS([87]表二!$E$1:$E$65536,[87]表二!$A$1:$A$65536,A812)</f>
        <v>0</v>
      </c>
      <c r="E812" s="360">
        <f>VLOOKUP(A812,Sheet1!A:E,5)</f>
        <v>0</v>
      </c>
      <c r="F812" s="24" t="str">
        <f t="shared" si="52"/>
        <v/>
      </c>
      <c r="G812" s="24" t="str">
        <f t="shared" si="53"/>
        <v/>
      </c>
      <c r="H812" s="357" t="str">
        <f t="shared" si="54"/>
        <v>否</v>
      </c>
      <c r="I812" s="156" t="str">
        <f t="shared" si="51"/>
        <v>项</v>
      </c>
      <c r="J812" s="225"/>
      <c r="K812" s="225"/>
    </row>
    <row r="813" ht="24" customHeight="1" spans="1:11">
      <c r="A813" s="176" t="s">
        <v>1547</v>
      </c>
      <c r="B813" s="177" t="s">
        <v>1548</v>
      </c>
      <c r="C813" s="251">
        <f t="shared" ref="C813:C817" si="55">C814</f>
        <v>210</v>
      </c>
      <c r="D813" s="251">
        <f t="shared" ref="D813:D817" si="56">D814</f>
        <v>232</v>
      </c>
      <c r="E813" s="251">
        <f>E814</f>
        <v>67</v>
      </c>
      <c r="F813" s="24">
        <f t="shared" si="52"/>
        <v>-0.681</v>
      </c>
      <c r="G813" s="24">
        <f t="shared" si="53"/>
        <v>-0.711</v>
      </c>
      <c r="H813" s="357" t="str">
        <f t="shared" si="54"/>
        <v>是</v>
      </c>
      <c r="I813" s="156" t="str">
        <f t="shared" si="51"/>
        <v>款</v>
      </c>
      <c r="J813" s="156"/>
      <c r="K813" s="156"/>
    </row>
    <row r="814" s="222" customFormat="1" ht="24" customHeight="1" spans="1:11">
      <c r="A814" s="176" t="s">
        <v>1549</v>
      </c>
      <c r="B814" s="365" t="s">
        <v>1548</v>
      </c>
      <c r="C814" s="251">
        <f>VLOOKUP(A814,'[88]02'!A:E,5,FALSE)</f>
        <v>210</v>
      </c>
      <c r="D814" s="251">
        <f>SUMIFS([87]表二!$E$1:$E$65536,[87]表二!$A$1:$A$65536,A814)</f>
        <v>232</v>
      </c>
      <c r="E814" s="360">
        <f>VLOOKUP(A814,Sheet1!A:E,5)</f>
        <v>67</v>
      </c>
      <c r="F814" s="24">
        <f t="shared" si="52"/>
        <v>-0.681</v>
      </c>
      <c r="G814" s="24">
        <f t="shared" si="53"/>
        <v>-0.711</v>
      </c>
      <c r="H814" s="357" t="str">
        <f t="shared" si="54"/>
        <v>是</v>
      </c>
      <c r="I814" s="156" t="str">
        <f t="shared" si="51"/>
        <v>项</v>
      </c>
      <c r="J814" s="225"/>
      <c r="K814" s="225"/>
    </row>
    <row r="815" ht="24" customHeight="1" spans="1:11">
      <c r="A815" s="176" t="s">
        <v>1550</v>
      </c>
      <c r="B815" s="177" t="s">
        <v>1551</v>
      </c>
      <c r="C815" s="251">
        <f t="shared" si="55"/>
        <v>111</v>
      </c>
      <c r="D815" s="251">
        <f t="shared" si="56"/>
        <v>135</v>
      </c>
      <c r="E815" s="251">
        <f>E816</f>
        <v>94</v>
      </c>
      <c r="F815" s="24">
        <f t="shared" si="52"/>
        <v>-0.153</v>
      </c>
      <c r="G815" s="24">
        <f t="shared" si="53"/>
        <v>-0.304</v>
      </c>
      <c r="H815" s="357" t="str">
        <f t="shared" si="54"/>
        <v>是</v>
      </c>
      <c r="I815" s="156" t="str">
        <f t="shared" si="51"/>
        <v>款</v>
      </c>
      <c r="J815" s="156"/>
      <c r="K815" s="156"/>
    </row>
    <row r="816" s="222" customFormat="1" ht="24" customHeight="1" spans="1:11">
      <c r="A816" s="176" t="s">
        <v>1552</v>
      </c>
      <c r="B816" s="365" t="s">
        <v>1551</v>
      </c>
      <c r="C816" s="251">
        <f>VLOOKUP(A816,'[88]02'!A:E,5,FALSE)</f>
        <v>111</v>
      </c>
      <c r="D816" s="251">
        <f>SUMIFS([87]表二!$E$1:$E$65536,[87]表二!$A$1:$A$65536,A816)</f>
        <v>135</v>
      </c>
      <c r="E816" s="360">
        <f>VLOOKUP(A816,Sheet1!A:E,5)</f>
        <v>94</v>
      </c>
      <c r="F816" s="24">
        <f t="shared" si="52"/>
        <v>-0.153</v>
      </c>
      <c r="G816" s="24">
        <f t="shared" si="53"/>
        <v>-0.304</v>
      </c>
      <c r="H816" s="357" t="str">
        <f t="shared" si="54"/>
        <v>是</v>
      </c>
      <c r="I816" s="156" t="str">
        <f t="shared" si="51"/>
        <v>项</v>
      </c>
      <c r="J816" s="225"/>
      <c r="K816" s="225"/>
    </row>
    <row r="817" ht="24" customHeight="1" spans="1:11">
      <c r="A817" s="176" t="s">
        <v>1553</v>
      </c>
      <c r="B817" s="177" t="s">
        <v>1554</v>
      </c>
      <c r="C817" s="251">
        <f t="shared" si="55"/>
        <v>10</v>
      </c>
      <c r="D817" s="251">
        <f t="shared" si="56"/>
        <v>14</v>
      </c>
      <c r="E817" s="251">
        <f>E818</f>
        <v>0</v>
      </c>
      <c r="F817" s="24">
        <f t="shared" si="52"/>
        <v>-1</v>
      </c>
      <c r="G817" s="24">
        <f t="shared" si="53"/>
        <v>-1</v>
      </c>
      <c r="H817" s="357" t="str">
        <f t="shared" si="54"/>
        <v>是</v>
      </c>
      <c r="I817" s="156" t="str">
        <f t="shared" si="51"/>
        <v>款</v>
      </c>
      <c r="J817" s="156"/>
      <c r="K817" s="156"/>
    </row>
    <row r="818" s="222" customFormat="1" ht="24" customHeight="1" spans="1:11">
      <c r="A818" s="176" t="s">
        <v>1555</v>
      </c>
      <c r="B818" s="365" t="s">
        <v>1554</v>
      </c>
      <c r="C818" s="251">
        <f>VLOOKUP(A818,'[88]02'!A:E,5,FALSE)</f>
        <v>10</v>
      </c>
      <c r="D818" s="251">
        <f>SUMIFS([87]表二!$E$1:$E$65536,[87]表二!$A$1:$A$65536,A818)</f>
        <v>14</v>
      </c>
      <c r="E818" s="360">
        <f>VLOOKUP(A818,Sheet1!A:E,5)</f>
        <v>0</v>
      </c>
      <c r="F818" s="24">
        <f t="shared" si="52"/>
        <v>-1</v>
      </c>
      <c r="G818" s="24">
        <f t="shared" si="53"/>
        <v>-1</v>
      </c>
      <c r="H818" s="357" t="str">
        <f t="shared" si="54"/>
        <v>是</v>
      </c>
      <c r="I818" s="156" t="str">
        <f t="shared" si="51"/>
        <v>项</v>
      </c>
      <c r="J818" s="225"/>
      <c r="K818" s="225"/>
    </row>
    <row r="819" ht="24" customHeight="1" spans="1:11">
      <c r="A819" s="172" t="s">
        <v>1556</v>
      </c>
      <c r="B819" s="173" t="s">
        <v>127</v>
      </c>
      <c r="C819" s="212">
        <f>SUM(C820,C846,C871,C899,C910,C917,C924,C927)</f>
        <v>16039</v>
      </c>
      <c r="D819" s="212">
        <f>SUM(D820,D846,D871,D899,D910,D917,D924,D927)</f>
        <v>14990</v>
      </c>
      <c r="E819" s="212">
        <f>SUM(E820,E846,E871,E899,E910,E917,E924,E927)</f>
        <v>8797</v>
      </c>
      <c r="F819" s="24">
        <f t="shared" si="52"/>
        <v>-0.452</v>
      </c>
      <c r="G819" s="24">
        <f t="shared" si="53"/>
        <v>-0.413</v>
      </c>
      <c r="H819" s="357" t="str">
        <f t="shared" si="54"/>
        <v>是</v>
      </c>
      <c r="I819" s="156" t="str">
        <f t="shared" si="51"/>
        <v>类</v>
      </c>
      <c r="J819" s="156"/>
      <c r="K819" s="156"/>
    </row>
    <row r="820" ht="24" customHeight="1" spans="1:11">
      <c r="A820" s="176" t="s">
        <v>1557</v>
      </c>
      <c r="B820" s="177" t="s">
        <v>1558</v>
      </c>
      <c r="C820" s="251">
        <f>SUM(C821:C845)</f>
        <v>7118</v>
      </c>
      <c r="D820" s="251">
        <f>SUM(D821:D845)</f>
        <v>5477</v>
      </c>
      <c r="E820" s="251">
        <f>SUM(E821:E845)</f>
        <v>3771</v>
      </c>
      <c r="F820" s="24">
        <f t="shared" si="52"/>
        <v>-0.47</v>
      </c>
      <c r="G820" s="24">
        <f t="shared" si="53"/>
        <v>-0.311</v>
      </c>
      <c r="H820" s="357" t="str">
        <f t="shared" si="54"/>
        <v>是</v>
      </c>
      <c r="I820" s="156" t="str">
        <f t="shared" si="51"/>
        <v>款</v>
      </c>
      <c r="J820" s="156"/>
      <c r="K820" s="156"/>
    </row>
    <row r="821" s="222" customFormat="1" ht="24" customHeight="1" spans="1:11">
      <c r="A821" s="176" t="s">
        <v>1559</v>
      </c>
      <c r="B821" s="359" t="s">
        <v>166</v>
      </c>
      <c r="C821" s="251">
        <f>VLOOKUP(A821,'[88]02'!A:E,5,FALSE)</f>
        <v>622</v>
      </c>
      <c r="D821" s="251">
        <f>SUMIFS([87]表二!$E$1:$E$65536,[87]表二!$A$1:$A$65536,A821)</f>
        <v>720</v>
      </c>
      <c r="E821" s="360">
        <f>VLOOKUP(A821,Sheet1!A:E,5)</f>
        <v>630</v>
      </c>
      <c r="F821" s="24">
        <f t="shared" si="52"/>
        <v>0.013</v>
      </c>
      <c r="G821" s="24">
        <f t="shared" si="53"/>
        <v>-0.125</v>
      </c>
      <c r="H821" s="357" t="str">
        <f t="shared" si="54"/>
        <v>是</v>
      </c>
      <c r="I821" s="156" t="str">
        <f t="shared" ref="I821:I884" si="57">IF(LEN(A821)=3,"类",IF(LEN(A821)=5,"款","项"))</f>
        <v>项</v>
      </c>
      <c r="J821" s="225"/>
      <c r="K821" s="225"/>
    </row>
    <row r="822" s="222" customFormat="1" ht="24" customHeight="1" spans="1:11">
      <c r="A822" s="176" t="s">
        <v>1560</v>
      </c>
      <c r="B822" s="359" t="s">
        <v>168</v>
      </c>
      <c r="C822" s="251">
        <f>VLOOKUP(A822,'[88]02'!A:E,5,FALSE)</f>
        <v>1</v>
      </c>
      <c r="D822" s="251">
        <f>SUMIFS([87]表二!$E$1:$E$65536,[87]表二!$A$1:$A$65536,A822)</f>
        <v>0</v>
      </c>
      <c r="E822" s="360">
        <f>VLOOKUP(A822,Sheet1!A:E,5)</f>
        <v>0</v>
      </c>
      <c r="F822" s="24">
        <f t="shared" si="52"/>
        <v>-1</v>
      </c>
      <c r="G822" s="24" t="str">
        <f t="shared" si="53"/>
        <v/>
      </c>
      <c r="H822" s="357" t="str">
        <f t="shared" si="54"/>
        <v>是</v>
      </c>
      <c r="I822" s="156" t="str">
        <f t="shared" si="57"/>
        <v>项</v>
      </c>
      <c r="J822" s="225"/>
      <c r="K822" s="225"/>
    </row>
    <row r="823" s="222" customFormat="1" ht="18.75" hidden="1" spans="1:11">
      <c r="A823" s="176" t="s">
        <v>1561</v>
      </c>
      <c r="B823" s="359" t="s">
        <v>170</v>
      </c>
      <c r="C823" s="251">
        <f>VLOOKUP(A823,'[88]02'!A:E,5,FALSE)</f>
        <v>0</v>
      </c>
      <c r="D823" s="251">
        <f>SUMIFS([87]表二!$E$1:$E$65536,[87]表二!$A$1:$A$65536,A823)</f>
        <v>0</v>
      </c>
      <c r="E823" s="360">
        <f>VLOOKUP(A823,Sheet1!A:E,5)</f>
        <v>0</v>
      </c>
      <c r="F823" s="24" t="str">
        <f t="shared" si="52"/>
        <v/>
      </c>
      <c r="G823" s="24" t="str">
        <f t="shared" si="53"/>
        <v/>
      </c>
      <c r="H823" s="357" t="str">
        <f t="shared" si="54"/>
        <v>否</v>
      </c>
      <c r="I823" s="156" t="str">
        <f t="shared" si="57"/>
        <v>项</v>
      </c>
      <c r="J823" s="225"/>
      <c r="K823" s="225"/>
    </row>
    <row r="824" s="222" customFormat="1" ht="24" customHeight="1" spans="1:11">
      <c r="A824" s="176" t="s">
        <v>1562</v>
      </c>
      <c r="B824" s="359" t="s">
        <v>184</v>
      </c>
      <c r="C824" s="251">
        <f>VLOOKUP(A824,'[88]02'!A:E,5,FALSE)</f>
        <v>3546</v>
      </c>
      <c r="D824" s="251">
        <f>SUMIFS([87]表二!$E$1:$E$65536,[87]表二!$A$1:$A$65536,A824)</f>
        <v>4026</v>
      </c>
      <c r="E824" s="360">
        <f>VLOOKUP(A824,Sheet1!A:E,5)</f>
        <v>3141</v>
      </c>
      <c r="F824" s="24">
        <f t="shared" si="52"/>
        <v>-0.114</v>
      </c>
      <c r="G824" s="24">
        <f t="shared" si="53"/>
        <v>-0.22</v>
      </c>
      <c r="H824" s="357" t="str">
        <f t="shared" si="54"/>
        <v>是</v>
      </c>
      <c r="I824" s="156" t="str">
        <f t="shared" si="57"/>
        <v>项</v>
      </c>
      <c r="J824" s="225"/>
      <c r="K824" s="225"/>
    </row>
    <row r="825" s="222" customFormat="1" ht="18.75" hidden="1" spans="1:11">
      <c r="A825" s="176" t="s">
        <v>1563</v>
      </c>
      <c r="B825" s="359" t="s">
        <v>1564</v>
      </c>
      <c r="C825" s="251">
        <f>VLOOKUP(A825,'[88]02'!A:E,5,FALSE)</f>
        <v>0</v>
      </c>
      <c r="D825" s="251">
        <f>SUMIFS([87]表二!$E$1:$E$65536,[87]表二!$A$1:$A$65536,A825)</f>
        <v>0</v>
      </c>
      <c r="E825" s="360">
        <f>VLOOKUP(A825,Sheet1!A:E,5)</f>
        <v>0</v>
      </c>
      <c r="F825" s="24" t="str">
        <f t="shared" si="52"/>
        <v/>
      </c>
      <c r="G825" s="24" t="str">
        <f t="shared" si="53"/>
        <v/>
      </c>
      <c r="H825" s="357" t="str">
        <f t="shared" si="54"/>
        <v>否</v>
      </c>
      <c r="I825" s="156" t="str">
        <f t="shared" si="57"/>
        <v>项</v>
      </c>
      <c r="J825" s="225"/>
      <c r="K825" s="225"/>
    </row>
    <row r="826" s="222" customFormat="1" ht="24" customHeight="1" spans="1:11">
      <c r="A826" s="176" t="s">
        <v>1565</v>
      </c>
      <c r="B826" s="359" t="s">
        <v>1566</v>
      </c>
      <c r="C826" s="251">
        <f>VLOOKUP(A826,'[88]02'!A:E,5,FALSE)</f>
        <v>2</v>
      </c>
      <c r="D826" s="251">
        <f>SUMIFS([87]表二!$E$1:$E$65536,[87]表二!$A$1:$A$65536,A826)</f>
        <v>2</v>
      </c>
      <c r="E826" s="360">
        <f>VLOOKUP(A826,Sheet1!A:E,5)</f>
        <v>0</v>
      </c>
      <c r="F826" s="24">
        <f t="shared" si="52"/>
        <v>-1</v>
      </c>
      <c r="G826" s="24">
        <f t="shared" si="53"/>
        <v>-1</v>
      </c>
      <c r="H826" s="357" t="str">
        <f t="shared" si="54"/>
        <v>是</v>
      </c>
      <c r="I826" s="156" t="str">
        <f t="shared" si="57"/>
        <v>项</v>
      </c>
      <c r="J826" s="225"/>
      <c r="K826" s="225"/>
    </row>
    <row r="827" s="222" customFormat="1" ht="24" customHeight="1" spans="1:11">
      <c r="A827" s="176" t="s">
        <v>1567</v>
      </c>
      <c r="B827" s="359" t="s">
        <v>1568</v>
      </c>
      <c r="C827" s="251">
        <f>VLOOKUP(A827,'[88]02'!A:E,5,FALSE)</f>
        <v>17</v>
      </c>
      <c r="D827" s="251">
        <f>SUMIFS([87]表二!$E$1:$E$65536,[87]表二!$A$1:$A$65536,A827)</f>
        <v>0</v>
      </c>
      <c r="E827" s="360">
        <f>VLOOKUP(A827,Sheet1!A:E,5)</f>
        <v>0</v>
      </c>
      <c r="F827" s="24">
        <f t="shared" si="52"/>
        <v>-1</v>
      </c>
      <c r="G827" s="24" t="str">
        <f t="shared" si="53"/>
        <v/>
      </c>
      <c r="H827" s="357" t="str">
        <f t="shared" si="54"/>
        <v>是</v>
      </c>
      <c r="I827" s="156" t="str">
        <f t="shared" si="57"/>
        <v>项</v>
      </c>
      <c r="J827" s="225"/>
      <c r="K827" s="225"/>
    </row>
    <row r="828" s="222" customFormat="1" ht="24" customHeight="1" spans="1:11">
      <c r="A828" s="176" t="s">
        <v>1569</v>
      </c>
      <c r="B828" s="359" t="s">
        <v>1570</v>
      </c>
      <c r="C828" s="251">
        <f>VLOOKUP(A828,'[88]02'!A:E,5,FALSE)</f>
        <v>5</v>
      </c>
      <c r="D828" s="251">
        <f>SUMIFS([87]表二!$E$1:$E$65536,[87]表二!$A$1:$A$65536,A828)</f>
        <v>0</v>
      </c>
      <c r="E828" s="360">
        <f>VLOOKUP(A828,Sheet1!A:E,5)</f>
        <v>0</v>
      </c>
      <c r="F828" s="24">
        <f t="shared" si="52"/>
        <v>-1</v>
      </c>
      <c r="G828" s="24" t="str">
        <f t="shared" si="53"/>
        <v/>
      </c>
      <c r="H828" s="357" t="str">
        <f t="shared" si="54"/>
        <v>是</v>
      </c>
      <c r="I828" s="156" t="str">
        <f t="shared" si="57"/>
        <v>项</v>
      </c>
      <c r="J828" s="225"/>
      <c r="K828" s="225"/>
    </row>
    <row r="829" s="222" customFormat="1" ht="18.75" hidden="1" spans="1:11">
      <c r="A829" s="176" t="s">
        <v>1571</v>
      </c>
      <c r="B829" s="359" t="s">
        <v>1572</v>
      </c>
      <c r="C829" s="251">
        <f>VLOOKUP(A829,'[88]02'!A:E,5,FALSE)</f>
        <v>0</v>
      </c>
      <c r="D829" s="251">
        <f>SUMIFS([87]表二!$E$1:$E$65536,[87]表二!$A$1:$A$65536,A829)</f>
        <v>0</v>
      </c>
      <c r="E829" s="360">
        <f>VLOOKUP(A829,Sheet1!A:E,5)</f>
        <v>0</v>
      </c>
      <c r="F829" s="24" t="str">
        <f t="shared" si="52"/>
        <v/>
      </c>
      <c r="G829" s="24" t="str">
        <f t="shared" si="53"/>
        <v/>
      </c>
      <c r="H829" s="357" t="str">
        <f t="shared" si="54"/>
        <v>否</v>
      </c>
      <c r="I829" s="156" t="str">
        <f t="shared" si="57"/>
        <v>项</v>
      </c>
      <c r="J829" s="225"/>
      <c r="K829" s="225"/>
    </row>
    <row r="830" s="222" customFormat="1" ht="18.75" hidden="1" spans="1:11">
      <c r="A830" s="176" t="s">
        <v>1573</v>
      </c>
      <c r="B830" s="359" t="s">
        <v>1574</v>
      </c>
      <c r="C830" s="251">
        <f>VLOOKUP(A830,'[88]02'!A:E,5,FALSE)</f>
        <v>0</v>
      </c>
      <c r="D830" s="251">
        <f>SUMIFS([87]表二!$E$1:$E$65536,[87]表二!$A$1:$A$65536,A830)</f>
        <v>0</v>
      </c>
      <c r="E830" s="360">
        <f>VLOOKUP(A830,Sheet1!A:E,5)</f>
        <v>0</v>
      </c>
      <c r="F830" s="24" t="str">
        <f t="shared" si="52"/>
        <v/>
      </c>
      <c r="G830" s="24" t="str">
        <f t="shared" si="53"/>
        <v/>
      </c>
      <c r="H830" s="357" t="str">
        <f t="shared" si="54"/>
        <v>否</v>
      </c>
      <c r="I830" s="156" t="str">
        <f t="shared" si="57"/>
        <v>项</v>
      </c>
      <c r="J830" s="225"/>
      <c r="K830" s="225"/>
    </row>
    <row r="831" s="222" customFormat="1" ht="18.75" hidden="1" spans="1:11">
      <c r="A831" s="176" t="s">
        <v>1575</v>
      </c>
      <c r="B831" s="359" t="s">
        <v>1576</v>
      </c>
      <c r="C831" s="251">
        <f>VLOOKUP(A831,'[88]02'!A:E,5,FALSE)</f>
        <v>0</v>
      </c>
      <c r="D831" s="251">
        <f>SUMIFS([87]表二!$E$1:$E$65536,[87]表二!$A$1:$A$65536,A831)</f>
        <v>0</v>
      </c>
      <c r="E831" s="360">
        <f>VLOOKUP(A831,Sheet1!A:E,5)</f>
        <v>0</v>
      </c>
      <c r="F831" s="24" t="str">
        <f t="shared" si="52"/>
        <v/>
      </c>
      <c r="G831" s="24" t="str">
        <f t="shared" si="53"/>
        <v/>
      </c>
      <c r="H831" s="357" t="str">
        <f t="shared" si="54"/>
        <v>否</v>
      </c>
      <c r="I831" s="156" t="str">
        <f t="shared" si="57"/>
        <v>项</v>
      </c>
      <c r="J831" s="225"/>
      <c r="K831" s="225"/>
    </row>
    <row r="832" s="222" customFormat="1" ht="18.75" hidden="1" spans="1:11">
      <c r="A832" s="176" t="s">
        <v>1577</v>
      </c>
      <c r="B832" s="359" t="s">
        <v>1578</v>
      </c>
      <c r="C832" s="251">
        <f>VLOOKUP(A832,'[88]02'!A:E,5,FALSE)</f>
        <v>0</v>
      </c>
      <c r="D832" s="251">
        <f>SUMIFS([87]表二!$E$1:$E$65536,[87]表二!$A$1:$A$65536,A832)</f>
        <v>0</v>
      </c>
      <c r="E832" s="360">
        <f>VLOOKUP(A832,Sheet1!A:E,5)</f>
        <v>0</v>
      </c>
      <c r="F832" s="24" t="str">
        <f t="shared" si="52"/>
        <v/>
      </c>
      <c r="G832" s="24" t="str">
        <f t="shared" si="53"/>
        <v/>
      </c>
      <c r="H832" s="357" t="str">
        <f t="shared" si="54"/>
        <v>否</v>
      </c>
      <c r="I832" s="156" t="str">
        <f t="shared" si="57"/>
        <v>项</v>
      </c>
      <c r="J832" s="225"/>
      <c r="K832" s="225"/>
    </row>
    <row r="833" s="222" customFormat="1" ht="18.75" hidden="1" spans="1:11">
      <c r="A833" s="176" t="s">
        <v>1579</v>
      </c>
      <c r="B833" s="359" t="s">
        <v>1580</v>
      </c>
      <c r="C833" s="251">
        <f>VLOOKUP(A833,'[88]02'!A:E,5,FALSE)</f>
        <v>0</v>
      </c>
      <c r="D833" s="251">
        <f>SUMIFS([87]表二!$E$1:$E$65536,[87]表二!$A$1:$A$65536,A833)</f>
        <v>0</v>
      </c>
      <c r="E833" s="360">
        <f>VLOOKUP(A833,Sheet1!A:E,5)</f>
        <v>0</v>
      </c>
      <c r="F833" s="24" t="str">
        <f t="shared" si="52"/>
        <v/>
      </c>
      <c r="G833" s="24" t="str">
        <f t="shared" si="53"/>
        <v/>
      </c>
      <c r="H833" s="357" t="str">
        <f t="shared" si="54"/>
        <v>否</v>
      </c>
      <c r="I833" s="156" t="str">
        <f t="shared" si="57"/>
        <v>项</v>
      </c>
      <c r="J833" s="225"/>
      <c r="K833" s="225"/>
    </row>
    <row r="834" s="222" customFormat="1" ht="24" customHeight="1" spans="1:11">
      <c r="A834" s="176" t="s">
        <v>1581</v>
      </c>
      <c r="B834" s="359" t="s">
        <v>1582</v>
      </c>
      <c r="C834" s="251">
        <f>VLOOKUP(A834,'[88]02'!A:E,5,FALSE)</f>
        <v>47</v>
      </c>
      <c r="D834" s="251">
        <f>SUMIFS([87]表二!$E$1:$E$65536,[87]表二!$A$1:$A$65536,A834)</f>
        <v>0</v>
      </c>
      <c r="E834" s="360">
        <f>VLOOKUP(A834,Sheet1!A:E,5)</f>
        <v>0</v>
      </c>
      <c r="F834" s="24">
        <f t="shared" si="52"/>
        <v>-1</v>
      </c>
      <c r="G834" s="24" t="str">
        <f t="shared" si="53"/>
        <v/>
      </c>
      <c r="H834" s="357" t="str">
        <f t="shared" si="54"/>
        <v>是</v>
      </c>
      <c r="I834" s="156" t="str">
        <f t="shared" si="57"/>
        <v>项</v>
      </c>
      <c r="J834" s="225"/>
      <c r="K834" s="225"/>
    </row>
    <row r="835" s="222" customFormat="1" ht="24" customHeight="1" spans="1:11">
      <c r="A835" s="176" t="s">
        <v>1583</v>
      </c>
      <c r="B835" s="359" t="s">
        <v>1584</v>
      </c>
      <c r="C835" s="251">
        <f>VLOOKUP(A835,'[88]02'!A:E,5,FALSE)</f>
        <v>40</v>
      </c>
      <c r="D835" s="251">
        <f>SUMIFS([87]表二!$E$1:$E$65536,[87]表二!$A$1:$A$65536,A835)</f>
        <v>0</v>
      </c>
      <c r="E835" s="360">
        <f>VLOOKUP(A835,Sheet1!A:E,5)</f>
        <v>0</v>
      </c>
      <c r="F835" s="24">
        <f t="shared" si="52"/>
        <v>-1</v>
      </c>
      <c r="G835" s="24" t="str">
        <f t="shared" si="53"/>
        <v/>
      </c>
      <c r="H835" s="357" t="str">
        <f t="shared" si="54"/>
        <v>是</v>
      </c>
      <c r="I835" s="156" t="str">
        <f t="shared" si="57"/>
        <v>项</v>
      </c>
      <c r="J835" s="225"/>
      <c r="K835" s="225"/>
    </row>
    <row r="836" s="222" customFormat="1" ht="24" customHeight="1" spans="1:11">
      <c r="A836" s="176" t="s">
        <v>1585</v>
      </c>
      <c r="B836" s="359" t="s">
        <v>1586</v>
      </c>
      <c r="C836" s="251">
        <f>VLOOKUP(A836,'[88]02'!A:E,5,FALSE)</f>
        <v>252</v>
      </c>
      <c r="D836" s="251">
        <f>SUMIFS([87]表二!$E$1:$E$65536,[87]表二!$A$1:$A$65536,A836)</f>
        <v>0</v>
      </c>
      <c r="E836" s="360">
        <f>VLOOKUP(A836,Sheet1!A:E,5)</f>
        <v>0</v>
      </c>
      <c r="F836" s="24">
        <f t="shared" si="52"/>
        <v>-1</v>
      </c>
      <c r="G836" s="24" t="str">
        <f t="shared" si="53"/>
        <v/>
      </c>
      <c r="H836" s="357" t="str">
        <f t="shared" si="54"/>
        <v>是</v>
      </c>
      <c r="I836" s="156" t="str">
        <f t="shared" si="57"/>
        <v>项</v>
      </c>
      <c r="J836" s="225"/>
      <c r="K836" s="225"/>
    </row>
    <row r="837" s="222" customFormat="1" ht="18.75" hidden="1" spans="1:11">
      <c r="A837" s="176" t="s">
        <v>1587</v>
      </c>
      <c r="B837" s="359" t="s">
        <v>1588</v>
      </c>
      <c r="C837" s="251">
        <f>VLOOKUP(A837,'[88]02'!A:E,5,FALSE)</f>
        <v>0</v>
      </c>
      <c r="D837" s="251">
        <f>SUMIFS([87]表二!$E$1:$E$65536,[87]表二!$A$1:$A$65536,A837)</f>
        <v>0</v>
      </c>
      <c r="E837" s="360">
        <f>VLOOKUP(A837,Sheet1!A:E,5)</f>
        <v>0</v>
      </c>
      <c r="F837" s="24" t="str">
        <f t="shared" si="52"/>
        <v/>
      </c>
      <c r="G837" s="24" t="str">
        <f t="shared" si="53"/>
        <v/>
      </c>
      <c r="H837" s="357" t="str">
        <f t="shared" si="54"/>
        <v>否</v>
      </c>
      <c r="I837" s="156" t="str">
        <f t="shared" si="57"/>
        <v>项</v>
      </c>
      <c r="J837" s="225"/>
      <c r="K837" s="225"/>
    </row>
    <row r="838" s="222" customFormat="1" ht="24" customHeight="1" spans="1:11">
      <c r="A838" s="176" t="s">
        <v>1589</v>
      </c>
      <c r="B838" s="359" t="s">
        <v>1590</v>
      </c>
      <c r="C838" s="251">
        <f>VLOOKUP(A838,'[88]02'!A:E,5,FALSE)</f>
        <v>1350</v>
      </c>
      <c r="D838" s="251">
        <f>SUMIFS([87]表二!$E$1:$E$65536,[87]表二!$A$1:$A$65536,A838)</f>
        <v>0</v>
      </c>
      <c r="E838" s="360">
        <f>VLOOKUP(A838,Sheet1!A:E,5)</f>
        <v>0</v>
      </c>
      <c r="F838" s="24">
        <f t="shared" ref="F838:F901" si="58">IF(C838&gt;0,E838/C838-1,IF(C838&lt;0,-(E838/C838-1),""))</f>
        <v>-1</v>
      </c>
      <c r="G838" s="24" t="str">
        <f t="shared" ref="G838:G901" si="59">IF(D838&gt;0,E838/D838-1,IF(D838&lt;0,-(E838/D838-1),""))</f>
        <v/>
      </c>
      <c r="H838" s="357" t="str">
        <f t="shared" si="54"/>
        <v>是</v>
      </c>
      <c r="I838" s="156" t="str">
        <f t="shared" si="57"/>
        <v>项</v>
      </c>
      <c r="J838" s="225"/>
      <c r="K838" s="225"/>
    </row>
    <row r="839" s="222" customFormat="1" ht="24" customHeight="1" spans="1:11">
      <c r="A839" s="176" t="s">
        <v>1591</v>
      </c>
      <c r="B839" s="359" t="s">
        <v>1592</v>
      </c>
      <c r="C839" s="251">
        <f>VLOOKUP(A839,'[88]02'!A:E,5,FALSE)</f>
        <v>909</v>
      </c>
      <c r="D839" s="251">
        <f>SUMIFS([87]表二!$E$1:$E$65536,[87]表二!$A$1:$A$65536,A839)</f>
        <v>61</v>
      </c>
      <c r="E839" s="360">
        <f>VLOOKUP(A839,Sheet1!A:E,5)</f>
        <v>0</v>
      </c>
      <c r="F839" s="24">
        <f t="shared" si="58"/>
        <v>-1</v>
      </c>
      <c r="G839" s="24">
        <f t="shared" si="59"/>
        <v>-1</v>
      </c>
      <c r="H839" s="357" t="str">
        <f t="shared" si="54"/>
        <v>是</v>
      </c>
      <c r="I839" s="156" t="str">
        <f t="shared" si="57"/>
        <v>项</v>
      </c>
      <c r="J839" s="225"/>
      <c r="K839" s="225"/>
    </row>
    <row r="840" s="222" customFormat="1" ht="24" customHeight="1" spans="1:11">
      <c r="A840" s="176" t="s">
        <v>1593</v>
      </c>
      <c r="B840" s="359" t="s">
        <v>1594</v>
      </c>
      <c r="C840" s="251">
        <f>VLOOKUP(A840,'[88]02'!A:E,5,FALSE)</f>
        <v>203</v>
      </c>
      <c r="D840" s="251">
        <f>SUMIFS([87]表二!$E$1:$E$65536,[87]表二!$A$1:$A$65536,A840)</f>
        <v>0</v>
      </c>
      <c r="E840" s="360">
        <f>VLOOKUP(A840,Sheet1!A:E,5)</f>
        <v>0</v>
      </c>
      <c r="F840" s="24">
        <f t="shared" si="58"/>
        <v>-1</v>
      </c>
      <c r="G840" s="24" t="str">
        <f t="shared" si="59"/>
        <v/>
      </c>
      <c r="H840" s="357" t="str">
        <f t="shared" si="54"/>
        <v>是</v>
      </c>
      <c r="I840" s="156" t="str">
        <f t="shared" si="57"/>
        <v>项</v>
      </c>
      <c r="J840" s="225"/>
      <c r="K840" s="225"/>
    </row>
    <row r="841" s="222" customFormat="1" ht="18.75" hidden="1" spans="1:11">
      <c r="A841" s="176" t="s">
        <v>1595</v>
      </c>
      <c r="B841" s="359" t="s">
        <v>1596</v>
      </c>
      <c r="C841" s="251">
        <f>VLOOKUP(A841,'[88]02'!A:E,5,FALSE)</f>
        <v>0</v>
      </c>
      <c r="D841" s="251">
        <f>SUMIFS([87]表二!$E$1:$E$65536,[87]表二!$A$1:$A$65536,A841)</f>
        <v>0</v>
      </c>
      <c r="E841" s="360">
        <f>VLOOKUP(A841,Sheet1!A:E,5)</f>
        <v>0</v>
      </c>
      <c r="F841" s="24" t="str">
        <f t="shared" si="58"/>
        <v/>
      </c>
      <c r="G841" s="24" t="str">
        <f t="shared" si="59"/>
        <v/>
      </c>
      <c r="H841" s="357" t="str">
        <f t="shared" si="54"/>
        <v>否</v>
      </c>
      <c r="I841" s="156" t="str">
        <f t="shared" si="57"/>
        <v>项</v>
      </c>
      <c r="J841" s="225"/>
      <c r="K841" s="225"/>
    </row>
    <row r="842" s="222" customFormat="1" ht="18.75" hidden="1" spans="1:11">
      <c r="A842" s="176" t="s">
        <v>1597</v>
      </c>
      <c r="B842" s="359" t="s">
        <v>1598</v>
      </c>
      <c r="C842" s="251">
        <f>VLOOKUP(A842,'[88]02'!A:E,5,FALSE)</f>
        <v>0</v>
      </c>
      <c r="D842" s="251">
        <f>SUMIFS([87]表二!$E$1:$E$65536,[87]表二!$A$1:$A$65536,A842)</f>
        <v>0</v>
      </c>
      <c r="E842" s="360">
        <f>VLOOKUP(A842,Sheet1!A:E,5)</f>
        <v>0</v>
      </c>
      <c r="F842" s="24" t="str">
        <f t="shared" si="58"/>
        <v/>
      </c>
      <c r="G842" s="24" t="str">
        <f t="shared" si="59"/>
        <v/>
      </c>
      <c r="H842" s="357" t="str">
        <f t="shared" si="54"/>
        <v>否</v>
      </c>
      <c r="I842" s="156" t="str">
        <f t="shared" si="57"/>
        <v>项</v>
      </c>
      <c r="J842" s="225"/>
      <c r="K842" s="225"/>
    </row>
    <row r="843" s="222" customFormat="1" ht="18.75" hidden="1" spans="1:11">
      <c r="A843" s="176" t="s">
        <v>1599</v>
      </c>
      <c r="B843" s="359" t="s">
        <v>1600</v>
      </c>
      <c r="C843" s="251">
        <f>VLOOKUP(A843,'[88]02'!A:E,5,FALSE)</f>
        <v>0</v>
      </c>
      <c r="D843" s="251">
        <f>SUMIFS([87]表二!$E$1:$E$65536,[87]表二!$A$1:$A$65536,A843)</f>
        <v>0</v>
      </c>
      <c r="E843" s="360">
        <f>VLOOKUP(A843,Sheet1!A:E,5)</f>
        <v>0</v>
      </c>
      <c r="F843" s="24" t="str">
        <f t="shared" si="58"/>
        <v/>
      </c>
      <c r="G843" s="24" t="str">
        <f t="shared" si="59"/>
        <v/>
      </c>
      <c r="H843" s="357" t="str">
        <f t="shared" si="54"/>
        <v>否</v>
      </c>
      <c r="I843" s="156" t="str">
        <f t="shared" si="57"/>
        <v>项</v>
      </c>
      <c r="J843" s="225"/>
      <c r="K843" s="225"/>
    </row>
    <row r="844" s="222" customFormat="1" ht="24" customHeight="1" spans="1:11">
      <c r="A844" s="176" t="s">
        <v>1601</v>
      </c>
      <c r="B844" s="359" t="s">
        <v>1602</v>
      </c>
      <c r="C844" s="251">
        <f>VLOOKUP(A844,'[88]02'!A:E,5,FALSE)</f>
        <v>100</v>
      </c>
      <c r="D844" s="251">
        <f>SUMIFS([87]表二!$E$1:$E$65536,[87]表二!$A$1:$A$65536,A844)</f>
        <v>200</v>
      </c>
      <c r="E844" s="360">
        <f>VLOOKUP(A844,Sheet1!A:E,5)</f>
        <v>0</v>
      </c>
      <c r="F844" s="24">
        <f t="shared" si="58"/>
        <v>-1</v>
      </c>
      <c r="G844" s="24">
        <f t="shared" si="59"/>
        <v>-1</v>
      </c>
      <c r="H844" s="357" t="str">
        <f t="shared" si="54"/>
        <v>是</v>
      </c>
      <c r="I844" s="156" t="str">
        <f t="shared" si="57"/>
        <v>项</v>
      </c>
      <c r="J844" s="225"/>
      <c r="K844" s="225"/>
    </row>
    <row r="845" s="222" customFormat="1" ht="24" customHeight="1" spans="1:11">
      <c r="A845" s="176" t="s">
        <v>1603</v>
      </c>
      <c r="B845" s="359" t="s">
        <v>1604</v>
      </c>
      <c r="C845" s="251">
        <f>VLOOKUP(A845,'[88]02'!A:E,5,FALSE)</f>
        <v>24</v>
      </c>
      <c r="D845" s="251">
        <f>SUMIFS([87]表二!$E$1:$E$65536,[87]表二!$A$1:$A$65536,A845)</f>
        <v>468</v>
      </c>
      <c r="E845" s="360">
        <f>VLOOKUP(A845,Sheet1!A:E,5)</f>
        <v>0</v>
      </c>
      <c r="F845" s="24">
        <f t="shared" si="58"/>
        <v>-1</v>
      </c>
      <c r="G845" s="24">
        <f t="shared" si="59"/>
        <v>-1</v>
      </c>
      <c r="H845" s="357" t="str">
        <f t="shared" si="54"/>
        <v>是</v>
      </c>
      <c r="I845" s="156" t="str">
        <f t="shared" si="57"/>
        <v>项</v>
      </c>
      <c r="J845" s="225"/>
      <c r="K845" s="225"/>
    </row>
    <row r="846" ht="24" customHeight="1" spans="1:11">
      <c r="A846" s="176" t="s">
        <v>1605</v>
      </c>
      <c r="B846" s="177" t="s">
        <v>1606</v>
      </c>
      <c r="C846" s="251">
        <f>SUM(C847:C870)</f>
        <v>922</v>
      </c>
      <c r="D846" s="251">
        <f>SUM(D847:D870)</f>
        <v>1051</v>
      </c>
      <c r="E846" s="251">
        <f>SUM(E847:E870)</f>
        <v>717</v>
      </c>
      <c r="F846" s="24">
        <f t="shared" si="58"/>
        <v>-0.222</v>
      </c>
      <c r="G846" s="24">
        <f t="shared" si="59"/>
        <v>-0.318</v>
      </c>
      <c r="H846" s="357" t="str">
        <f t="shared" si="54"/>
        <v>是</v>
      </c>
      <c r="I846" s="156" t="str">
        <f t="shared" si="57"/>
        <v>款</v>
      </c>
      <c r="J846" s="156"/>
      <c r="K846" s="156"/>
    </row>
    <row r="847" s="222" customFormat="1" ht="24" customHeight="1" spans="1:11">
      <c r="A847" s="176" t="s">
        <v>1607</v>
      </c>
      <c r="B847" s="359" t="s">
        <v>166</v>
      </c>
      <c r="C847" s="251">
        <f>VLOOKUP(A847,'[88]02'!A:E,5,FALSE)</f>
        <v>744</v>
      </c>
      <c r="D847" s="251">
        <f>SUMIFS([87]表二!$E$1:$E$65536,[87]表二!$A$1:$A$65536,A847)</f>
        <v>845</v>
      </c>
      <c r="E847" s="360">
        <f>VLOOKUP(A847,Sheet1!A:E,5)</f>
        <v>717</v>
      </c>
      <c r="F847" s="24">
        <f t="shared" si="58"/>
        <v>-0.036</v>
      </c>
      <c r="G847" s="24">
        <f t="shared" si="59"/>
        <v>-0.151</v>
      </c>
      <c r="H847" s="357" t="str">
        <f t="shared" si="54"/>
        <v>是</v>
      </c>
      <c r="I847" s="156" t="str">
        <f t="shared" si="57"/>
        <v>项</v>
      </c>
      <c r="J847" s="225"/>
      <c r="K847" s="225"/>
    </row>
    <row r="848" s="222" customFormat="1" ht="24" customHeight="1" spans="1:11">
      <c r="A848" s="176" t="s">
        <v>1608</v>
      </c>
      <c r="B848" s="359" t="s">
        <v>168</v>
      </c>
      <c r="C848" s="251">
        <f>VLOOKUP(A848,'[88]02'!A:E,5,FALSE)</f>
        <v>1</v>
      </c>
      <c r="D848" s="251">
        <f>SUMIFS([87]表二!$E$1:$E$65536,[87]表二!$A$1:$A$65536,A848)</f>
        <v>3</v>
      </c>
      <c r="E848" s="360">
        <f>VLOOKUP(A848,Sheet1!A:E,5)</f>
        <v>0</v>
      </c>
      <c r="F848" s="24">
        <f t="shared" si="58"/>
        <v>-1</v>
      </c>
      <c r="G848" s="24">
        <f t="shared" si="59"/>
        <v>-1</v>
      </c>
      <c r="H848" s="357" t="str">
        <f t="shared" si="54"/>
        <v>是</v>
      </c>
      <c r="I848" s="156" t="str">
        <f t="shared" si="57"/>
        <v>项</v>
      </c>
      <c r="J848" s="225"/>
      <c r="K848" s="225"/>
    </row>
    <row r="849" s="222" customFormat="1" ht="18.75" hidden="1" spans="1:11">
      <c r="A849" s="176" t="s">
        <v>1609</v>
      </c>
      <c r="B849" s="359" t="s">
        <v>170</v>
      </c>
      <c r="C849" s="251">
        <f>VLOOKUP(A849,'[88]02'!A:E,5,FALSE)</f>
        <v>0</v>
      </c>
      <c r="D849" s="251">
        <f>SUMIFS([87]表二!$E$1:$E$65536,[87]表二!$A$1:$A$65536,A849)</f>
        <v>0</v>
      </c>
      <c r="E849" s="360">
        <f>VLOOKUP(A849,Sheet1!A:E,5)</f>
        <v>0</v>
      </c>
      <c r="F849" s="24" t="str">
        <f t="shared" si="58"/>
        <v/>
      </c>
      <c r="G849" s="24" t="str">
        <f t="shared" si="59"/>
        <v/>
      </c>
      <c r="H849" s="357" t="str">
        <f t="shared" si="54"/>
        <v>否</v>
      </c>
      <c r="I849" s="156" t="str">
        <f t="shared" si="57"/>
        <v>项</v>
      </c>
      <c r="J849" s="225"/>
      <c r="K849" s="225"/>
    </row>
    <row r="850" s="222" customFormat="1" ht="18.75" hidden="1" spans="1:11">
      <c r="A850" s="176" t="s">
        <v>1610</v>
      </c>
      <c r="B850" s="359" t="s">
        <v>1611</v>
      </c>
      <c r="C850" s="251">
        <f>VLOOKUP(A850,'[88]02'!A:E,5,FALSE)</f>
        <v>0</v>
      </c>
      <c r="D850" s="251">
        <f>SUMIFS([87]表二!$E$1:$E$65536,[87]表二!$A$1:$A$65536,A850)</f>
        <v>0</v>
      </c>
      <c r="E850" s="360">
        <f>VLOOKUP(A850,Sheet1!A:E,5)</f>
        <v>0</v>
      </c>
      <c r="F850" s="24" t="str">
        <f t="shared" si="58"/>
        <v/>
      </c>
      <c r="G850" s="24" t="str">
        <f t="shared" si="59"/>
        <v/>
      </c>
      <c r="H850" s="357" t="str">
        <f t="shared" si="54"/>
        <v>否</v>
      </c>
      <c r="I850" s="156" t="str">
        <f t="shared" si="57"/>
        <v>项</v>
      </c>
      <c r="J850" s="225"/>
      <c r="K850" s="225"/>
    </row>
    <row r="851" s="222" customFormat="1" ht="24" customHeight="1" spans="1:11">
      <c r="A851" s="176" t="s">
        <v>1612</v>
      </c>
      <c r="B851" s="359" t="s">
        <v>1613</v>
      </c>
      <c r="C851" s="251">
        <f>VLOOKUP(A851,'[88]02'!A:E,5,FALSE)</f>
        <v>50</v>
      </c>
      <c r="D851" s="251">
        <f>SUMIFS([87]表二!$E$1:$E$65536,[87]表二!$A$1:$A$65536,A851)</f>
        <v>0</v>
      </c>
      <c r="E851" s="360">
        <f>VLOOKUP(A851,Sheet1!A:E,5)</f>
        <v>0</v>
      </c>
      <c r="F851" s="24">
        <f t="shared" si="58"/>
        <v>-1</v>
      </c>
      <c r="G851" s="24" t="str">
        <f t="shared" si="59"/>
        <v/>
      </c>
      <c r="H851" s="357" t="str">
        <f t="shared" si="54"/>
        <v>是</v>
      </c>
      <c r="I851" s="156" t="str">
        <f t="shared" si="57"/>
        <v>项</v>
      </c>
      <c r="J851" s="225"/>
      <c r="K851" s="225"/>
    </row>
    <row r="852" s="222" customFormat="1" ht="18.75" hidden="1" spans="1:11">
      <c r="A852" s="176" t="s">
        <v>1614</v>
      </c>
      <c r="B852" s="359" t="s">
        <v>1615</v>
      </c>
      <c r="C852" s="251">
        <f>VLOOKUP(A852,'[88]02'!A:E,5,FALSE)</f>
        <v>0</v>
      </c>
      <c r="D852" s="251">
        <f>SUMIFS([87]表二!$E$1:$E$65536,[87]表二!$A$1:$A$65536,A852)</f>
        <v>0</v>
      </c>
      <c r="E852" s="360">
        <f>VLOOKUP(A852,Sheet1!A:E,5)</f>
        <v>0</v>
      </c>
      <c r="F852" s="24" t="str">
        <f t="shared" si="58"/>
        <v/>
      </c>
      <c r="G852" s="24" t="str">
        <f t="shared" si="59"/>
        <v/>
      </c>
      <c r="H852" s="357" t="str">
        <f t="shared" si="54"/>
        <v>否</v>
      </c>
      <c r="I852" s="156" t="str">
        <f t="shared" si="57"/>
        <v>项</v>
      </c>
      <c r="J852" s="225"/>
      <c r="K852" s="225"/>
    </row>
    <row r="853" s="222" customFormat="1" ht="24" customHeight="1" spans="1:11">
      <c r="A853" s="176" t="s">
        <v>1616</v>
      </c>
      <c r="B853" s="359" t="s">
        <v>1617</v>
      </c>
      <c r="C853" s="251">
        <f>VLOOKUP(A853,'[88]02'!A:E,5,FALSE)</f>
        <v>6</v>
      </c>
      <c r="D853" s="251">
        <f>SUMIFS([87]表二!$E$1:$E$65536,[87]表二!$A$1:$A$65536,A853)</f>
        <v>40</v>
      </c>
      <c r="E853" s="360">
        <f>VLOOKUP(A853,Sheet1!A:E,5)</f>
        <v>0</v>
      </c>
      <c r="F853" s="24">
        <f t="shared" si="58"/>
        <v>-1</v>
      </c>
      <c r="G853" s="24">
        <f t="shared" si="59"/>
        <v>-1</v>
      </c>
      <c r="H853" s="357" t="str">
        <f t="shared" si="54"/>
        <v>是</v>
      </c>
      <c r="I853" s="156" t="str">
        <f t="shared" si="57"/>
        <v>项</v>
      </c>
      <c r="J853" s="225"/>
      <c r="K853" s="225"/>
    </row>
    <row r="854" s="222" customFormat="1" ht="24" customHeight="1" spans="1:11">
      <c r="A854" s="176" t="s">
        <v>1618</v>
      </c>
      <c r="B854" s="359" t="s">
        <v>1619</v>
      </c>
      <c r="C854" s="251">
        <f>VLOOKUP(A854,'[88]02'!A:E,5,FALSE)</f>
        <v>41</v>
      </c>
      <c r="D854" s="251">
        <f>SUMIFS([87]表二!$E$1:$E$65536,[87]表二!$A$1:$A$65536,A854)</f>
        <v>60</v>
      </c>
      <c r="E854" s="360">
        <f>VLOOKUP(A854,Sheet1!A:E,5)</f>
        <v>0</v>
      </c>
      <c r="F854" s="24">
        <f t="shared" si="58"/>
        <v>-1</v>
      </c>
      <c r="G854" s="24">
        <f t="shared" si="59"/>
        <v>-1</v>
      </c>
      <c r="H854" s="357" t="str">
        <f t="shared" si="54"/>
        <v>是</v>
      </c>
      <c r="I854" s="156" t="str">
        <f t="shared" si="57"/>
        <v>项</v>
      </c>
      <c r="J854" s="225"/>
      <c r="K854" s="225"/>
    </row>
    <row r="855" s="222" customFormat="1" ht="18.75" hidden="1" spans="1:11">
      <c r="A855" s="176" t="s">
        <v>1620</v>
      </c>
      <c r="B855" s="359" t="s">
        <v>1621</v>
      </c>
      <c r="C855" s="251">
        <f>VLOOKUP(A855,'[88]02'!A:E,5,FALSE)</f>
        <v>0</v>
      </c>
      <c r="D855" s="251">
        <f>SUMIFS([87]表二!$E$1:$E$65536,[87]表二!$A$1:$A$65536,A855)</f>
        <v>0</v>
      </c>
      <c r="E855" s="360">
        <f>VLOOKUP(A855,Sheet1!A:E,5)</f>
        <v>0</v>
      </c>
      <c r="F855" s="24" t="str">
        <f t="shared" si="58"/>
        <v/>
      </c>
      <c r="G855" s="24" t="str">
        <f t="shared" si="59"/>
        <v/>
      </c>
      <c r="H855" s="357" t="str">
        <f t="shared" si="54"/>
        <v>否</v>
      </c>
      <c r="I855" s="156" t="str">
        <f t="shared" si="57"/>
        <v>项</v>
      </c>
      <c r="J855" s="225">
        <v>10100</v>
      </c>
      <c r="K855" s="225"/>
    </row>
    <row r="856" s="222" customFormat="1" ht="18.75" hidden="1" spans="1:11">
      <c r="A856" s="176" t="s">
        <v>1622</v>
      </c>
      <c r="B856" s="359" t="s">
        <v>1623</v>
      </c>
      <c r="C856" s="251">
        <f>VLOOKUP(A856,'[88]02'!A:E,5,FALSE)</f>
        <v>0</v>
      </c>
      <c r="D856" s="251">
        <f>SUMIFS([87]表二!$E$1:$E$65536,[87]表二!$A$1:$A$65536,A856)</f>
        <v>0</v>
      </c>
      <c r="E856" s="360">
        <f>VLOOKUP(A856,Sheet1!A:E,5)</f>
        <v>0</v>
      </c>
      <c r="F856" s="24" t="str">
        <f t="shared" si="58"/>
        <v/>
      </c>
      <c r="G856" s="24" t="str">
        <f t="shared" si="59"/>
        <v/>
      </c>
      <c r="H856" s="357" t="str">
        <f t="shared" si="54"/>
        <v>否</v>
      </c>
      <c r="I856" s="156" t="str">
        <f t="shared" si="57"/>
        <v>项</v>
      </c>
      <c r="J856" s="225"/>
      <c r="K856" s="225"/>
    </row>
    <row r="857" s="222" customFormat="1" ht="18.75" hidden="1" spans="1:11">
      <c r="A857" s="176" t="s">
        <v>1624</v>
      </c>
      <c r="B857" s="359" t="s">
        <v>1625</v>
      </c>
      <c r="C857" s="251">
        <f>VLOOKUP(A857,'[88]02'!A:E,5,FALSE)</f>
        <v>0</v>
      </c>
      <c r="D857" s="251">
        <f>SUMIFS([87]表二!$E$1:$E$65536,[87]表二!$A$1:$A$65536,A857)</f>
        <v>0</v>
      </c>
      <c r="E857" s="360">
        <f>VLOOKUP(A857,Sheet1!A:E,5)</f>
        <v>0</v>
      </c>
      <c r="F857" s="24" t="str">
        <f t="shared" si="58"/>
        <v/>
      </c>
      <c r="G857" s="24" t="str">
        <f t="shared" si="59"/>
        <v/>
      </c>
      <c r="H857" s="357" t="str">
        <f t="shared" si="54"/>
        <v>否</v>
      </c>
      <c r="I857" s="156" t="str">
        <f t="shared" si="57"/>
        <v>项</v>
      </c>
      <c r="J857" s="225"/>
      <c r="K857" s="225"/>
    </row>
    <row r="858" s="222" customFormat="1" ht="18.75" hidden="1" spans="1:11">
      <c r="A858" s="176" t="s">
        <v>1626</v>
      </c>
      <c r="B858" s="359" t="s">
        <v>1627</v>
      </c>
      <c r="C858" s="251">
        <f>VLOOKUP(A858,'[88]02'!A:E,5,FALSE)</f>
        <v>0</v>
      </c>
      <c r="D858" s="251">
        <f>SUMIFS([87]表二!$E$1:$E$65536,[87]表二!$A$1:$A$65536,A858)</f>
        <v>0</v>
      </c>
      <c r="E858" s="360">
        <f>VLOOKUP(A858,Sheet1!A:E,5)</f>
        <v>0</v>
      </c>
      <c r="F858" s="24" t="str">
        <f t="shared" si="58"/>
        <v/>
      </c>
      <c r="G858" s="24" t="str">
        <f t="shared" si="59"/>
        <v/>
      </c>
      <c r="H858" s="357" t="str">
        <f t="shared" si="54"/>
        <v>否</v>
      </c>
      <c r="I858" s="156" t="str">
        <f t="shared" si="57"/>
        <v>项</v>
      </c>
      <c r="J858" s="225"/>
      <c r="K858" s="225"/>
    </row>
    <row r="859" s="222" customFormat="1" ht="18.75" hidden="1" spans="1:11">
      <c r="A859" s="176" t="s">
        <v>1628</v>
      </c>
      <c r="B859" s="359" t="s">
        <v>1629</v>
      </c>
      <c r="C859" s="251">
        <f>VLOOKUP(A859,'[88]02'!A:E,5,FALSE)</f>
        <v>0</v>
      </c>
      <c r="D859" s="251">
        <f>SUMIFS([87]表二!$E$1:$E$65536,[87]表二!$A$1:$A$65536,A859)</f>
        <v>0</v>
      </c>
      <c r="E859" s="360">
        <f>VLOOKUP(A859,Sheet1!A:E,5)</f>
        <v>0</v>
      </c>
      <c r="F859" s="24" t="str">
        <f t="shared" si="58"/>
        <v/>
      </c>
      <c r="G859" s="24" t="str">
        <f t="shared" si="59"/>
        <v/>
      </c>
      <c r="H859" s="357" t="str">
        <f t="shared" si="54"/>
        <v>否</v>
      </c>
      <c r="I859" s="156" t="str">
        <f t="shared" si="57"/>
        <v>项</v>
      </c>
      <c r="J859" s="225"/>
      <c r="K859" s="225"/>
    </row>
    <row r="860" s="222" customFormat="1" ht="18.75" hidden="1" spans="1:11">
      <c r="A860" s="176" t="s">
        <v>1630</v>
      </c>
      <c r="B860" s="359" t="s">
        <v>519</v>
      </c>
      <c r="C860" s="251">
        <f>VLOOKUP(A860,'[88]02'!A:E,5,FALSE)</f>
        <v>0</v>
      </c>
      <c r="D860" s="251">
        <f>SUMIFS([87]表二!$E$1:$E$65536,[87]表二!$A$1:$A$65536,A860)</f>
        <v>0</v>
      </c>
      <c r="E860" s="360">
        <f>VLOOKUP(A860,Sheet1!A:E,5)</f>
        <v>0</v>
      </c>
      <c r="F860" s="24" t="str">
        <f t="shared" si="58"/>
        <v/>
      </c>
      <c r="G860" s="24" t="str">
        <f t="shared" si="59"/>
        <v/>
      </c>
      <c r="H860" s="357" t="str">
        <f t="shared" si="54"/>
        <v>否</v>
      </c>
      <c r="I860" s="156" t="str">
        <f t="shared" si="57"/>
        <v>项</v>
      </c>
      <c r="J860" s="225"/>
      <c r="K860" s="225"/>
    </row>
    <row r="861" s="222" customFormat="1" ht="18.75" hidden="1" spans="1:11">
      <c r="A861" s="176" t="s">
        <v>1631</v>
      </c>
      <c r="B861" s="359" t="s">
        <v>1632</v>
      </c>
      <c r="C861" s="251">
        <f>VLOOKUP(A861,'[88]02'!A:E,5,FALSE)</f>
        <v>0</v>
      </c>
      <c r="D861" s="251">
        <f>SUMIFS([87]表二!$E$1:$E$65536,[87]表二!$A$1:$A$65536,A861)</f>
        <v>0</v>
      </c>
      <c r="E861" s="360">
        <f>VLOOKUP(A861,Sheet1!A:E,5)</f>
        <v>0</v>
      </c>
      <c r="F861" s="24" t="str">
        <f t="shared" si="58"/>
        <v/>
      </c>
      <c r="G861" s="24" t="str">
        <f t="shared" si="59"/>
        <v/>
      </c>
      <c r="H861" s="357" t="str">
        <f t="shared" si="54"/>
        <v>否</v>
      </c>
      <c r="I861" s="156" t="str">
        <f t="shared" si="57"/>
        <v>项</v>
      </c>
      <c r="J861" s="225"/>
      <c r="K861" s="225"/>
    </row>
    <row r="862" s="222" customFormat="1" ht="18.75" hidden="1" spans="1:11">
      <c r="A862" s="176" t="s">
        <v>1633</v>
      </c>
      <c r="B862" s="359" t="s">
        <v>1634</v>
      </c>
      <c r="C862" s="251">
        <f>VLOOKUP(A862,'[88]02'!A:E,5,FALSE)</f>
        <v>0</v>
      </c>
      <c r="D862" s="251">
        <f>SUMIFS([87]表二!$E$1:$E$65536,[87]表二!$A$1:$A$65536,A862)</f>
        <v>0</v>
      </c>
      <c r="E862" s="360">
        <f>VLOOKUP(A862,Sheet1!A:E,5)</f>
        <v>0</v>
      </c>
      <c r="F862" s="24" t="str">
        <f t="shared" si="58"/>
        <v/>
      </c>
      <c r="G862" s="24" t="str">
        <f t="shared" si="59"/>
        <v/>
      </c>
      <c r="H862" s="357" t="str">
        <f t="shared" si="54"/>
        <v>否</v>
      </c>
      <c r="I862" s="156" t="str">
        <f t="shared" si="57"/>
        <v>项</v>
      </c>
      <c r="J862" s="225"/>
      <c r="K862" s="225"/>
    </row>
    <row r="863" s="222" customFormat="1" ht="18.75" hidden="1" spans="1:11">
      <c r="A863" s="176" t="s">
        <v>1635</v>
      </c>
      <c r="B863" s="359" t="s">
        <v>1636</v>
      </c>
      <c r="C863" s="251">
        <f>VLOOKUP(A863,'[88]02'!A:E,5,FALSE)</f>
        <v>0</v>
      </c>
      <c r="D863" s="251">
        <f>SUMIFS([87]表二!$E$1:$E$65536,[87]表二!$A$1:$A$65536,A863)</f>
        <v>0</v>
      </c>
      <c r="E863" s="360">
        <f>VLOOKUP(A863,Sheet1!A:E,5)</f>
        <v>0</v>
      </c>
      <c r="F863" s="24" t="str">
        <f t="shared" si="58"/>
        <v/>
      </c>
      <c r="G863" s="24" t="str">
        <f t="shared" si="59"/>
        <v/>
      </c>
      <c r="H863" s="357" t="str">
        <f t="shared" ref="H863:H926" si="60">IF(LEN(A863)=3,"是",IF(B863&lt;&gt;"",IF(SUM(C863:E863)&lt;&gt;0,"是","否"),"是"))</f>
        <v>否</v>
      </c>
      <c r="I863" s="156" t="str">
        <f t="shared" si="57"/>
        <v>项</v>
      </c>
      <c r="J863" s="225"/>
      <c r="K863" s="225"/>
    </row>
    <row r="864" s="222" customFormat="1" ht="18.75" hidden="1" spans="1:11">
      <c r="A864" s="176" t="s">
        <v>1637</v>
      </c>
      <c r="B864" s="359" t="s">
        <v>1638</v>
      </c>
      <c r="C864" s="251">
        <f>VLOOKUP(A864,'[88]02'!A:E,5,FALSE)</f>
        <v>0</v>
      </c>
      <c r="D864" s="251">
        <f>SUMIFS([87]表二!$E$1:$E$65536,[87]表二!$A$1:$A$65536,A864)</f>
        <v>0</v>
      </c>
      <c r="E864" s="360">
        <f>VLOOKUP(A864,Sheet1!A:E,5)</f>
        <v>0</v>
      </c>
      <c r="F864" s="24" t="str">
        <f t="shared" si="58"/>
        <v/>
      </c>
      <c r="G864" s="24" t="str">
        <f t="shared" si="59"/>
        <v/>
      </c>
      <c r="H864" s="357" t="str">
        <f t="shared" si="60"/>
        <v>否</v>
      </c>
      <c r="I864" s="156" t="str">
        <f t="shared" si="57"/>
        <v>项</v>
      </c>
      <c r="J864" s="225"/>
      <c r="K864" s="225"/>
    </row>
    <row r="865" s="222" customFormat="1" ht="18.75" hidden="1" spans="1:11">
      <c r="A865" s="176" t="s">
        <v>1639</v>
      </c>
      <c r="B865" s="359" t="s">
        <v>1640</v>
      </c>
      <c r="C865" s="251">
        <f>VLOOKUP(A865,'[88]02'!A:E,5,FALSE)</f>
        <v>0</v>
      </c>
      <c r="D865" s="251">
        <f>SUMIFS([87]表二!$E$1:$E$65536,[87]表二!$A$1:$A$65536,A865)</f>
        <v>0</v>
      </c>
      <c r="E865" s="360">
        <f>VLOOKUP(A865,Sheet1!A:E,5)</f>
        <v>0</v>
      </c>
      <c r="F865" s="24" t="str">
        <f t="shared" si="58"/>
        <v/>
      </c>
      <c r="G865" s="24" t="str">
        <f t="shared" si="59"/>
        <v/>
      </c>
      <c r="H865" s="357" t="str">
        <f t="shared" si="60"/>
        <v>否</v>
      </c>
      <c r="I865" s="156" t="str">
        <f t="shared" si="57"/>
        <v>项</v>
      </c>
      <c r="J865" s="225"/>
      <c r="K865" s="225"/>
    </row>
    <row r="866" s="222" customFormat="1" ht="24" customHeight="1" spans="1:11">
      <c r="A866" s="176" t="s">
        <v>1641</v>
      </c>
      <c r="B866" s="359" t="s">
        <v>1642</v>
      </c>
      <c r="C866" s="251">
        <f>VLOOKUP(A866,'[88]02'!A:E,5,FALSE)</f>
        <v>74</v>
      </c>
      <c r="D866" s="251">
        <f>SUMIFS([87]表二!$E$1:$E$65536,[87]表二!$A$1:$A$65536,A866)</f>
        <v>103</v>
      </c>
      <c r="E866" s="360">
        <f>VLOOKUP(A866,Sheet1!A:E,5)</f>
        <v>0</v>
      </c>
      <c r="F866" s="24">
        <f t="shared" si="58"/>
        <v>-1</v>
      </c>
      <c r="G866" s="24">
        <f t="shared" si="59"/>
        <v>-1</v>
      </c>
      <c r="H866" s="357" t="str">
        <f t="shared" si="60"/>
        <v>是</v>
      </c>
      <c r="I866" s="156" t="str">
        <f t="shared" si="57"/>
        <v>项</v>
      </c>
      <c r="J866" s="225"/>
      <c r="K866" s="225"/>
    </row>
    <row r="867" s="222" customFormat="1" ht="18.75" hidden="1" spans="1:11">
      <c r="A867" s="176" t="s">
        <v>1643</v>
      </c>
      <c r="B867" s="359" t="s">
        <v>1644</v>
      </c>
      <c r="C867" s="251">
        <f>VLOOKUP(A867,'[88]02'!A:E,5,FALSE)</f>
        <v>0</v>
      </c>
      <c r="D867" s="251">
        <f>SUMIFS([87]表二!$E$1:$E$65536,[87]表二!$A$1:$A$65536,A867)</f>
        <v>0</v>
      </c>
      <c r="E867" s="360">
        <f>VLOOKUP(A867,Sheet1!A:E,5)</f>
        <v>0</v>
      </c>
      <c r="F867" s="24" t="str">
        <f t="shared" si="58"/>
        <v/>
      </c>
      <c r="G867" s="24" t="str">
        <f t="shared" si="59"/>
        <v/>
      </c>
      <c r="H867" s="357" t="str">
        <f t="shared" si="60"/>
        <v>否</v>
      </c>
      <c r="I867" s="156" t="str">
        <f t="shared" si="57"/>
        <v>项</v>
      </c>
      <c r="J867" s="225">
        <v>2000</v>
      </c>
      <c r="K867" s="225"/>
    </row>
    <row r="868" s="222" customFormat="1" ht="18.75" hidden="1" spans="1:11">
      <c r="A868" s="176" t="s">
        <v>1645</v>
      </c>
      <c r="B868" s="359" t="s">
        <v>1646</v>
      </c>
      <c r="C868" s="251">
        <f>VLOOKUP(A868,'[88]02'!A:E,5,FALSE)</f>
        <v>0</v>
      </c>
      <c r="D868" s="251">
        <f>SUMIFS([87]表二!$E$1:$E$65536,[87]表二!$A$1:$A$65536,A868)</f>
        <v>0</v>
      </c>
      <c r="E868" s="360">
        <f>VLOOKUP(A868,Sheet1!A:E,5)</f>
        <v>0</v>
      </c>
      <c r="F868" s="24" t="str">
        <f t="shared" si="58"/>
        <v/>
      </c>
      <c r="G868" s="24" t="str">
        <f t="shared" si="59"/>
        <v/>
      </c>
      <c r="H868" s="357" t="str">
        <f t="shared" si="60"/>
        <v>否</v>
      </c>
      <c r="I868" s="156" t="str">
        <f t="shared" si="57"/>
        <v>项</v>
      </c>
      <c r="J868" s="225"/>
      <c r="K868" s="225"/>
    </row>
    <row r="869" s="222" customFormat="1" ht="18.75" hidden="1" spans="1:11">
      <c r="A869" s="176" t="s">
        <v>1647</v>
      </c>
      <c r="B869" s="359" t="s">
        <v>1576</v>
      </c>
      <c r="C869" s="251">
        <f>VLOOKUP(A869,'[88]02'!A:E,5,FALSE)</f>
        <v>0</v>
      </c>
      <c r="D869" s="251">
        <f>SUMIFS([87]表二!$E$1:$E$65536,[87]表二!$A$1:$A$65536,A869)</f>
        <v>0</v>
      </c>
      <c r="E869" s="360">
        <f>VLOOKUP(A869,Sheet1!A:E,5)</f>
        <v>0</v>
      </c>
      <c r="F869" s="24" t="str">
        <f t="shared" si="58"/>
        <v/>
      </c>
      <c r="G869" s="24" t="str">
        <f t="shared" si="59"/>
        <v/>
      </c>
      <c r="H869" s="357" t="str">
        <f t="shared" si="60"/>
        <v>否</v>
      </c>
      <c r="I869" s="156" t="str">
        <f t="shared" si="57"/>
        <v>项</v>
      </c>
      <c r="J869" s="225"/>
      <c r="K869" s="225"/>
    </row>
    <row r="870" s="222" customFormat="1" ht="24" customHeight="1" spans="1:11">
      <c r="A870" s="176" t="s">
        <v>1648</v>
      </c>
      <c r="B870" s="359" t="s">
        <v>1649</v>
      </c>
      <c r="C870" s="251">
        <f>VLOOKUP(A870,'[88]02'!A:E,5,FALSE)</f>
        <v>6</v>
      </c>
      <c r="D870" s="251">
        <f>SUMIFS([87]表二!$E$1:$E$65536,[87]表二!$A$1:$A$65536,A870)</f>
        <v>0</v>
      </c>
      <c r="E870" s="360">
        <f>VLOOKUP(A870,Sheet1!A:E,5)</f>
        <v>0</v>
      </c>
      <c r="F870" s="24">
        <f t="shared" si="58"/>
        <v>-1</v>
      </c>
      <c r="G870" s="24" t="str">
        <f t="shared" si="59"/>
        <v/>
      </c>
      <c r="H870" s="357" t="str">
        <f t="shared" si="60"/>
        <v>是</v>
      </c>
      <c r="I870" s="156" t="str">
        <f t="shared" si="57"/>
        <v>项</v>
      </c>
      <c r="J870" s="225"/>
      <c r="K870" s="225"/>
    </row>
    <row r="871" ht="24" customHeight="1" spans="1:11">
      <c r="A871" s="176" t="s">
        <v>1650</v>
      </c>
      <c r="B871" s="177" t="s">
        <v>1651</v>
      </c>
      <c r="C871" s="251">
        <f>SUM(C872:C898)</f>
        <v>1350</v>
      </c>
      <c r="D871" s="251">
        <f>SUM(D872:D898)</f>
        <v>1442</v>
      </c>
      <c r="E871" s="251">
        <f>SUM(E872:E898)</f>
        <v>900</v>
      </c>
      <c r="F871" s="24">
        <f t="shared" si="58"/>
        <v>-0.333</v>
      </c>
      <c r="G871" s="24">
        <f t="shared" si="59"/>
        <v>-0.376</v>
      </c>
      <c r="H871" s="357" t="str">
        <f t="shared" si="60"/>
        <v>是</v>
      </c>
      <c r="I871" s="156" t="str">
        <f t="shared" si="57"/>
        <v>款</v>
      </c>
      <c r="J871" s="156"/>
      <c r="K871" s="156"/>
    </row>
    <row r="872" s="222" customFormat="1" ht="24" customHeight="1" spans="1:11">
      <c r="A872" s="176" t="s">
        <v>1652</v>
      </c>
      <c r="B872" s="359" t="s">
        <v>166</v>
      </c>
      <c r="C872" s="251">
        <f>VLOOKUP(A872,'[88]02'!A:E,5,FALSE)</f>
        <v>161</v>
      </c>
      <c r="D872" s="251">
        <f>SUMIFS([87]表二!$E$1:$E$65536,[87]表二!$A$1:$A$65536,A872)</f>
        <v>225</v>
      </c>
      <c r="E872" s="360">
        <f>VLOOKUP(A872,Sheet1!A:E,5)</f>
        <v>181</v>
      </c>
      <c r="F872" s="24">
        <f t="shared" si="58"/>
        <v>0.124</v>
      </c>
      <c r="G872" s="24">
        <f t="shared" si="59"/>
        <v>-0.196</v>
      </c>
      <c r="H872" s="357" t="str">
        <f t="shared" si="60"/>
        <v>是</v>
      </c>
      <c r="I872" s="156" t="str">
        <f t="shared" si="57"/>
        <v>项</v>
      </c>
      <c r="J872" s="225"/>
      <c r="K872" s="225"/>
    </row>
    <row r="873" s="222" customFormat="1" ht="18.75" hidden="1" spans="1:11">
      <c r="A873" s="176" t="s">
        <v>1653</v>
      </c>
      <c r="B873" s="359" t="s">
        <v>168</v>
      </c>
      <c r="C873" s="251">
        <f>VLOOKUP(A873,'[88]02'!A:E,5,FALSE)</f>
        <v>0</v>
      </c>
      <c r="D873" s="251">
        <f>SUMIFS([87]表二!$E$1:$E$65536,[87]表二!$A$1:$A$65536,A873)</f>
        <v>0</v>
      </c>
      <c r="E873" s="360">
        <f>VLOOKUP(A873,Sheet1!A:E,5)</f>
        <v>0</v>
      </c>
      <c r="F873" s="24" t="str">
        <f t="shared" si="58"/>
        <v/>
      </c>
      <c r="G873" s="24" t="str">
        <f t="shared" si="59"/>
        <v/>
      </c>
      <c r="H873" s="357" t="str">
        <f t="shared" si="60"/>
        <v>否</v>
      </c>
      <c r="I873" s="156" t="str">
        <f t="shared" si="57"/>
        <v>项</v>
      </c>
      <c r="J873" s="225"/>
      <c r="K873" s="225"/>
    </row>
    <row r="874" s="222" customFormat="1" ht="18.75" hidden="1" spans="1:11">
      <c r="A874" s="176" t="s">
        <v>1654</v>
      </c>
      <c r="B874" s="359" t="s">
        <v>170</v>
      </c>
      <c r="C874" s="251">
        <f>VLOOKUP(A874,'[88]02'!A:E,5,FALSE)</f>
        <v>0</v>
      </c>
      <c r="D874" s="251">
        <f>SUMIFS([87]表二!$E$1:$E$65536,[87]表二!$A$1:$A$65536,A874)</f>
        <v>0</v>
      </c>
      <c r="E874" s="360">
        <f>VLOOKUP(A874,Sheet1!A:E,5)</f>
        <v>0</v>
      </c>
      <c r="F874" s="24" t="str">
        <f t="shared" si="58"/>
        <v/>
      </c>
      <c r="G874" s="24" t="str">
        <f t="shared" si="59"/>
        <v/>
      </c>
      <c r="H874" s="357" t="str">
        <f t="shared" si="60"/>
        <v>否</v>
      </c>
      <c r="I874" s="156" t="str">
        <f t="shared" si="57"/>
        <v>项</v>
      </c>
      <c r="J874" s="225"/>
      <c r="K874" s="225"/>
    </row>
    <row r="875" s="222" customFormat="1" ht="24" customHeight="1" spans="1:11">
      <c r="A875" s="176" t="s">
        <v>1655</v>
      </c>
      <c r="B875" s="359" t="s">
        <v>1656</v>
      </c>
      <c r="C875" s="251">
        <f>VLOOKUP(A875,'[88]02'!A:E,5,FALSE)</f>
        <v>558</v>
      </c>
      <c r="D875" s="251">
        <f>SUMIFS([87]表二!$E$1:$E$65536,[87]表二!$A$1:$A$65536,A875)</f>
        <v>716</v>
      </c>
      <c r="E875" s="360">
        <f>VLOOKUP(A875,Sheet1!A:E,5)</f>
        <v>375</v>
      </c>
      <c r="F875" s="24">
        <f t="shared" si="58"/>
        <v>-0.328</v>
      </c>
      <c r="G875" s="24">
        <f t="shared" si="59"/>
        <v>-0.476</v>
      </c>
      <c r="H875" s="357" t="str">
        <f t="shared" si="60"/>
        <v>是</v>
      </c>
      <c r="I875" s="156" t="str">
        <f t="shared" si="57"/>
        <v>项</v>
      </c>
      <c r="J875" s="225"/>
      <c r="K875" s="225"/>
    </row>
    <row r="876" s="222" customFormat="1" ht="24" customHeight="1" spans="1:11">
      <c r="A876" s="176" t="s">
        <v>1657</v>
      </c>
      <c r="B876" s="359" t="s">
        <v>1658</v>
      </c>
      <c r="C876" s="251">
        <f>VLOOKUP(A876,'[88]02'!A:E,5,FALSE)</f>
        <v>40</v>
      </c>
      <c r="D876" s="251">
        <f>SUMIFS([87]表二!$E$1:$E$65536,[87]表二!$A$1:$A$65536,A876)</f>
        <v>0</v>
      </c>
      <c r="E876" s="360">
        <f>VLOOKUP(A876,Sheet1!A:E,5)</f>
        <v>0</v>
      </c>
      <c r="F876" s="24">
        <f t="shared" si="58"/>
        <v>-1</v>
      </c>
      <c r="G876" s="24" t="str">
        <f t="shared" si="59"/>
        <v/>
      </c>
      <c r="H876" s="357" t="str">
        <f t="shared" si="60"/>
        <v>是</v>
      </c>
      <c r="I876" s="156" t="str">
        <f t="shared" si="57"/>
        <v>项</v>
      </c>
      <c r="J876" s="225"/>
      <c r="K876" s="225"/>
    </row>
    <row r="877" s="222" customFormat="1" ht="24" customHeight="1" spans="1:11">
      <c r="A877" s="176" t="s">
        <v>1659</v>
      </c>
      <c r="B877" s="359" t="s">
        <v>1660</v>
      </c>
      <c r="C877" s="251">
        <f>VLOOKUP(A877,'[88]02'!A:E,5,FALSE)</f>
        <v>120</v>
      </c>
      <c r="D877" s="251">
        <f>SUMIFS([87]表二!$E$1:$E$65536,[87]表二!$A$1:$A$65536,A877)</f>
        <v>197</v>
      </c>
      <c r="E877" s="360">
        <f>VLOOKUP(A877,Sheet1!A:E,5)</f>
        <v>80</v>
      </c>
      <c r="F877" s="24">
        <f t="shared" si="58"/>
        <v>-0.333</v>
      </c>
      <c r="G877" s="24">
        <f t="shared" si="59"/>
        <v>-0.594</v>
      </c>
      <c r="H877" s="357" t="str">
        <f t="shared" si="60"/>
        <v>是</v>
      </c>
      <c r="I877" s="156" t="str">
        <f t="shared" si="57"/>
        <v>项</v>
      </c>
      <c r="J877" s="225"/>
      <c r="K877" s="225"/>
    </row>
    <row r="878" s="222" customFormat="1" ht="18.75" hidden="1" spans="1:11">
      <c r="A878" s="176" t="s">
        <v>1661</v>
      </c>
      <c r="B878" s="359" t="s">
        <v>1662</v>
      </c>
      <c r="C878" s="251">
        <f>VLOOKUP(A878,'[88]02'!A:E,5,FALSE)</f>
        <v>0</v>
      </c>
      <c r="D878" s="251">
        <f>SUMIFS([87]表二!$E$1:$E$65536,[87]表二!$A$1:$A$65536,A878)</f>
        <v>0</v>
      </c>
      <c r="E878" s="360">
        <f>VLOOKUP(A878,Sheet1!A:E,5)</f>
        <v>0</v>
      </c>
      <c r="F878" s="24" t="str">
        <f t="shared" si="58"/>
        <v/>
      </c>
      <c r="G878" s="24" t="str">
        <f t="shared" si="59"/>
        <v/>
      </c>
      <c r="H878" s="357" t="str">
        <f t="shared" si="60"/>
        <v>否</v>
      </c>
      <c r="I878" s="156" t="str">
        <f t="shared" si="57"/>
        <v>项</v>
      </c>
      <c r="J878" s="225"/>
      <c r="K878" s="225"/>
    </row>
    <row r="879" s="222" customFormat="1" ht="18.75" hidden="1" spans="1:11">
      <c r="A879" s="176" t="s">
        <v>1663</v>
      </c>
      <c r="B879" s="359" t="s">
        <v>1664</v>
      </c>
      <c r="C879" s="251">
        <f>VLOOKUP(A879,'[88]02'!A:E,5,FALSE)</f>
        <v>0</v>
      </c>
      <c r="D879" s="251">
        <f>SUMIFS([87]表二!$E$1:$E$65536,[87]表二!$A$1:$A$65536,A879)</f>
        <v>0</v>
      </c>
      <c r="E879" s="360">
        <f>VLOOKUP(A879,Sheet1!A:E,5)</f>
        <v>0</v>
      </c>
      <c r="F879" s="24" t="str">
        <f t="shared" si="58"/>
        <v/>
      </c>
      <c r="G879" s="24" t="str">
        <f t="shared" si="59"/>
        <v/>
      </c>
      <c r="H879" s="357" t="str">
        <f t="shared" si="60"/>
        <v>否</v>
      </c>
      <c r="I879" s="156" t="str">
        <f t="shared" si="57"/>
        <v>项</v>
      </c>
      <c r="J879" s="225"/>
      <c r="K879" s="225"/>
    </row>
    <row r="880" s="222" customFormat="1" ht="18.75" hidden="1" spans="1:11">
      <c r="A880" s="176" t="s">
        <v>1665</v>
      </c>
      <c r="B880" s="359" t="s">
        <v>1666</v>
      </c>
      <c r="C880" s="251">
        <f>VLOOKUP(A880,'[88]02'!A:E,5,FALSE)</f>
        <v>0</v>
      </c>
      <c r="D880" s="251">
        <f>SUMIFS([87]表二!$E$1:$E$65536,[87]表二!$A$1:$A$65536,A880)</f>
        <v>0</v>
      </c>
      <c r="E880" s="360">
        <f>VLOOKUP(A880,Sheet1!A:E,5)</f>
        <v>0</v>
      </c>
      <c r="F880" s="24" t="str">
        <f t="shared" si="58"/>
        <v/>
      </c>
      <c r="G880" s="24" t="str">
        <f t="shared" si="59"/>
        <v/>
      </c>
      <c r="H880" s="357" t="str">
        <f t="shared" si="60"/>
        <v>否</v>
      </c>
      <c r="I880" s="156" t="str">
        <f t="shared" si="57"/>
        <v>项</v>
      </c>
      <c r="J880" s="225"/>
      <c r="K880" s="225"/>
    </row>
    <row r="881" s="222" customFormat="1" ht="24" customHeight="1" spans="1:11">
      <c r="A881" s="176" t="s">
        <v>1667</v>
      </c>
      <c r="B881" s="359" t="s">
        <v>1668</v>
      </c>
      <c r="C881" s="251">
        <f>VLOOKUP(A881,'[88]02'!A:E,5,FALSE)</f>
        <v>58</v>
      </c>
      <c r="D881" s="251">
        <f>SUMIFS([87]表二!$E$1:$E$65536,[87]表二!$A$1:$A$65536,A881)</f>
        <v>78</v>
      </c>
      <c r="E881" s="360">
        <f>VLOOKUP(A881,Sheet1!A:E,5)</f>
        <v>73</v>
      </c>
      <c r="F881" s="24">
        <f t="shared" si="58"/>
        <v>0.259</v>
      </c>
      <c r="G881" s="24">
        <f t="shared" si="59"/>
        <v>-0.064</v>
      </c>
      <c r="H881" s="357" t="str">
        <f t="shared" si="60"/>
        <v>是</v>
      </c>
      <c r="I881" s="156" t="str">
        <f t="shared" si="57"/>
        <v>项</v>
      </c>
      <c r="J881" s="225"/>
      <c r="K881" s="225"/>
    </row>
    <row r="882" s="222" customFormat="1" ht="24" customHeight="1" spans="1:11">
      <c r="A882" s="176" t="s">
        <v>1669</v>
      </c>
      <c r="B882" s="359" t="s">
        <v>1670</v>
      </c>
      <c r="C882" s="251">
        <f>VLOOKUP(A882,'[88]02'!A:E,5,FALSE)</f>
        <v>126</v>
      </c>
      <c r="D882" s="251">
        <f>SUMIFS([87]表二!$E$1:$E$65536,[87]表二!$A$1:$A$65536,A882)</f>
        <v>140</v>
      </c>
      <c r="E882" s="360">
        <f>VLOOKUP(A882,Sheet1!A:E,5)</f>
        <v>117</v>
      </c>
      <c r="F882" s="24">
        <f t="shared" si="58"/>
        <v>-0.071</v>
      </c>
      <c r="G882" s="24">
        <f t="shared" si="59"/>
        <v>-0.164</v>
      </c>
      <c r="H882" s="357" t="str">
        <f t="shared" si="60"/>
        <v>是</v>
      </c>
      <c r="I882" s="156" t="str">
        <f t="shared" si="57"/>
        <v>项</v>
      </c>
      <c r="J882" s="225"/>
      <c r="K882" s="225"/>
    </row>
    <row r="883" s="222" customFormat="1" ht="18.75" hidden="1" spans="1:11">
      <c r="A883" s="176" t="s">
        <v>1671</v>
      </c>
      <c r="B883" s="359" t="s">
        <v>1672</v>
      </c>
      <c r="C883" s="251">
        <f>VLOOKUP(A883,'[88]02'!A:E,5,FALSE)</f>
        <v>0</v>
      </c>
      <c r="D883" s="251">
        <f>SUMIFS([87]表二!$E$1:$E$65536,[87]表二!$A$1:$A$65536,A883)</f>
        <v>0</v>
      </c>
      <c r="E883" s="360">
        <f>VLOOKUP(A883,Sheet1!A:E,5)</f>
        <v>0</v>
      </c>
      <c r="F883" s="24" t="str">
        <f t="shared" si="58"/>
        <v/>
      </c>
      <c r="G883" s="24" t="str">
        <f t="shared" si="59"/>
        <v/>
      </c>
      <c r="H883" s="357" t="str">
        <f t="shared" si="60"/>
        <v>否</v>
      </c>
      <c r="I883" s="156" t="str">
        <f t="shared" si="57"/>
        <v>项</v>
      </c>
      <c r="J883" s="225"/>
      <c r="K883" s="225"/>
    </row>
    <row r="884" s="222" customFormat="1" ht="24" customHeight="1" spans="1:11">
      <c r="A884" s="176" t="s">
        <v>1673</v>
      </c>
      <c r="B884" s="359" t="s">
        <v>1674</v>
      </c>
      <c r="C884" s="251">
        <f>VLOOKUP(A884,'[88]02'!A:E,5,FALSE)</f>
        <v>86</v>
      </c>
      <c r="D884" s="251">
        <f>SUMIFS([87]表二!$E$1:$E$65536,[87]表二!$A$1:$A$65536,A884)</f>
        <v>86</v>
      </c>
      <c r="E884" s="360">
        <f>VLOOKUP(A884,Sheet1!A:E,5)</f>
        <v>74</v>
      </c>
      <c r="F884" s="24">
        <f t="shared" si="58"/>
        <v>-0.14</v>
      </c>
      <c r="G884" s="24">
        <f t="shared" si="59"/>
        <v>-0.14</v>
      </c>
      <c r="H884" s="357" t="str">
        <f t="shared" si="60"/>
        <v>是</v>
      </c>
      <c r="I884" s="156" t="str">
        <f t="shared" si="57"/>
        <v>项</v>
      </c>
      <c r="J884" s="225"/>
      <c r="K884" s="225"/>
    </row>
    <row r="885" s="222" customFormat="1" ht="24" customHeight="1" spans="1:11">
      <c r="A885" s="176" t="s">
        <v>1675</v>
      </c>
      <c r="B885" s="359" t="s">
        <v>1676</v>
      </c>
      <c r="C885" s="251">
        <f>VLOOKUP(A885,'[88]02'!A:E,5,FALSE)</f>
        <v>27</v>
      </c>
      <c r="D885" s="251">
        <f>SUMIFS([87]表二!$E$1:$E$65536,[87]表二!$A$1:$A$65536,A885)</f>
        <v>0</v>
      </c>
      <c r="E885" s="360">
        <f>VLOOKUP(A885,Sheet1!A:E,5)</f>
        <v>0</v>
      </c>
      <c r="F885" s="24">
        <f t="shared" si="58"/>
        <v>-1</v>
      </c>
      <c r="G885" s="24" t="str">
        <f t="shared" si="59"/>
        <v/>
      </c>
      <c r="H885" s="357" t="str">
        <f t="shared" si="60"/>
        <v>是</v>
      </c>
      <c r="I885" s="156" t="str">
        <f t="shared" ref="I885:I948" si="61">IF(LEN(A885)=3,"类",IF(LEN(A885)=5,"款","项"))</f>
        <v>项</v>
      </c>
      <c r="J885" s="225"/>
      <c r="K885" s="225"/>
    </row>
    <row r="886" s="222" customFormat="1" ht="24" customHeight="1" spans="1:11">
      <c r="A886" s="176" t="s">
        <v>1677</v>
      </c>
      <c r="B886" s="359" t="s">
        <v>1678</v>
      </c>
      <c r="C886" s="251">
        <f>VLOOKUP(A886,'[88]02'!A:E,5,FALSE)</f>
        <v>47</v>
      </c>
      <c r="D886" s="251">
        <f>SUMIFS([87]表二!$E$1:$E$65536,[87]表二!$A$1:$A$65536,A886)</f>
        <v>0</v>
      </c>
      <c r="E886" s="360">
        <f>VLOOKUP(A886,Sheet1!A:E,5)</f>
        <v>0</v>
      </c>
      <c r="F886" s="24">
        <f t="shared" si="58"/>
        <v>-1</v>
      </c>
      <c r="G886" s="24" t="str">
        <f t="shared" si="59"/>
        <v/>
      </c>
      <c r="H886" s="357" t="str">
        <f t="shared" si="60"/>
        <v>是</v>
      </c>
      <c r="I886" s="156" t="str">
        <f t="shared" si="61"/>
        <v>项</v>
      </c>
      <c r="J886" s="225"/>
      <c r="K886" s="225"/>
    </row>
    <row r="887" s="222" customFormat="1" ht="18.75" hidden="1" spans="1:11">
      <c r="A887" s="176" t="s">
        <v>1679</v>
      </c>
      <c r="B887" s="359" t="s">
        <v>1680</v>
      </c>
      <c r="C887" s="251">
        <f>VLOOKUP(A887,'[88]02'!A:E,5,FALSE)</f>
        <v>0</v>
      </c>
      <c r="D887" s="251">
        <f>SUMIFS([87]表二!$E$1:$E$65536,[87]表二!$A$1:$A$65536,A887)</f>
        <v>0</v>
      </c>
      <c r="E887" s="360">
        <f>VLOOKUP(A887,Sheet1!A:E,5)</f>
        <v>0</v>
      </c>
      <c r="F887" s="24" t="str">
        <f t="shared" si="58"/>
        <v/>
      </c>
      <c r="G887" s="24" t="str">
        <f t="shared" si="59"/>
        <v/>
      </c>
      <c r="H887" s="357" t="str">
        <f t="shared" si="60"/>
        <v>否</v>
      </c>
      <c r="I887" s="156" t="str">
        <f t="shared" si="61"/>
        <v>项</v>
      </c>
      <c r="J887" s="225"/>
      <c r="K887" s="225"/>
    </row>
    <row r="888" s="222" customFormat="1" ht="18.75" hidden="1" spans="1:11">
      <c r="A888" s="176" t="s">
        <v>1681</v>
      </c>
      <c r="B888" s="359" t="s">
        <v>1682</v>
      </c>
      <c r="C888" s="251">
        <f>VLOOKUP(A888,'[88]02'!A:E,5,FALSE)</f>
        <v>0</v>
      </c>
      <c r="D888" s="251">
        <f>SUMIFS([87]表二!$E$1:$E$65536,[87]表二!$A$1:$A$65536,A888)</f>
        <v>0</v>
      </c>
      <c r="E888" s="360">
        <f>VLOOKUP(A888,Sheet1!A:E,5)</f>
        <v>0</v>
      </c>
      <c r="F888" s="24" t="str">
        <f t="shared" si="58"/>
        <v/>
      </c>
      <c r="G888" s="24" t="str">
        <f t="shared" si="59"/>
        <v/>
      </c>
      <c r="H888" s="357" t="str">
        <f t="shared" si="60"/>
        <v>否</v>
      </c>
      <c r="I888" s="156" t="str">
        <f t="shared" si="61"/>
        <v>项</v>
      </c>
      <c r="J888" s="225"/>
      <c r="K888" s="225"/>
    </row>
    <row r="889" s="222" customFormat="1" ht="18.75" hidden="1" spans="1:11">
      <c r="A889" s="176" t="s">
        <v>1683</v>
      </c>
      <c r="B889" s="359" t="s">
        <v>1684</v>
      </c>
      <c r="C889" s="251">
        <f>VLOOKUP(A889,'[88]02'!A:E,5,FALSE)</f>
        <v>0</v>
      </c>
      <c r="D889" s="251">
        <f>SUMIFS([87]表二!$E$1:$E$65536,[87]表二!$A$1:$A$65536,A889)</f>
        <v>0</v>
      </c>
      <c r="E889" s="360">
        <f>VLOOKUP(A889,Sheet1!A:E,5)</f>
        <v>0</v>
      </c>
      <c r="F889" s="24" t="str">
        <f t="shared" si="58"/>
        <v/>
      </c>
      <c r="G889" s="24" t="str">
        <f t="shared" si="59"/>
        <v/>
      </c>
      <c r="H889" s="357" t="str">
        <f t="shared" si="60"/>
        <v>否</v>
      </c>
      <c r="I889" s="156" t="str">
        <f t="shared" si="61"/>
        <v>项</v>
      </c>
      <c r="J889" s="225"/>
      <c r="K889" s="225"/>
    </row>
    <row r="890" s="222" customFormat="1" ht="24" customHeight="1" spans="1:11">
      <c r="A890" s="176" t="s">
        <v>1685</v>
      </c>
      <c r="B890" s="359" t="s">
        <v>1686</v>
      </c>
      <c r="C890" s="251">
        <f>VLOOKUP(A890,'[88]02'!A:E,5,FALSE)</f>
        <v>104</v>
      </c>
      <c r="D890" s="251">
        <f>SUMIFS([87]表二!$E$1:$E$65536,[87]表二!$A$1:$A$65536,A890)</f>
        <v>0</v>
      </c>
      <c r="E890" s="360">
        <f>VLOOKUP(A890,Sheet1!A:E,5)</f>
        <v>0</v>
      </c>
      <c r="F890" s="24">
        <f t="shared" si="58"/>
        <v>-1</v>
      </c>
      <c r="G890" s="24" t="str">
        <f t="shared" si="59"/>
        <v/>
      </c>
      <c r="H890" s="357" t="str">
        <f t="shared" si="60"/>
        <v>是</v>
      </c>
      <c r="I890" s="156" t="str">
        <f t="shared" si="61"/>
        <v>项</v>
      </c>
      <c r="J890" s="225"/>
      <c r="K890" s="225"/>
    </row>
    <row r="891" s="222" customFormat="1" ht="18.75" hidden="1" spans="1:11">
      <c r="A891" s="176" t="s">
        <v>1687</v>
      </c>
      <c r="B891" s="359" t="s">
        <v>1688</v>
      </c>
      <c r="C891" s="251">
        <f>VLOOKUP(A891,'[88]02'!A:E,5,FALSE)</f>
        <v>0</v>
      </c>
      <c r="D891" s="251">
        <f>SUMIFS([87]表二!$E$1:$E$65536,[87]表二!$A$1:$A$65536,A891)</f>
        <v>0</v>
      </c>
      <c r="E891" s="360">
        <f>VLOOKUP(A891,Sheet1!A:E,5)</f>
        <v>0</v>
      </c>
      <c r="F891" s="24" t="str">
        <f t="shared" si="58"/>
        <v/>
      </c>
      <c r="G891" s="24" t="str">
        <f t="shared" si="59"/>
        <v/>
      </c>
      <c r="H891" s="357" t="str">
        <f t="shared" si="60"/>
        <v>否</v>
      </c>
      <c r="I891" s="156" t="str">
        <f t="shared" si="61"/>
        <v>项</v>
      </c>
      <c r="J891" s="225"/>
      <c r="K891" s="225"/>
    </row>
    <row r="892" s="222" customFormat="1" ht="18.75" hidden="1" spans="1:11">
      <c r="A892" s="176" t="s">
        <v>1689</v>
      </c>
      <c r="B892" s="359" t="s">
        <v>1690</v>
      </c>
      <c r="C892" s="251">
        <f>VLOOKUP(A892,'[88]02'!A:E,5,FALSE)</f>
        <v>0</v>
      </c>
      <c r="D892" s="251">
        <f>SUMIFS([87]表二!$E$1:$E$65536,[87]表二!$A$1:$A$65536,A892)</f>
        <v>0</v>
      </c>
      <c r="E892" s="360">
        <f>VLOOKUP(A892,Sheet1!A:E,5)</f>
        <v>0</v>
      </c>
      <c r="F892" s="24" t="str">
        <f t="shared" si="58"/>
        <v/>
      </c>
      <c r="G892" s="24" t="str">
        <f t="shared" si="59"/>
        <v/>
      </c>
      <c r="H892" s="357" t="str">
        <f t="shared" si="60"/>
        <v>否</v>
      </c>
      <c r="I892" s="156" t="str">
        <f t="shared" si="61"/>
        <v>项</v>
      </c>
      <c r="J892" s="225"/>
      <c r="K892" s="225"/>
    </row>
    <row r="893" s="222" customFormat="1" ht="18.75" hidden="1" spans="1:11">
      <c r="A893" s="176" t="s">
        <v>1691</v>
      </c>
      <c r="B893" s="359" t="s">
        <v>1634</v>
      </c>
      <c r="C893" s="251">
        <f>VLOOKUP(A893,'[88]02'!A:E,5,FALSE)</f>
        <v>0</v>
      </c>
      <c r="D893" s="251">
        <f>SUMIFS([87]表二!$E$1:$E$65536,[87]表二!$A$1:$A$65536,A893)</f>
        <v>0</v>
      </c>
      <c r="E893" s="360">
        <f>VLOOKUP(A893,Sheet1!A:E,5)</f>
        <v>0</v>
      </c>
      <c r="F893" s="24" t="str">
        <f t="shared" si="58"/>
        <v/>
      </c>
      <c r="G893" s="24" t="str">
        <f t="shared" si="59"/>
        <v/>
      </c>
      <c r="H893" s="357" t="str">
        <f t="shared" si="60"/>
        <v>否</v>
      </c>
      <c r="I893" s="156" t="str">
        <f t="shared" si="61"/>
        <v>项</v>
      </c>
      <c r="J893" s="225"/>
      <c r="K893" s="225"/>
    </row>
    <row r="894" s="222" customFormat="1" ht="18.75" hidden="1" spans="1:11">
      <c r="A894" s="176" t="s">
        <v>1692</v>
      </c>
      <c r="B894" s="359" t="s">
        <v>1693</v>
      </c>
      <c r="C894" s="251">
        <f>VLOOKUP(A894,'[88]02'!A:E,5,FALSE)</f>
        <v>0</v>
      </c>
      <c r="D894" s="251">
        <f>SUMIFS([87]表二!$E$1:$E$65536,[87]表二!$A$1:$A$65536,A894)</f>
        <v>0</v>
      </c>
      <c r="E894" s="360">
        <f>VLOOKUP(A894,Sheet1!A:E,5)</f>
        <v>0</v>
      </c>
      <c r="F894" s="24" t="str">
        <f t="shared" si="58"/>
        <v/>
      </c>
      <c r="G894" s="24" t="str">
        <f t="shared" si="59"/>
        <v/>
      </c>
      <c r="H894" s="357" t="str">
        <f t="shared" si="60"/>
        <v>否</v>
      </c>
      <c r="I894" s="156" t="str">
        <f t="shared" si="61"/>
        <v>项</v>
      </c>
      <c r="J894" s="225"/>
      <c r="K894" s="225"/>
    </row>
    <row r="895" s="222" customFormat="1" ht="18.75" hidden="1" spans="1:11">
      <c r="A895" s="176" t="s">
        <v>1694</v>
      </c>
      <c r="B895" s="359" t="s">
        <v>1695</v>
      </c>
      <c r="C895" s="251">
        <f>VLOOKUP(A895,'[88]02'!A:E,5,FALSE)</f>
        <v>0</v>
      </c>
      <c r="D895" s="251">
        <f>SUMIFS([87]表二!$E$1:$E$65536,[87]表二!$A$1:$A$65536,A895)</f>
        <v>0</v>
      </c>
      <c r="E895" s="360">
        <f>VLOOKUP(A895,Sheet1!A:E,5)</f>
        <v>0</v>
      </c>
      <c r="F895" s="24" t="str">
        <f t="shared" si="58"/>
        <v/>
      </c>
      <c r="G895" s="24" t="str">
        <f t="shared" si="59"/>
        <v/>
      </c>
      <c r="H895" s="357" t="str">
        <f t="shared" si="60"/>
        <v>否</v>
      </c>
      <c r="I895" s="156" t="str">
        <f t="shared" si="61"/>
        <v>项</v>
      </c>
      <c r="J895" s="225"/>
      <c r="K895" s="225"/>
    </row>
    <row r="896" s="222" customFormat="1" ht="18.75" hidden="1" spans="1:11">
      <c r="A896" s="176" t="s">
        <v>1696</v>
      </c>
      <c r="B896" s="359" t="s">
        <v>1697</v>
      </c>
      <c r="C896" s="251">
        <f>VLOOKUP(A896,'[88]02'!A:E,5,FALSE)</f>
        <v>0</v>
      </c>
      <c r="D896" s="251">
        <f>SUMIFS([87]表二!$E$1:$E$65536,[87]表二!$A$1:$A$65536,A896)</f>
        <v>0</v>
      </c>
      <c r="E896" s="360">
        <f>VLOOKUP(A896,Sheet1!A:E,5)</f>
        <v>0</v>
      </c>
      <c r="F896" s="24" t="str">
        <f t="shared" si="58"/>
        <v/>
      </c>
      <c r="G896" s="24" t="str">
        <f t="shared" si="59"/>
        <v/>
      </c>
      <c r="H896" s="357" t="str">
        <f t="shared" si="60"/>
        <v>否</v>
      </c>
      <c r="I896" s="156" t="str">
        <f t="shared" si="61"/>
        <v>项</v>
      </c>
      <c r="J896" s="225"/>
      <c r="K896" s="225"/>
    </row>
    <row r="897" s="222" customFormat="1" ht="18.75" hidden="1" spans="1:11">
      <c r="A897" s="176" t="s">
        <v>1698</v>
      </c>
      <c r="B897" s="359" t="s">
        <v>1699</v>
      </c>
      <c r="C897" s="251">
        <f>VLOOKUP(A897,'[88]02'!A:E,5,FALSE)</f>
        <v>0</v>
      </c>
      <c r="D897" s="251">
        <f>SUMIFS([87]表二!$E$1:$E$65536,[87]表二!$A$1:$A$65536,A897)</f>
        <v>0</v>
      </c>
      <c r="E897" s="360">
        <f>VLOOKUP(A897,Sheet1!A:E,5)</f>
        <v>0</v>
      </c>
      <c r="F897" s="24" t="str">
        <f t="shared" si="58"/>
        <v/>
      </c>
      <c r="G897" s="24" t="str">
        <f t="shared" si="59"/>
        <v/>
      </c>
      <c r="H897" s="357" t="str">
        <f t="shared" si="60"/>
        <v>否</v>
      </c>
      <c r="I897" s="156" t="str">
        <f t="shared" si="61"/>
        <v>项</v>
      </c>
      <c r="J897" s="225"/>
      <c r="K897" s="225"/>
    </row>
    <row r="898" s="222" customFormat="1" ht="24" customHeight="1" spans="1:11">
      <c r="A898" s="176" t="s">
        <v>1700</v>
      </c>
      <c r="B898" s="359" t="s">
        <v>1701</v>
      </c>
      <c r="C898" s="251">
        <f>VLOOKUP(A898,'[88]02'!A:E,5,FALSE)</f>
        <v>23</v>
      </c>
      <c r="D898" s="251">
        <f>SUMIFS([87]表二!$E$1:$E$65536,[87]表二!$A$1:$A$65536,A898)</f>
        <v>0</v>
      </c>
      <c r="E898" s="360">
        <f>VLOOKUP(A898,Sheet1!A:E,5)</f>
        <v>0</v>
      </c>
      <c r="F898" s="24">
        <f t="shared" si="58"/>
        <v>-1</v>
      </c>
      <c r="G898" s="24" t="str">
        <f t="shared" si="59"/>
        <v/>
      </c>
      <c r="H898" s="357" t="str">
        <f t="shared" si="60"/>
        <v>是</v>
      </c>
      <c r="I898" s="156" t="str">
        <f t="shared" si="61"/>
        <v>项</v>
      </c>
      <c r="J898" s="225"/>
      <c r="K898" s="225"/>
    </row>
    <row r="899" ht="24" customHeight="1" spans="1:11">
      <c r="A899" s="176" t="s">
        <v>1702</v>
      </c>
      <c r="B899" s="177" t="s">
        <v>1703</v>
      </c>
      <c r="C899" s="251">
        <f>SUM(C900:C909)</f>
        <v>3224</v>
      </c>
      <c r="D899" s="251">
        <f>SUM(D900:D909)</f>
        <v>2528</v>
      </c>
      <c r="E899" s="251">
        <f>SUM(E900:E909)</f>
        <v>0</v>
      </c>
      <c r="F899" s="24">
        <f t="shared" si="58"/>
        <v>-1</v>
      </c>
      <c r="G899" s="24">
        <f t="shared" si="59"/>
        <v>-1</v>
      </c>
      <c r="H899" s="357" t="str">
        <f t="shared" si="60"/>
        <v>是</v>
      </c>
      <c r="I899" s="156" t="str">
        <f t="shared" si="61"/>
        <v>款</v>
      </c>
      <c r="J899" s="156"/>
      <c r="K899" s="156"/>
    </row>
    <row r="900" s="222" customFormat="1" ht="18.75" hidden="1" spans="1:11">
      <c r="A900" s="176" t="s">
        <v>1704</v>
      </c>
      <c r="B900" s="359" t="s">
        <v>166</v>
      </c>
      <c r="C900" s="251">
        <f>VLOOKUP(A900,'[88]02'!A:E,5,FALSE)</f>
        <v>0</v>
      </c>
      <c r="D900" s="251">
        <f>SUMIFS([87]表二!$E$1:$E$65536,[87]表二!$A$1:$A$65536,A900)</f>
        <v>0</v>
      </c>
      <c r="E900" s="360">
        <f>VLOOKUP(A900,Sheet1!A:E,5)</f>
        <v>0</v>
      </c>
      <c r="F900" s="24" t="str">
        <f t="shared" si="58"/>
        <v/>
      </c>
      <c r="G900" s="24" t="str">
        <f t="shared" si="59"/>
        <v/>
      </c>
      <c r="H900" s="357" t="str">
        <f t="shared" si="60"/>
        <v>否</v>
      </c>
      <c r="I900" s="156" t="str">
        <f t="shared" si="61"/>
        <v>项</v>
      </c>
      <c r="J900" s="225"/>
      <c r="K900" s="225"/>
    </row>
    <row r="901" s="222" customFormat="1" ht="18.75" hidden="1" spans="1:11">
      <c r="A901" s="176" t="s">
        <v>1705</v>
      </c>
      <c r="B901" s="359" t="s">
        <v>168</v>
      </c>
      <c r="C901" s="251">
        <f>VLOOKUP(A901,'[88]02'!A:E,5,FALSE)</f>
        <v>0</v>
      </c>
      <c r="D901" s="251">
        <f>SUMIFS([87]表二!$E$1:$E$65536,[87]表二!$A$1:$A$65536,A901)</f>
        <v>0</v>
      </c>
      <c r="E901" s="360">
        <f>VLOOKUP(A901,Sheet1!A:E,5)</f>
        <v>0</v>
      </c>
      <c r="F901" s="24" t="str">
        <f t="shared" si="58"/>
        <v/>
      </c>
      <c r="G901" s="24" t="str">
        <f t="shared" si="59"/>
        <v/>
      </c>
      <c r="H901" s="357" t="str">
        <f t="shared" si="60"/>
        <v>否</v>
      </c>
      <c r="I901" s="156" t="str">
        <f t="shared" si="61"/>
        <v>项</v>
      </c>
      <c r="J901" s="225"/>
      <c r="K901" s="225"/>
    </row>
    <row r="902" s="222" customFormat="1" ht="18.75" hidden="1" spans="1:11">
      <c r="A902" s="176" t="s">
        <v>1706</v>
      </c>
      <c r="B902" s="359" t="s">
        <v>170</v>
      </c>
      <c r="C902" s="251">
        <f>VLOOKUP(A902,'[88]02'!A:E,5,FALSE)</f>
        <v>0</v>
      </c>
      <c r="D902" s="251">
        <f>SUMIFS([87]表二!$E$1:$E$65536,[87]表二!$A$1:$A$65536,A902)</f>
        <v>0</v>
      </c>
      <c r="E902" s="360">
        <f>VLOOKUP(A902,Sheet1!A:E,5)</f>
        <v>0</v>
      </c>
      <c r="F902" s="24" t="str">
        <f t="shared" ref="F902:F965" si="62">IF(C902&gt;0,E902/C902-1,IF(C902&lt;0,-(E902/C902-1),""))</f>
        <v/>
      </c>
      <c r="G902" s="24" t="str">
        <f t="shared" ref="G902:G965" si="63">IF(D902&gt;0,E902/D902-1,IF(D902&lt;0,-(E902/D902-1),""))</f>
        <v/>
      </c>
      <c r="H902" s="357" t="str">
        <f t="shared" si="60"/>
        <v>否</v>
      </c>
      <c r="I902" s="156" t="str">
        <f t="shared" si="61"/>
        <v>项</v>
      </c>
      <c r="J902" s="225"/>
      <c r="K902" s="225"/>
    </row>
    <row r="903" s="222" customFormat="1" ht="24" customHeight="1" spans="1:11">
      <c r="A903" s="176" t="s">
        <v>1707</v>
      </c>
      <c r="B903" s="359" t="s">
        <v>1708</v>
      </c>
      <c r="C903" s="251">
        <f>VLOOKUP(A903,'[88]02'!A:E,5,FALSE)</f>
        <v>1716</v>
      </c>
      <c r="D903" s="251">
        <f>SUMIFS([87]表二!$E$1:$E$65536,[87]表二!$A$1:$A$65536,A903)</f>
        <v>0</v>
      </c>
      <c r="E903" s="360">
        <f>VLOOKUP(A903,Sheet1!A:E,5)</f>
        <v>0</v>
      </c>
      <c r="F903" s="24">
        <f t="shared" si="62"/>
        <v>-1</v>
      </c>
      <c r="G903" s="24" t="str">
        <f t="shared" si="63"/>
        <v/>
      </c>
      <c r="H903" s="357" t="str">
        <f t="shared" si="60"/>
        <v>是</v>
      </c>
      <c r="I903" s="156" t="str">
        <f t="shared" si="61"/>
        <v>项</v>
      </c>
      <c r="J903" s="225"/>
      <c r="K903" s="225"/>
    </row>
    <row r="904" s="222" customFormat="1" ht="24" customHeight="1" spans="1:11">
      <c r="A904" s="176" t="s">
        <v>1709</v>
      </c>
      <c r="B904" s="359" t="s">
        <v>1710</v>
      </c>
      <c r="C904" s="251">
        <f>VLOOKUP(A904,'[88]02'!A:E,5,FALSE)</f>
        <v>1302</v>
      </c>
      <c r="D904" s="251">
        <f>SUMIFS([87]表二!$E$1:$E$65536,[87]表二!$A$1:$A$65536,A904)</f>
        <v>2023</v>
      </c>
      <c r="E904" s="360">
        <f>VLOOKUP(A904,Sheet1!A:E,5)</f>
        <v>0</v>
      </c>
      <c r="F904" s="24">
        <f t="shared" si="62"/>
        <v>-1</v>
      </c>
      <c r="G904" s="24">
        <f t="shared" si="63"/>
        <v>-1</v>
      </c>
      <c r="H904" s="357" t="str">
        <f t="shared" si="60"/>
        <v>是</v>
      </c>
      <c r="I904" s="156" t="str">
        <f t="shared" si="61"/>
        <v>项</v>
      </c>
      <c r="J904" s="225"/>
      <c r="K904" s="225"/>
    </row>
    <row r="905" s="222" customFormat="1" ht="24" customHeight="1" spans="1:11">
      <c r="A905" s="176" t="s">
        <v>1711</v>
      </c>
      <c r="B905" s="359" t="s">
        <v>1712</v>
      </c>
      <c r="C905" s="251">
        <f>VLOOKUP(A905,'[88]02'!A:E,5,FALSE)</f>
        <v>80</v>
      </c>
      <c r="D905" s="251">
        <f>SUMIFS([87]表二!$E$1:$E$65536,[87]表二!$A$1:$A$65536,A905)</f>
        <v>0</v>
      </c>
      <c r="E905" s="360">
        <f>VLOOKUP(A905,Sheet1!A:E,5)</f>
        <v>0</v>
      </c>
      <c r="F905" s="24">
        <f t="shared" si="62"/>
        <v>-1</v>
      </c>
      <c r="G905" s="24" t="str">
        <f t="shared" si="63"/>
        <v/>
      </c>
      <c r="H905" s="357" t="str">
        <f t="shared" si="60"/>
        <v>是</v>
      </c>
      <c r="I905" s="156" t="str">
        <f t="shared" si="61"/>
        <v>项</v>
      </c>
      <c r="J905" s="225"/>
      <c r="K905" s="225"/>
    </row>
    <row r="906" s="222" customFormat="1" ht="24" customHeight="1" spans="1:11">
      <c r="A906" s="176" t="s">
        <v>1713</v>
      </c>
      <c r="B906" s="359" t="s">
        <v>1714</v>
      </c>
      <c r="C906" s="251">
        <f>VLOOKUP(A906,'[88]02'!A:E,5,FALSE)</f>
        <v>106</v>
      </c>
      <c r="D906" s="251">
        <f>SUMIFS([87]表二!$E$1:$E$65536,[87]表二!$A$1:$A$65536,A906)</f>
        <v>0</v>
      </c>
      <c r="E906" s="360">
        <f>VLOOKUP(A906,Sheet1!A:E,5)</f>
        <v>0</v>
      </c>
      <c r="F906" s="24">
        <f t="shared" si="62"/>
        <v>-1</v>
      </c>
      <c r="G906" s="24" t="str">
        <f t="shared" si="63"/>
        <v/>
      </c>
      <c r="H906" s="357" t="str">
        <f t="shared" si="60"/>
        <v>是</v>
      </c>
      <c r="I906" s="156" t="str">
        <f t="shared" si="61"/>
        <v>项</v>
      </c>
      <c r="J906" s="225"/>
      <c r="K906" s="225"/>
    </row>
    <row r="907" s="222" customFormat="1" ht="18.75" hidden="1" spans="1:11">
      <c r="A907" s="176" t="s">
        <v>1715</v>
      </c>
      <c r="B907" s="359" t="s">
        <v>1716</v>
      </c>
      <c r="C907" s="251">
        <f>VLOOKUP(A907,'[88]02'!A:E,5,FALSE)</f>
        <v>0</v>
      </c>
      <c r="D907" s="251">
        <f>SUMIFS([87]表二!$E$1:$E$65536,[87]表二!$A$1:$A$65536,A907)</f>
        <v>0</v>
      </c>
      <c r="E907" s="360">
        <f>VLOOKUP(A907,Sheet1!A:E,5)</f>
        <v>0</v>
      </c>
      <c r="F907" s="24" t="str">
        <f t="shared" si="62"/>
        <v/>
      </c>
      <c r="G907" s="24" t="str">
        <f t="shared" si="63"/>
        <v/>
      </c>
      <c r="H907" s="357" t="str">
        <f t="shared" si="60"/>
        <v>否</v>
      </c>
      <c r="I907" s="156" t="str">
        <f t="shared" si="61"/>
        <v>项</v>
      </c>
      <c r="J907" s="225"/>
      <c r="K907" s="225"/>
    </row>
    <row r="908" s="222" customFormat="1" ht="18.75" hidden="1" spans="1:11">
      <c r="A908" s="176" t="s">
        <v>1717</v>
      </c>
      <c r="B908" s="359" t="s">
        <v>184</v>
      </c>
      <c r="C908" s="251">
        <f>VLOOKUP(A908,'[88]02'!A:E,5,FALSE)</f>
        <v>0</v>
      </c>
      <c r="D908" s="251">
        <f>SUMIFS([87]表二!$E$1:$E$65536,[87]表二!$A$1:$A$65536,A908)</f>
        <v>0</v>
      </c>
      <c r="E908" s="360">
        <f>VLOOKUP(A908,Sheet1!A:E,5)</f>
        <v>0</v>
      </c>
      <c r="F908" s="24" t="str">
        <f t="shared" si="62"/>
        <v/>
      </c>
      <c r="G908" s="24" t="str">
        <f t="shared" si="63"/>
        <v/>
      </c>
      <c r="H908" s="357" t="str">
        <f t="shared" si="60"/>
        <v>否</v>
      </c>
      <c r="I908" s="156" t="str">
        <f t="shared" si="61"/>
        <v>项</v>
      </c>
      <c r="J908" s="225"/>
      <c r="K908" s="225"/>
    </row>
    <row r="909" s="222" customFormat="1" ht="24" customHeight="1" spans="1:11">
      <c r="A909" s="176" t="s">
        <v>1718</v>
      </c>
      <c r="B909" s="359" t="s">
        <v>1719</v>
      </c>
      <c r="C909" s="251">
        <f>VLOOKUP(A909,'[88]02'!A:E,5,FALSE)</f>
        <v>20</v>
      </c>
      <c r="D909" s="251">
        <f>SUMIFS([87]表二!$E$1:$E$65536,[87]表二!$A$1:$A$65536,A909)</f>
        <v>505</v>
      </c>
      <c r="E909" s="360">
        <f>VLOOKUP(A909,Sheet1!A:E,5)</f>
        <v>0</v>
      </c>
      <c r="F909" s="24">
        <f t="shared" si="62"/>
        <v>-1</v>
      </c>
      <c r="G909" s="24">
        <f t="shared" si="63"/>
        <v>-1</v>
      </c>
      <c r="H909" s="357" t="str">
        <f t="shared" si="60"/>
        <v>是</v>
      </c>
      <c r="I909" s="156" t="str">
        <f t="shared" si="61"/>
        <v>项</v>
      </c>
      <c r="J909" s="225"/>
      <c r="K909" s="225"/>
    </row>
    <row r="910" ht="24" customHeight="1" spans="1:11">
      <c r="A910" s="176" t="s">
        <v>1720</v>
      </c>
      <c r="B910" s="177" t="s">
        <v>1721</v>
      </c>
      <c r="C910" s="251">
        <f>SUM(C911:C916)</f>
        <v>2832</v>
      </c>
      <c r="D910" s="251">
        <f>SUM(D911:D916)</f>
        <v>4480</v>
      </c>
      <c r="E910" s="251">
        <f>SUM(E911:E916)</f>
        <v>3409</v>
      </c>
      <c r="F910" s="24">
        <f t="shared" si="62"/>
        <v>0.204</v>
      </c>
      <c r="G910" s="24">
        <f t="shared" si="63"/>
        <v>-0.239</v>
      </c>
      <c r="H910" s="357" t="str">
        <f t="shared" si="60"/>
        <v>是</v>
      </c>
      <c r="I910" s="156" t="str">
        <f t="shared" si="61"/>
        <v>款</v>
      </c>
      <c r="J910" s="156"/>
      <c r="K910" s="156"/>
    </row>
    <row r="911" s="222" customFormat="1" ht="24" customHeight="1" spans="1:11">
      <c r="A911" s="176" t="s">
        <v>1722</v>
      </c>
      <c r="B911" s="359" t="s">
        <v>1723</v>
      </c>
      <c r="C911" s="251">
        <f>VLOOKUP(A911,'[88]02'!A:E,5,FALSE)</f>
        <v>267</v>
      </c>
      <c r="D911" s="251">
        <f>SUMIFS([87]表二!$E$1:$E$65536,[87]表二!$A$1:$A$65536,A911)</f>
        <v>122</v>
      </c>
      <c r="E911" s="360">
        <f>VLOOKUP(A911,Sheet1!A:E,5)</f>
        <v>85</v>
      </c>
      <c r="F911" s="24">
        <f t="shared" si="62"/>
        <v>-0.682</v>
      </c>
      <c r="G911" s="24">
        <f t="shared" si="63"/>
        <v>-0.303</v>
      </c>
      <c r="H911" s="357" t="str">
        <f t="shared" si="60"/>
        <v>是</v>
      </c>
      <c r="I911" s="156" t="str">
        <f t="shared" si="61"/>
        <v>项</v>
      </c>
      <c r="J911" s="225"/>
      <c r="K911" s="225"/>
    </row>
    <row r="912" s="222" customFormat="1" ht="18.75" hidden="1" spans="1:11">
      <c r="A912" s="176" t="s">
        <v>1724</v>
      </c>
      <c r="B912" s="359" t="s">
        <v>1725</v>
      </c>
      <c r="C912" s="251">
        <f>VLOOKUP(A912,'[88]02'!A:E,5,FALSE)</f>
        <v>0</v>
      </c>
      <c r="D912" s="251">
        <f>SUMIFS([87]表二!$E$1:$E$65536,[87]表二!$A$1:$A$65536,A912)</f>
        <v>0</v>
      </c>
      <c r="E912" s="360">
        <f>VLOOKUP(A912,Sheet1!A:E,5)</f>
        <v>0</v>
      </c>
      <c r="F912" s="24" t="str">
        <f t="shared" si="62"/>
        <v/>
      </c>
      <c r="G912" s="24" t="str">
        <f t="shared" si="63"/>
        <v/>
      </c>
      <c r="H912" s="357" t="str">
        <f t="shared" si="60"/>
        <v>否</v>
      </c>
      <c r="I912" s="156" t="str">
        <f t="shared" si="61"/>
        <v>项</v>
      </c>
      <c r="J912" s="225"/>
      <c r="K912" s="225"/>
    </row>
    <row r="913" s="222" customFormat="1" ht="24" customHeight="1" spans="1:11">
      <c r="A913" s="176" t="s">
        <v>1726</v>
      </c>
      <c r="B913" s="359" t="s">
        <v>1727</v>
      </c>
      <c r="C913" s="251">
        <f>VLOOKUP(A913,'[88]02'!A:E,5,FALSE)</f>
        <v>2515</v>
      </c>
      <c r="D913" s="251">
        <f>SUMIFS([87]表二!$E$1:$E$65536,[87]表二!$A$1:$A$65536,A913)</f>
        <v>4351</v>
      </c>
      <c r="E913" s="360">
        <f>VLOOKUP(A913,Sheet1!A:E,5)</f>
        <v>3317</v>
      </c>
      <c r="F913" s="24">
        <f t="shared" si="62"/>
        <v>0.319</v>
      </c>
      <c r="G913" s="24">
        <f t="shared" si="63"/>
        <v>-0.238</v>
      </c>
      <c r="H913" s="357" t="str">
        <f t="shared" si="60"/>
        <v>是</v>
      </c>
      <c r="I913" s="156" t="str">
        <f t="shared" si="61"/>
        <v>项</v>
      </c>
      <c r="J913" s="225"/>
      <c r="K913" s="225"/>
    </row>
    <row r="914" s="222" customFormat="1" ht="24" customHeight="1" spans="1:11">
      <c r="A914" s="176" t="s">
        <v>1728</v>
      </c>
      <c r="B914" s="359" t="s">
        <v>1729</v>
      </c>
      <c r="C914" s="251">
        <f>VLOOKUP(A914,'[88]02'!A:E,5,FALSE)</f>
        <v>50</v>
      </c>
      <c r="D914" s="251">
        <f>SUMIFS([87]表二!$E$1:$E$65536,[87]表二!$A$1:$A$65536,A914)</f>
        <v>7</v>
      </c>
      <c r="E914" s="360">
        <f>VLOOKUP(A914,Sheet1!A:E,5)</f>
        <v>7</v>
      </c>
      <c r="F914" s="24">
        <f t="shared" si="62"/>
        <v>-0.86</v>
      </c>
      <c r="G914" s="24">
        <f t="shared" si="63"/>
        <v>0</v>
      </c>
      <c r="H914" s="357" t="str">
        <f t="shared" si="60"/>
        <v>是</v>
      </c>
      <c r="I914" s="156" t="str">
        <f t="shared" si="61"/>
        <v>项</v>
      </c>
      <c r="J914" s="225"/>
      <c r="K914" s="225"/>
    </row>
    <row r="915" s="222" customFormat="1" ht="18.75" hidden="1" spans="1:11">
      <c r="A915" s="176" t="s">
        <v>1730</v>
      </c>
      <c r="B915" s="359" t="s">
        <v>1731</v>
      </c>
      <c r="C915" s="251">
        <f>VLOOKUP(A915,'[88]02'!A:E,5,FALSE)</f>
        <v>0</v>
      </c>
      <c r="D915" s="251">
        <f>SUMIFS([87]表二!$E$1:$E$65536,[87]表二!$A$1:$A$65536,A915)</f>
        <v>0</v>
      </c>
      <c r="E915" s="360">
        <f>VLOOKUP(A915,Sheet1!A:E,5)</f>
        <v>0</v>
      </c>
      <c r="F915" s="24" t="str">
        <f t="shared" si="62"/>
        <v/>
      </c>
      <c r="G915" s="24" t="str">
        <f t="shared" si="63"/>
        <v/>
      </c>
      <c r="H915" s="357" t="str">
        <f t="shared" si="60"/>
        <v>否</v>
      </c>
      <c r="I915" s="156" t="str">
        <f t="shared" si="61"/>
        <v>项</v>
      </c>
      <c r="J915" s="225"/>
      <c r="K915" s="225"/>
    </row>
    <row r="916" s="222" customFormat="1" ht="18.75" hidden="1" spans="1:11">
      <c r="A916" s="176" t="s">
        <v>1732</v>
      </c>
      <c r="B916" s="359" t="s">
        <v>1733</v>
      </c>
      <c r="C916" s="251">
        <f>VLOOKUP(A916,'[88]02'!A:E,5,FALSE)</f>
        <v>0</v>
      </c>
      <c r="D916" s="251">
        <f>SUMIFS([87]表二!$E$1:$E$65536,[87]表二!$A$1:$A$65536,A916)</f>
        <v>0</v>
      </c>
      <c r="E916" s="360">
        <f>VLOOKUP(A916,Sheet1!A:E,5)</f>
        <v>0</v>
      </c>
      <c r="F916" s="24" t="str">
        <f t="shared" si="62"/>
        <v/>
      </c>
      <c r="G916" s="24" t="str">
        <f t="shared" si="63"/>
        <v/>
      </c>
      <c r="H916" s="357" t="str">
        <f t="shared" si="60"/>
        <v>否</v>
      </c>
      <c r="I916" s="156" t="str">
        <f t="shared" si="61"/>
        <v>项</v>
      </c>
      <c r="J916" s="225"/>
      <c r="K916" s="225"/>
    </row>
    <row r="917" ht="24" customHeight="1" spans="1:11">
      <c r="A917" s="176" t="s">
        <v>1734</v>
      </c>
      <c r="B917" s="177" t="s">
        <v>1735</v>
      </c>
      <c r="C917" s="251">
        <f>SUM(C918:C923)</f>
        <v>520</v>
      </c>
      <c r="D917" s="251">
        <f>SUM(D918:D923)</f>
        <v>12</v>
      </c>
      <c r="E917" s="251">
        <f>SUM(E918:E923)</f>
        <v>0</v>
      </c>
      <c r="F917" s="24">
        <f t="shared" si="62"/>
        <v>-1</v>
      </c>
      <c r="G917" s="24">
        <f t="shared" si="63"/>
        <v>-1</v>
      </c>
      <c r="H917" s="357" t="str">
        <f t="shared" si="60"/>
        <v>是</v>
      </c>
      <c r="I917" s="156" t="str">
        <f t="shared" si="61"/>
        <v>款</v>
      </c>
      <c r="J917" s="156"/>
      <c r="K917" s="156"/>
    </row>
    <row r="918" s="222" customFormat="1" ht="18.75" hidden="1" spans="1:11">
      <c r="A918" s="176" t="s">
        <v>1736</v>
      </c>
      <c r="B918" s="359" t="s">
        <v>1737</v>
      </c>
      <c r="C918" s="251">
        <f>VLOOKUP(A918,'[88]02'!A:E,5,FALSE)</f>
        <v>0</v>
      </c>
      <c r="D918" s="251">
        <f>SUMIFS([87]表二!$E$1:$E$65536,[87]表二!$A$1:$A$65536,A918)</f>
        <v>0</v>
      </c>
      <c r="E918" s="360">
        <f>VLOOKUP(A918,Sheet1!A:E,5)</f>
        <v>0</v>
      </c>
      <c r="F918" s="24" t="str">
        <f t="shared" si="62"/>
        <v/>
      </c>
      <c r="G918" s="24" t="str">
        <f t="shared" si="63"/>
        <v/>
      </c>
      <c r="H918" s="357" t="str">
        <f t="shared" si="60"/>
        <v>否</v>
      </c>
      <c r="I918" s="156" t="str">
        <f t="shared" si="61"/>
        <v>项</v>
      </c>
      <c r="J918" s="225"/>
      <c r="K918" s="225"/>
    </row>
    <row r="919" s="222" customFormat="1" ht="18.75" hidden="1" spans="1:11">
      <c r="A919" s="176" t="s">
        <v>1738</v>
      </c>
      <c r="B919" s="359" t="s">
        <v>1739</v>
      </c>
      <c r="C919" s="251">
        <f>VLOOKUP(A919,'[88]02'!A:E,5,FALSE)</f>
        <v>0</v>
      </c>
      <c r="D919" s="251">
        <f>SUMIFS([87]表二!$E$1:$E$65536,[87]表二!$A$1:$A$65536,A919)</f>
        <v>0</v>
      </c>
      <c r="E919" s="360">
        <f>VLOOKUP(A919,Sheet1!A:E,5)</f>
        <v>0</v>
      </c>
      <c r="F919" s="24" t="str">
        <f t="shared" si="62"/>
        <v/>
      </c>
      <c r="G919" s="24" t="str">
        <f t="shared" si="63"/>
        <v/>
      </c>
      <c r="H919" s="357" t="str">
        <f t="shared" si="60"/>
        <v>否</v>
      </c>
      <c r="I919" s="156" t="str">
        <f t="shared" si="61"/>
        <v>项</v>
      </c>
      <c r="J919" s="225">
        <v>40</v>
      </c>
      <c r="K919" s="225"/>
    </row>
    <row r="920" s="222" customFormat="1" ht="24" customHeight="1" spans="1:11">
      <c r="A920" s="176" t="s">
        <v>1740</v>
      </c>
      <c r="B920" s="359" t="s">
        <v>1741</v>
      </c>
      <c r="C920" s="251">
        <f>VLOOKUP(A920,'[88]02'!A:E,5,FALSE)</f>
        <v>163</v>
      </c>
      <c r="D920" s="251">
        <f>SUMIFS([87]表二!$E$1:$E$65536,[87]表二!$A$1:$A$65536,A920)</f>
        <v>12</v>
      </c>
      <c r="E920" s="360">
        <f>VLOOKUP(A920,Sheet1!A:E,5)</f>
        <v>0</v>
      </c>
      <c r="F920" s="24">
        <f t="shared" si="62"/>
        <v>-1</v>
      </c>
      <c r="G920" s="24">
        <f t="shared" si="63"/>
        <v>-1</v>
      </c>
      <c r="H920" s="357" t="str">
        <f t="shared" si="60"/>
        <v>是</v>
      </c>
      <c r="I920" s="156" t="str">
        <f t="shared" si="61"/>
        <v>项</v>
      </c>
      <c r="J920" s="225"/>
      <c r="K920" s="225"/>
    </row>
    <row r="921" s="222" customFormat="1" ht="24" customHeight="1" spans="1:11">
      <c r="A921" s="176" t="s">
        <v>1742</v>
      </c>
      <c r="B921" s="359" t="s">
        <v>1743</v>
      </c>
      <c r="C921" s="251">
        <f>VLOOKUP(A921,'[88]02'!A:E,5,FALSE)</f>
        <v>357</v>
      </c>
      <c r="D921" s="251">
        <f>SUMIFS([87]表二!$E$1:$E$65536,[87]表二!$A$1:$A$65536,A921)</f>
        <v>0</v>
      </c>
      <c r="E921" s="360">
        <f>VLOOKUP(A921,Sheet1!A:E,5)</f>
        <v>0</v>
      </c>
      <c r="F921" s="24">
        <f t="shared" si="62"/>
        <v>-1</v>
      </c>
      <c r="G921" s="24" t="str">
        <f t="shared" si="63"/>
        <v/>
      </c>
      <c r="H921" s="357" t="str">
        <f t="shared" si="60"/>
        <v>是</v>
      </c>
      <c r="I921" s="156" t="str">
        <f t="shared" si="61"/>
        <v>项</v>
      </c>
      <c r="J921" s="225"/>
      <c r="K921" s="225"/>
    </row>
    <row r="922" s="222" customFormat="1" ht="18.75" hidden="1" spans="1:11">
      <c r="A922" s="176" t="s">
        <v>1744</v>
      </c>
      <c r="B922" s="359" t="s">
        <v>1745</v>
      </c>
      <c r="C922" s="251">
        <f>VLOOKUP(A922,'[88]02'!A:E,5,FALSE)</f>
        <v>0</v>
      </c>
      <c r="D922" s="251">
        <f>SUMIFS([87]表二!$E$1:$E$65536,[87]表二!$A$1:$A$65536,A922)</f>
        <v>0</v>
      </c>
      <c r="E922" s="360">
        <f>VLOOKUP(A922,Sheet1!A:E,5)</f>
        <v>0</v>
      </c>
      <c r="F922" s="24" t="str">
        <f t="shared" si="62"/>
        <v/>
      </c>
      <c r="G922" s="24" t="str">
        <f t="shared" si="63"/>
        <v/>
      </c>
      <c r="H922" s="357" t="str">
        <f t="shared" si="60"/>
        <v>否</v>
      </c>
      <c r="I922" s="156" t="str">
        <f t="shared" si="61"/>
        <v>项</v>
      </c>
      <c r="J922" s="225"/>
      <c r="K922" s="225"/>
    </row>
    <row r="923" s="222" customFormat="1" ht="18.75" hidden="1" spans="1:11">
      <c r="A923" s="176" t="s">
        <v>1746</v>
      </c>
      <c r="B923" s="359" t="s">
        <v>1747</v>
      </c>
      <c r="C923" s="251">
        <f>VLOOKUP(A923,'[88]02'!A:E,5,FALSE)</f>
        <v>0</v>
      </c>
      <c r="D923" s="251">
        <f>SUMIFS([87]表二!$E$1:$E$65536,[87]表二!$A$1:$A$65536,A923)</f>
        <v>0</v>
      </c>
      <c r="E923" s="360">
        <f>VLOOKUP(A923,Sheet1!A:E,5)</f>
        <v>0</v>
      </c>
      <c r="F923" s="24" t="str">
        <f t="shared" si="62"/>
        <v/>
      </c>
      <c r="G923" s="24" t="str">
        <f t="shared" si="63"/>
        <v/>
      </c>
      <c r="H923" s="357" t="str">
        <f t="shared" si="60"/>
        <v>否</v>
      </c>
      <c r="I923" s="156" t="str">
        <f t="shared" si="61"/>
        <v>项</v>
      </c>
      <c r="J923" s="225"/>
      <c r="K923" s="225"/>
    </row>
    <row r="924" ht="18.75" hidden="1" spans="1:11">
      <c r="A924" s="176" t="s">
        <v>1748</v>
      </c>
      <c r="B924" s="177" t="s">
        <v>1749</v>
      </c>
      <c r="C924" s="212">
        <f>SUM(C925:C926)</f>
        <v>0</v>
      </c>
      <c r="D924" s="212">
        <f>SUM(D925:D926)</f>
        <v>0</v>
      </c>
      <c r="E924" s="251">
        <f>SUM(E925:E926)</f>
        <v>0</v>
      </c>
      <c r="F924" s="24" t="str">
        <f t="shared" si="62"/>
        <v/>
      </c>
      <c r="G924" s="24" t="str">
        <f t="shared" si="63"/>
        <v/>
      </c>
      <c r="H924" s="357" t="str">
        <f t="shared" si="60"/>
        <v>否</v>
      </c>
      <c r="I924" s="156" t="str">
        <f t="shared" si="61"/>
        <v>款</v>
      </c>
      <c r="J924" s="156"/>
      <c r="K924" s="156"/>
    </row>
    <row r="925" s="222" customFormat="1" ht="18.75" hidden="1" spans="1:11">
      <c r="A925" s="176" t="s">
        <v>1750</v>
      </c>
      <c r="B925" s="359" t="s">
        <v>1751</v>
      </c>
      <c r="C925" s="251">
        <f>VLOOKUP(A925,'[88]02'!A:E,5,FALSE)</f>
        <v>0</v>
      </c>
      <c r="D925" s="251">
        <f>SUMIFS([87]表二!$E$1:$E$65536,[87]表二!$A$1:$A$65536,A925)</f>
        <v>0</v>
      </c>
      <c r="E925" s="360">
        <f>VLOOKUP(A925,Sheet1!A:E,5)</f>
        <v>0</v>
      </c>
      <c r="F925" s="24" t="str">
        <f t="shared" si="62"/>
        <v/>
      </c>
      <c r="G925" s="24" t="str">
        <f t="shared" si="63"/>
        <v/>
      </c>
      <c r="H925" s="357" t="str">
        <f t="shared" si="60"/>
        <v>否</v>
      </c>
      <c r="I925" s="156" t="str">
        <f t="shared" si="61"/>
        <v>项</v>
      </c>
      <c r="J925" s="225"/>
      <c r="K925" s="225"/>
    </row>
    <row r="926" s="222" customFormat="1" ht="18.75" hidden="1" spans="1:11">
      <c r="A926" s="176" t="s">
        <v>1752</v>
      </c>
      <c r="B926" s="359" t="s">
        <v>1753</v>
      </c>
      <c r="C926" s="251">
        <f>VLOOKUP(A926,'[88]02'!A:E,5,FALSE)</f>
        <v>0</v>
      </c>
      <c r="D926" s="251">
        <f>SUMIFS([87]表二!$E$1:$E$65536,[87]表二!$A$1:$A$65536,A926)</f>
        <v>0</v>
      </c>
      <c r="E926" s="360">
        <f>VLOOKUP(A926,Sheet1!A:E,5)</f>
        <v>0</v>
      </c>
      <c r="F926" s="24" t="str">
        <f t="shared" si="62"/>
        <v/>
      </c>
      <c r="G926" s="24" t="str">
        <f t="shared" si="63"/>
        <v/>
      </c>
      <c r="H926" s="357" t="str">
        <f t="shared" si="60"/>
        <v>否</v>
      </c>
      <c r="I926" s="156" t="str">
        <f t="shared" si="61"/>
        <v>项</v>
      </c>
      <c r="J926" s="225"/>
      <c r="K926" s="225"/>
    </row>
    <row r="927" ht="24" customHeight="1" spans="1:11">
      <c r="A927" s="176" t="s">
        <v>1754</v>
      </c>
      <c r="B927" s="177" t="s">
        <v>1755</v>
      </c>
      <c r="C927" s="251">
        <f>SUM(C928:C929)</f>
        <v>73</v>
      </c>
      <c r="D927" s="251">
        <f>SUM(D928:D929)</f>
        <v>0</v>
      </c>
      <c r="E927" s="251">
        <f>SUM(E928:E929)</f>
        <v>0</v>
      </c>
      <c r="F927" s="24">
        <f t="shared" si="62"/>
        <v>-1</v>
      </c>
      <c r="G927" s="24" t="str">
        <f t="shared" si="63"/>
        <v/>
      </c>
      <c r="H927" s="357" t="str">
        <f t="shared" ref="H927:H990" si="64">IF(LEN(A927)=3,"是",IF(B927&lt;&gt;"",IF(SUM(C927:E927)&lt;&gt;0,"是","否"),"是"))</f>
        <v>是</v>
      </c>
      <c r="I927" s="156" t="str">
        <f t="shared" si="61"/>
        <v>款</v>
      </c>
      <c r="J927" s="156"/>
      <c r="K927" s="156"/>
    </row>
    <row r="928" s="222" customFormat="1" ht="18.75" hidden="1" spans="1:11">
      <c r="A928" s="176" t="s">
        <v>1756</v>
      </c>
      <c r="B928" s="359" t="s">
        <v>1757</v>
      </c>
      <c r="C928" s="251">
        <f>VLOOKUP(A928,'[88]02'!A:E,5,FALSE)</f>
        <v>0</v>
      </c>
      <c r="D928" s="251">
        <f>SUMIFS([87]表二!$E$1:$E$65536,[87]表二!$A$1:$A$65536,A928)</f>
        <v>0</v>
      </c>
      <c r="E928" s="360">
        <f>VLOOKUP(A928,Sheet1!A:E,5)</f>
        <v>0</v>
      </c>
      <c r="F928" s="24" t="str">
        <f t="shared" si="62"/>
        <v/>
      </c>
      <c r="G928" s="24" t="str">
        <f t="shared" si="63"/>
        <v/>
      </c>
      <c r="H928" s="357" t="str">
        <f t="shared" si="64"/>
        <v>否</v>
      </c>
      <c r="I928" s="156" t="str">
        <f t="shared" si="61"/>
        <v>项</v>
      </c>
      <c r="J928" s="225"/>
      <c r="K928" s="225"/>
    </row>
    <row r="929" s="222" customFormat="1" ht="24" customHeight="1" spans="1:11">
      <c r="A929" s="176" t="s">
        <v>1758</v>
      </c>
      <c r="B929" s="359" t="s">
        <v>1755</v>
      </c>
      <c r="C929" s="251">
        <f>VLOOKUP(A929,'[88]02'!A:E,5,FALSE)</f>
        <v>73</v>
      </c>
      <c r="D929" s="251">
        <f>SUMIFS([87]表二!$E$1:$E$65536,[87]表二!$A$1:$A$65536,A929)</f>
        <v>0</v>
      </c>
      <c r="E929" s="360">
        <f>VLOOKUP(A929,Sheet1!A:E,5)</f>
        <v>0</v>
      </c>
      <c r="F929" s="24">
        <f t="shared" si="62"/>
        <v>-1</v>
      </c>
      <c r="G929" s="24" t="str">
        <f t="shared" si="63"/>
        <v/>
      </c>
      <c r="H929" s="357" t="str">
        <f t="shared" si="64"/>
        <v>是</v>
      </c>
      <c r="I929" s="156" t="str">
        <f t="shared" si="61"/>
        <v>项</v>
      </c>
      <c r="J929" s="225"/>
      <c r="K929" s="225"/>
    </row>
    <row r="930" ht="24" customHeight="1" spans="1:11">
      <c r="A930" s="172" t="s">
        <v>1759</v>
      </c>
      <c r="B930" s="173" t="s">
        <v>128</v>
      </c>
      <c r="C930" s="212">
        <f>SUM(C931,C954,C964,C974,C979,C986,C991)</f>
        <v>1323</v>
      </c>
      <c r="D930" s="212">
        <f>SUM(D931,D954,D964,D974,D979,D986,D991)</f>
        <v>932</v>
      </c>
      <c r="E930" s="212">
        <f>SUM(E931,E954,E964,E974,E979,E986,E991)</f>
        <v>248</v>
      </c>
      <c r="F930" s="24">
        <f t="shared" si="62"/>
        <v>-0.813</v>
      </c>
      <c r="G930" s="24">
        <f t="shared" si="63"/>
        <v>-0.734</v>
      </c>
      <c r="H930" s="357" t="str">
        <f t="shared" si="64"/>
        <v>是</v>
      </c>
      <c r="I930" s="156" t="str">
        <f t="shared" si="61"/>
        <v>类</v>
      </c>
      <c r="J930" s="156"/>
      <c r="K930" s="156"/>
    </row>
    <row r="931" ht="24" customHeight="1" spans="1:11">
      <c r="A931" s="176" t="s">
        <v>1760</v>
      </c>
      <c r="B931" s="177" t="s">
        <v>1761</v>
      </c>
      <c r="C931" s="251">
        <f>SUM(C932:C953)</f>
        <v>777</v>
      </c>
      <c r="D931" s="251">
        <f>SUM(D932:D953)</f>
        <v>932</v>
      </c>
      <c r="E931" s="251">
        <f>SUM(E932:E953)</f>
        <v>248</v>
      </c>
      <c r="F931" s="24">
        <f t="shared" si="62"/>
        <v>-0.681</v>
      </c>
      <c r="G931" s="24">
        <f t="shared" si="63"/>
        <v>-0.734</v>
      </c>
      <c r="H931" s="357" t="str">
        <f t="shared" si="64"/>
        <v>是</v>
      </c>
      <c r="I931" s="156" t="str">
        <f t="shared" si="61"/>
        <v>款</v>
      </c>
      <c r="J931" s="156"/>
      <c r="K931" s="156"/>
    </row>
    <row r="932" s="222" customFormat="1" ht="24" customHeight="1" spans="1:11">
      <c r="A932" s="176" t="s">
        <v>1762</v>
      </c>
      <c r="B932" s="359" t="s">
        <v>166</v>
      </c>
      <c r="C932" s="251">
        <f>VLOOKUP(A932,'[88]02'!A:E,5,FALSE)</f>
        <v>161</v>
      </c>
      <c r="D932" s="251">
        <f>SUMIFS([87]表二!$E$1:$E$65536,[87]表二!$A$1:$A$65536,A932)</f>
        <v>162</v>
      </c>
      <c r="E932" s="360">
        <f>VLOOKUP(A932,Sheet1!A:E,5)</f>
        <v>132</v>
      </c>
      <c r="F932" s="24">
        <f t="shared" si="62"/>
        <v>-0.18</v>
      </c>
      <c r="G932" s="24">
        <f t="shared" si="63"/>
        <v>-0.185</v>
      </c>
      <c r="H932" s="357" t="str">
        <f t="shared" si="64"/>
        <v>是</v>
      </c>
      <c r="I932" s="156" t="str">
        <f t="shared" si="61"/>
        <v>项</v>
      </c>
      <c r="J932" s="225"/>
      <c r="K932" s="225"/>
    </row>
    <row r="933" s="222" customFormat="1" ht="18.75" hidden="1" spans="1:11">
      <c r="A933" s="176" t="s">
        <v>1763</v>
      </c>
      <c r="B933" s="359" t="s">
        <v>168</v>
      </c>
      <c r="C933" s="251">
        <f>VLOOKUP(A933,'[88]02'!A:E,5,FALSE)</f>
        <v>0</v>
      </c>
      <c r="D933" s="251">
        <f>SUMIFS([87]表二!$E$1:$E$65536,[87]表二!$A$1:$A$65536,A933)</f>
        <v>0</v>
      </c>
      <c r="E933" s="360">
        <f>VLOOKUP(A933,Sheet1!A:E,5)</f>
        <v>0</v>
      </c>
      <c r="F933" s="24" t="str">
        <f t="shared" si="62"/>
        <v/>
      </c>
      <c r="G933" s="24" t="str">
        <f t="shared" si="63"/>
        <v/>
      </c>
      <c r="H933" s="357" t="str">
        <f t="shared" si="64"/>
        <v>否</v>
      </c>
      <c r="I933" s="156" t="str">
        <f t="shared" si="61"/>
        <v>项</v>
      </c>
      <c r="J933" s="225"/>
      <c r="K933" s="225"/>
    </row>
    <row r="934" s="222" customFormat="1" ht="18.75" hidden="1" spans="1:11">
      <c r="A934" s="176" t="s">
        <v>1764</v>
      </c>
      <c r="B934" s="359" t="s">
        <v>170</v>
      </c>
      <c r="C934" s="251">
        <f>VLOOKUP(A934,'[88]02'!A:E,5,FALSE)</f>
        <v>0</v>
      </c>
      <c r="D934" s="251">
        <f>SUMIFS([87]表二!$E$1:$E$65536,[87]表二!$A$1:$A$65536,A934)</f>
        <v>0</v>
      </c>
      <c r="E934" s="360">
        <f>VLOOKUP(A934,Sheet1!A:E,5)</f>
        <v>0</v>
      </c>
      <c r="F934" s="24" t="str">
        <f t="shared" si="62"/>
        <v/>
      </c>
      <c r="G934" s="24" t="str">
        <f t="shared" si="63"/>
        <v/>
      </c>
      <c r="H934" s="357" t="str">
        <f t="shared" si="64"/>
        <v>否</v>
      </c>
      <c r="I934" s="156" t="str">
        <f t="shared" si="61"/>
        <v>项</v>
      </c>
      <c r="J934" s="225"/>
      <c r="K934" s="225"/>
    </row>
    <row r="935" s="222" customFormat="1" ht="24" customHeight="1" spans="1:11">
      <c r="A935" s="176" t="s">
        <v>1765</v>
      </c>
      <c r="B935" s="359" t="s">
        <v>1766</v>
      </c>
      <c r="C935" s="251">
        <f>VLOOKUP(A935,'[88]02'!A:E,5,FALSE)</f>
        <v>358</v>
      </c>
      <c r="D935" s="251">
        <f>SUMIFS([87]表二!$E$1:$E$65536,[87]表二!$A$1:$A$65536,A935)</f>
        <v>0</v>
      </c>
      <c r="E935" s="360">
        <f>VLOOKUP(A935,Sheet1!A:E,5)</f>
        <v>0</v>
      </c>
      <c r="F935" s="24">
        <f t="shared" si="62"/>
        <v>-1</v>
      </c>
      <c r="G935" s="24" t="str">
        <f t="shared" si="63"/>
        <v/>
      </c>
      <c r="H935" s="357" t="str">
        <f t="shared" si="64"/>
        <v>是</v>
      </c>
      <c r="I935" s="156" t="str">
        <f t="shared" si="61"/>
        <v>项</v>
      </c>
      <c r="J935" s="225"/>
      <c r="K935" s="225"/>
    </row>
    <row r="936" s="222" customFormat="1" ht="24" customHeight="1" spans="1:11">
      <c r="A936" s="176" t="s">
        <v>1767</v>
      </c>
      <c r="B936" s="359" t="s">
        <v>1768</v>
      </c>
      <c r="C936" s="251">
        <f>VLOOKUP(A936,'[88]02'!A:E,5,FALSE)</f>
        <v>174</v>
      </c>
      <c r="D936" s="251">
        <f>SUMIFS([87]表二!$E$1:$E$65536,[87]表二!$A$1:$A$65536,A936)</f>
        <v>697</v>
      </c>
      <c r="E936" s="360">
        <f>VLOOKUP(A936,Sheet1!A:E,5)</f>
        <v>94</v>
      </c>
      <c r="F936" s="24">
        <f t="shared" si="62"/>
        <v>-0.46</v>
      </c>
      <c r="G936" s="24">
        <f t="shared" si="63"/>
        <v>-0.865</v>
      </c>
      <c r="H936" s="357" t="str">
        <f t="shared" si="64"/>
        <v>是</v>
      </c>
      <c r="I936" s="156" t="str">
        <f t="shared" si="61"/>
        <v>项</v>
      </c>
      <c r="J936" s="225"/>
      <c r="K936" s="225"/>
    </row>
    <row r="937" s="222" customFormat="1" ht="18.75" hidden="1" spans="1:11">
      <c r="A937" s="176" t="s">
        <v>1769</v>
      </c>
      <c r="B937" s="359" t="s">
        <v>1770</v>
      </c>
      <c r="C937" s="251">
        <f>VLOOKUP(A937,'[88]02'!A:E,5,FALSE)</f>
        <v>0</v>
      </c>
      <c r="D937" s="251">
        <f>SUMIFS([87]表二!$E$1:$E$65536,[87]表二!$A$1:$A$65536,A937)</f>
        <v>0</v>
      </c>
      <c r="E937" s="360">
        <f>VLOOKUP(A937,Sheet1!A:E,5)</f>
        <v>0</v>
      </c>
      <c r="F937" s="24" t="str">
        <f t="shared" si="62"/>
        <v/>
      </c>
      <c r="G937" s="24" t="str">
        <f t="shared" si="63"/>
        <v/>
      </c>
      <c r="H937" s="357" t="str">
        <f t="shared" si="64"/>
        <v>否</v>
      </c>
      <c r="I937" s="156" t="str">
        <f t="shared" si="61"/>
        <v>项</v>
      </c>
      <c r="J937" s="225"/>
      <c r="K937" s="225"/>
    </row>
    <row r="938" s="222" customFormat="1" ht="18.75" hidden="1" spans="1:11">
      <c r="A938" s="176" t="s">
        <v>1771</v>
      </c>
      <c r="B938" s="359" t="s">
        <v>1772</v>
      </c>
      <c r="C938" s="251">
        <f>VLOOKUP(A938,'[88]02'!A:E,5,FALSE)</f>
        <v>0</v>
      </c>
      <c r="D938" s="251">
        <f>SUMIFS([87]表二!$E$1:$E$65536,[87]表二!$A$1:$A$65536,A938)</f>
        <v>0</v>
      </c>
      <c r="E938" s="360">
        <f>VLOOKUP(A938,Sheet1!A:E,5)</f>
        <v>0</v>
      </c>
      <c r="F938" s="24" t="str">
        <f t="shared" si="62"/>
        <v/>
      </c>
      <c r="G938" s="24" t="str">
        <f t="shared" si="63"/>
        <v/>
      </c>
      <c r="H938" s="357" t="str">
        <f t="shared" si="64"/>
        <v>否</v>
      </c>
      <c r="I938" s="156" t="str">
        <f t="shared" si="61"/>
        <v>项</v>
      </c>
      <c r="J938" s="225"/>
      <c r="K938" s="225"/>
    </row>
    <row r="939" s="222" customFormat="1" ht="18.75" hidden="1" spans="1:11">
      <c r="A939" s="176" t="s">
        <v>1773</v>
      </c>
      <c r="B939" s="359" t="s">
        <v>1774</v>
      </c>
      <c r="C939" s="251">
        <f>VLOOKUP(A939,'[88]02'!A:E,5,FALSE)</f>
        <v>0</v>
      </c>
      <c r="D939" s="251">
        <f>SUMIFS([87]表二!$E$1:$E$65536,[87]表二!$A$1:$A$65536,A939)</f>
        <v>0</v>
      </c>
      <c r="E939" s="360">
        <f>VLOOKUP(A939,Sheet1!A:E,5)</f>
        <v>0</v>
      </c>
      <c r="F939" s="24" t="str">
        <f t="shared" si="62"/>
        <v/>
      </c>
      <c r="G939" s="24" t="str">
        <f t="shared" si="63"/>
        <v/>
      </c>
      <c r="H939" s="357" t="str">
        <f t="shared" si="64"/>
        <v>否</v>
      </c>
      <c r="I939" s="156" t="str">
        <f t="shared" si="61"/>
        <v>项</v>
      </c>
      <c r="J939" s="225"/>
      <c r="K939" s="225"/>
    </row>
    <row r="940" s="222" customFormat="1" ht="24" customHeight="1" spans="1:11">
      <c r="A940" s="176" t="s">
        <v>1775</v>
      </c>
      <c r="B940" s="359" t="s">
        <v>1776</v>
      </c>
      <c r="C940" s="251">
        <f>VLOOKUP(A940,'[88]02'!A:E,5,FALSE)</f>
        <v>84</v>
      </c>
      <c r="D940" s="251">
        <f>SUMIFS([87]表二!$E$1:$E$65536,[87]表二!$A$1:$A$65536,A940)</f>
        <v>73</v>
      </c>
      <c r="E940" s="360">
        <f>VLOOKUP(A940,Sheet1!A:E,5)</f>
        <v>22</v>
      </c>
      <c r="F940" s="24">
        <f t="shared" si="62"/>
        <v>-0.738</v>
      </c>
      <c r="G940" s="24">
        <f t="shared" si="63"/>
        <v>-0.699</v>
      </c>
      <c r="H940" s="357" t="str">
        <f t="shared" si="64"/>
        <v>是</v>
      </c>
      <c r="I940" s="156" t="str">
        <f t="shared" si="61"/>
        <v>项</v>
      </c>
      <c r="J940" s="225"/>
      <c r="K940" s="225"/>
    </row>
    <row r="941" s="222" customFormat="1" ht="18.75" hidden="1" spans="1:11">
      <c r="A941" s="176" t="s">
        <v>1777</v>
      </c>
      <c r="B941" s="359" t="s">
        <v>1778</v>
      </c>
      <c r="C941" s="251">
        <f>VLOOKUP(A941,'[88]02'!A:E,5,FALSE)</f>
        <v>0</v>
      </c>
      <c r="D941" s="251">
        <f>SUMIFS([87]表二!$E$1:$E$65536,[87]表二!$A$1:$A$65536,A941)</f>
        <v>0</v>
      </c>
      <c r="E941" s="360">
        <f>VLOOKUP(A941,Sheet1!A:E,5)</f>
        <v>0</v>
      </c>
      <c r="F941" s="24" t="str">
        <f t="shared" si="62"/>
        <v/>
      </c>
      <c r="G941" s="24" t="str">
        <f t="shared" si="63"/>
        <v/>
      </c>
      <c r="H941" s="357" t="str">
        <f t="shared" si="64"/>
        <v>否</v>
      </c>
      <c r="I941" s="156" t="str">
        <f t="shared" si="61"/>
        <v>项</v>
      </c>
      <c r="J941" s="225"/>
      <c r="K941" s="225"/>
    </row>
    <row r="942" s="222" customFormat="1" ht="18.75" hidden="1" spans="1:11">
      <c r="A942" s="176" t="s">
        <v>1779</v>
      </c>
      <c r="B942" s="359" t="s">
        <v>1780</v>
      </c>
      <c r="C942" s="251">
        <f>VLOOKUP(A942,'[88]02'!A:E,5,FALSE)</f>
        <v>0</v>
      </c>
      <c r="D942" s="251">
        <f>SUMIFS([87]表二!$E$1:$E$65536,[87]表二!$A$1:$A$65536,A942)</f>
        <v>0</v>
      </c>
      <c r="E942" s="360">
        <f>VLOOKUP(A942,Sheet1!A:E,5)</f>
        <v>0</v>
      </c>
      <c r="F942" s="24" t="str">
        <f t="shared" si="62"/>
        <v/>
      </c>
      <c r="G942" s="24" t="str">
        <f t="shared" si="63"/>
        <v/>
      </c>
      <c r="H942" s="357" t="str">
        <f t="shared" si="64"/>
        <v>否</v>
      </c>
      <c r="I942" s="156" t="str">
        <f t="shared" si="61"/>
        <v>项</v>
      </c>
      <c r="J942" s="225"/>
      <c r="K942" s="225"/>
    </row>
    <row r="943" s="222" customFormat="1" ht="18.75" hidden="1" spans="1:11">
      <c r="A943" s="176" t="s">
        <v>1781</v>
      </c>
      <c r="B943" s="359" t="s">
        <v>1782</v>
      </c>
      <c r="C943" s="251">
        <f>VLOOKUP(A943,'[88]02'!A:E,5,FALSE)</f>
        <v>0</v>
      </c>
      <c r="D943" s="251">
        <f>SUMIFS([87]表二!$E$1:$E$65536,[87]表二!$A$1:$A$65536,A943)</f>
        <v>0</v>
      </c>
      <c r="E943" s="360">
        <f>VLOOKUP(A943,Sheet1!A:E,5)</f>
        <v>0</v>
      </c>
      <c r="F943" s="24" t="str">
        <f t="shared" si="62"/>
        <v/>
      </c>
      <c r="G943" s="24" t="str">
        <f t="shared" si="63"/>
        <v/>
      </c>
      <c r="H943" s="357" t="str">
        <f t="shared" si="64"/>
        <v>否</v>
      </c>
      <c r="I943" s="156" t="str">
        <f t="shared" si="61"/>
        <v>项</v>
      </c>
      <c r="J943" s="225"/>
      <c r="K943" s="225"/>
    </row>
    <row r="944" s="222" customFormat="1" ht="18.75" hidden="1" spans="1:11">
      <c r="A944" s="176" t="s">
        <v>1783</v>
      </c>
      <c r="B944" s="359" t="s">
        <v>1784</v>
      </c>
      <c r="C944" s="251">
        <f>VLOOKUP(A944,'[88]02'!A:E,5,FALSE)</f>
        <v>0</v>
      </c>
      <c r="D944" s="251">
        <f>SUMIFS([87]表二!$E$1:$E$65536,[87]表二!$A$1:$A$65536,A944)</f>
        <v>0</v>
      </c>
      <c r="E944" s="360">
        <f>VLOOKUP(A944,Sheet1!A:E,5)</f>
        <v>0</v>
      </c>
      <c r="F944" s="24" t="str">
        <f t="shared" si="62"/>
        <v/>
      </c>
      <c r="G944" s="24" t="str">
        <f t="shared" si="63"/>
        <v/>
      </c>
      <c r="H944" s="357" t="str">
        <f t="shared" si="64"/>
        <v>否</v>
      </c>
      <c r="I944" s="156" t="str">
        <f t="shared" si="61"/>
        <v>项</v>
      </c>
      <c r="J944" s="225"/>
      <c r="K944" s="225"/>
    </row>
    <row r="945" s="222" customFormat="1" ht="18.75" hidden="1" spans="1:11">
      <c r="A945" s="176" t="s">
        <v>1785</v>
      </c>
      <c r="B945" s="359" t="s">
        <v>1786</v>
      </c>
      <c r="C945" s="251">
        <f>VLOOKUP(A945,'[88]02'!A:E,5,FALSE)</f>
        <v>0</v>
      </c>
      <c r="D945" s="251">
        <f>SUMIFS([87]表二!$E$1:$E$65536,[87]表二!$A$1:$A$65536,A945)</f>
        <v>0</v>
      </c>
      <c r="E945" s="360">
        <f>VLOOKUP(A945,Sheet1!A:E,5)</f>
        <v>0</v>
      </c>
      <c r="F945" s="24" t="str">
        <f t="shared" si="62"/>
        <v/>
      </c>
      <c r="G945" s="24" t="str">
        <f t="shared" si="63"/>
        <v/>
      </c>
      <c r="H945" s="357" t="str">
        <f t="shared" si="64"/>
        <v>否</v>
      </c>
      <c r="I945" s="156" t="str">
        <f t="shared" si="61"/>
        <v>项</v>
      </c>
      <c r="J945" s="225"/>
      <c r="K945" s="225"/>
    </row>
    <row r="946" s="222" customFormat="1" ht="18.75" hidden="1" spans="1:11">
      <c r="A946" s="176" t="s">
        <v>1787</v>
      </c>
      <c r="B946" s="359" t="s">
        <v>1788</v>
      </c>
      <c r="C946" s="251">
        <f>VLOOKUP(A946,'[88]02'!A:E,5,FALSE)</f>
        <v>0</v>
      </c>
      <c r="D946" s="251">
        <f>SUMIFS([87]表二!$E$1:$E$65536,[87]表二!$A$1:$A$65536,A946)</f>
        <v>0</v>
      </c>
      <c r="E946" s="360">
        <f>VLOOKUP(A946,Sheet1!A:E,5)</f>
        <v>0</v>
      </c>
      <c r="F946" s="24" t="str">
        <f t="shared" si="62"/>
        <v/>
      </c>
      <c r="G946" s="24" t="str">
        <f t="shared" si="63"/>
        <v/>
      </c>
      <c r="H946" s="357" t="str">
        <f t="shared" si="64"/>
        <v>否</v>
      </c>
      <c r="I946" s="156" t="str">
        <f t="shared" si="61"/>
        <v>项</v>
      </c>
      <c r="J946" s="225"/>
      <c r="K946" s="225"/>
    </row>
    <row r="947" s="222" customFormat="1" ht="18.75" hidden="1" spans="1:11">
      <c r="A947" s="176" t="s">
        <v>1789</v>
      </c>
      <c r="B947" s="359" t="s">
        <v>1790</v>
      </c>
      <c r="C947" s="251">
        <f>VLOOKUP(A947,'[88]02'!A:E,5,FALSE)</f>
        <v>0</v>
      </c>
      <c r="D947" s="251">
        <f>SUMIFS([87]表二!$E$1:$E$65536,[87]表二!$A$1:$A$65536,A947)</f>
        <v>0</v>
      </c>
      <c r="E947" s="360">
        <f>VLOOKUP(A947,Sheet1!A:E,5)</f>
        <v>0</v>
      </c>
      <c r="F947" s="24" t="str">
        <f t="shared" si="62"/>
        <v/>
      </c>
      <c r="G947" s="24" t="str">
        <f t="shared" si="63"/>
        <v/>
      </c>
      <c r="H947" s="357" t="str">
        <f t="shared" si="64"/>
        <v>否</v>
      </c>
      <c r="I947" s="156" t="str">
        <f t="shared" si="61"/>
        <v>项</v>
      </c>
      <c r="J947" s="225"/>
      <c r="K947" s="225"/>
    </row>
    <row r="948" s="222" customFormat="1" ht="18.75" hidden="1" spans="1:11">
      <c r="A948" s="176" t="s">
        <v>1791</v>
      </c>
      <c r="B948" s="359" t="s">
        <v>1792</v>
      </c>
      <c r="C948" s="251">
        <f>VLOOKUP(A948,'[88]02'!A:E,5,FALSE)</f>
        <v>0</v>
      </c>
      <c r="D948" s="251">
        <f>SUMIFS([87]表二!$E$1:$E$65536,[87]表二!$A$1:$A$65536,A948)</f>
        <v>0</v>
      </c>
      <c r="E948" s="360">
        <f>VLOOKUP(A948,Sheet1!A:E,5)</f>
        <v>0</v>
      </c>
      <c r="F948" s="24" t="str">
        <f t="shared" si="62"/>
        <v/>
      </c>
      <c r="G948" s="24" t="str">
        <f t="shared" si="63"/>
        <v/>
      </c>
      <c r="H948" s="357" t="str">
        <f t="shared" si="64"/>
        <v>否</v>
      </c>
      <c r="I948" s="156" t="str">
        <f t="shared" si="61"/>
        <v>项</v>
      </c>
      <c r="J948" s="225"/>
      <c r="K948" s="225"/>
    </row>
    <row r="949" s="222" customFormat="1" ht="18.75" hidden="1" spans="1:11">
      <c r="A949" s="176" t="s">
        <v>1793</v>
      </c>
      <c r="B949" s="359" t="s">
        <v>1794</v>
      </c>
      <c r="C949" s="251">
        <f>VLOOKUP(A949,'[88]02'!A:E,5,FALSE)</f>
        <v>0</v>
      </c>
      <c r="D949" s="251">
        <f>SUMIFS([87]表二!$E$1:$E$65536,[87]表二!$A$1:$A$65536,A949)</f>
        <v>0</v>
      </c>
      <c r="E949" s="360">
        <f>VLOOKUP(A949,Sheet1!A:E,5)</f>
        <v>0</v>
      </c>
      <c r="F949" s="24" t="str">
        <f t="shared" si="62"/>
        <v/>
      </c>
      <c r="G949" s="24" t="str">
        <f t="shared" si="63"/>
        <v/>
      </c>
      <c r="H949" s="357" t="str">
        <f t="shared" si="64"/>
        <v>否</v>
      </c>
      <c r="I949" s="156" t="str">
        <f t="shared" ref="I949:I1012" si="65">IF(LEN(A949)=3,"类",IF(LEN(A949)=5,"款","项"))</f>
        <v>项</v>
      </c>
      <c r="J949" s="225"/>
      <c r="K949" s="225"/>
    </row>
    <row r="950" s="222" customFormat="1" ht="18.75" hidden="1" spans="1:11">
      <c r="A950" s="176" t="s">
        <v>1795</v>
      </c>
      <c r="B950" s="359" t="s">
        <v>1796</v>
      </c>
      <c r="C950" s="251">
        <f>VLOOKUP(A950,'[88]02'!A:E,5,FALSE)</f>
        <v>0</v>
      </c>
      <c r="D950" s="251">
        <f>SUMIFS([87]表二!$E$1:$E$65536,[87]表二!$A$1:$A$65536,A950)</f>
        <v>0</v>
      </c>
      <c r="E950" s="360">
        <f>VLOOKUP(A950,Sheet1!A:E,5)</f>
        <v>0</v>
      </c>
      <c r="F950" s="24" t="str">
        <f t="shared" si="62"/>
        <v/>
      </c>
      <c r="G950" s="24" t="str">
        <f t="shared" si="63"/>
        <v/>
      </c>
      <c r="H950" s="357" t="str">
        <f t="shared" si="64"/>
        <v>否</v>
      </c>
      <c r="I950" s="156" t="str">
        <f t="shared" si="65"/>
        <v>项</v>
      </c>
      <c r="J950" s="225"/>
      <c r="K950" s="225"/>
    </row>
    <row r="951" s="222" customFormat="1" ht="18.75" hidden="1" spans="1:11">
      <c r="A951" s="176" t="s">
        <v>1797</v>
      </c>
      <c r="B951" s="359" t="s">
        <v>1798</v>
      </c>
      <c r="C951" s="251">
        <f>VLOOKUP(A951,'[88]02'!A:E,5,FALSE)</f>
        <v>0</v>
      </c>
      <c r="D951" s="251">
        <f>SUMIFS([87]表二!$E$1:$E$65536,[87]表二!$A$1:$A$65536,A951)</f>
        <v>0</v>
      </c>
      <c r="E951" s="360">
        <f>VLOOKUP(A951,Sheet1!A:E,5)</f>
        <v>0</v>
      </c>
      <c r="F951" s="24" t="str">
        <f t="shared" si="62"/>
        <v/>
      </c>
      <c r="G951" s="24" t="str">
        <f t="shared" si="63"/>
        <v/>
      </c>
      <c r="H951" s="357" t="str">
        <f t="shared" si="64"/>
        <v>否</v>
      </c>
      <c r="I951" s="156" t="str">
        <f t="shared" si="65"/>
        <v>项</v>
      </c>
      <c r="J951" s="225"/>
      <c r="K951" s="225"/>
    </row>
    <row r="952" s="222" customFormat="1" ht="18.75" hidden="1" spans="1:11">
      <c r="A952" s="176" t="s">
        <v>1799</v>
      </c>
      <c r="B952" s="359" t="s">
        <v>1800</v>
      </c>
      <c r="C952" s="251">
        <f>VLOOKUP(A952,'[88]02'!A:E,5,FALSE)</f>
        <v>0</v>
      </c>
      <c r="D952" s="251">
        <f>SUMIFS([87]表二!$E$1:$E$65536,[87]表二!$A$1:$A$65536,A952)</f>
        <v>0</v>
      </c>
      <c r="E952" s="360">
        <f>VLOOKUP(A952,Sheet1!A:E,5)</f>
        <v>0</v>
      </c>
      <c r="F952" s="24" t="str">
        <f t="shared" si="62"/>
        <v/>
      </c>
      <c r="G952" s="24" t="str">
        <f t="shared" si="63"/>
        <v/>
      </c>
      <c r="H952" s="357" t="str">
        <f t="shared" si="64"/>
        <v>否</v>
      </c>
      <c r="I952" s="156" t="str">
        <f t="shared" si="65"/>
        <v>项</v>
      </c>
      <c r="J952" s="225">
        <v>309540</v>
      </c>
      <c r="K952" s="225"/>
    </row>
    <row r="953" s="222" customFormat="1" ht="18.75" hidden="1" spans="1:11">
      <c r="A953" s="176" t="s">
        <v>1801</v>
      </c>
      <c r="B953" s="359" t="s">
        <v>1802</v>
      </c>
      <c r="C953" s="251">
        <f>VLOOKUP(A953,'[88]02'!A:E,5,FALSE)</f>
        <v>0</v>
      </c>
      <c r="D953" s="251">
        <f>SUMIFS([87]表二!$E$1:$E$65536,[87]表二!$A$1:$A$65536,A953)</f>
        <v>0</v>
      </c>
      <c r="E953" s="360">
        <f>VLOOKUP(A953,Sheet1!A:E,5)</f>
        <v>0</v>
      </c>
      <c r="F953" s="24" t="str">
        <f t="shared" si="62"/>
        <v/>
      </c>
      <c r="G953" s="24" t="str">
        <f t="shared" si="63"/>
        <v/>
      </c>
      <c r="H953" s="357" t="str">
        <f t="shared" si="64"/>
        <v>否</v>
      </c>
      <c r="I953" s="156" t="str">
        <f t="shared" si="65"/>
        <v>项</v>
      </c>
      <c r="J953" s="225"/>
      <c r="K953" s="225"/>
    </row>
    <row r="954" ht="18.75" hidden="1" spans="1:11">
      <c r="A954" s="176" t="s">
        <v>1803</v>
      </c>
      <c r="B954" s="177" t="s">
        <v>1804</v>
      </c>
      <c r="C954" s="251">
        <f>SUM(C955:C963)</f>
        <v>0</v>
      </c>
      <c r="D954" s="251">
        <f>SUM(D955:D963)</f>
        <v>0</v>
      </c>
      <c r="E954" s="251">
        <f>SUM(E955:E963)</f>
        <v>0</v>
      </c>
      <c r="F954" s="24" t="str">
        <f t="shared" si="62"/>
        <v/>
      </c>
      <c r="G954" s="24" t="str">
        <f t="shared" si="63"/>
        <v/>
      </c>
      <c r="H954" s="357" t="str">
        <f t="shared" si="64"/>
        <v>否</v>
      </c>
      <c r="I954" s="156" t="str">
        <f t="shared" si="65"/>
        <v>款</v>
      </c>
      <c r="J954" s="156"/>
      <c r="K954" s="156"/>
    </row>
    <row r="955" s="222" customFormat="1" ht="18.75" hidden="1" spans="1:11">
      <c r="A955" s="176" t="s">
        <v>1805</v>
      </c>
      <c r="B955" s="359" t="s">
        <v>166</v>
      </c>
      <c r="C955" s="251">
        <f>VLOOKUP(A955,'[88]02'!A:E,5,FALSE)</f>
        <v>0</v>
      </c>
      <c r="D955" s="251">
        <f>SUMIFS([87]表二!$E$1:$E$65536,[87]表二!$A$1:$A$65536,A955)</f>
        <v>0</v>
      </c>
      <c r="E955" s="360">
        <f>VLOOKUP(A955,Sheet1!A:E,5)</f>
        <v>0</v>
      </c>
      <c r="F955" s="24" t="str">
        <f t="shared" si="62"/>
        <v/>
      </c>
      <c r="G955" s="24" t="str">
        <f t="shared" si="63"/>
        <v/>
      </c>
      <c r="H955" s="357" t="str">
        <f t="shared" si="64"/>
        <v>否</v>
      </c>
      <c r="I955" s="156" t="str">
        <f t="shared" si="65"/>
        <v>项</v>
      </c>
      <c r="J955" s="225"/>
      <c r="K955" s="225"/>
    </row>
    <row r="956" s="222" customFormat="1" ht="18.75" hidden="1" spans="1:11">
      <c r="A956" s="176" t="s">
        <v>1806</v>
      </c>
      <c r="B956" s="359" t="s">
        <v>168</v>
      </c>
      <c r="C956" s="251">
        <f>VLOOKUP(A956,'[88]02'!A:E,5,FALSE)</f>
        <v>0</v>
      </c>
      <c r="D956" s="251">
        <f>SUMIFS([87]表二!$E$1:$E$65536,[87]表二!$A$1:$A$65536,A956)</f>
        <v>0</v>
      </c>
      <c r="E956" s="360">
        <f>VLOOKUP(A956,Sheet1!A:E,5)</f>
        <v>0</v>
      </c>
      <c r="F956" s="24" t="str">
        <f t="shared" si="62"/>
        <v/>
      </c>
      <c r="G956" s="24" t="str">
        <f t="shared" si="63"/>
        <v/>
      </c>
      <c r="H956" s="357" t="str">
        <f t="shared" si="64"/>
        <v>否</v>
      </c>
      <c r="I956" s="156" t="str">
        <f t="shared" si="65"/>
        <v>项</v>
      </c>
      <c r="J956" s="225"/>
      <c r="K956" s="225"/>
    </row>
    <row r="957" s="222" customFormat="1" ht="18.75" hidden="1" spans="1:11">
      <c r="A957" s="176" t="s">
        <v>1807</v>
      </c>
      <c r="B957" s="359" t="s">
        <v>170</v>
      </c>
      <c r="C957" s="251">
        <f>VLOOKUP(A957,'[88]02'!A:E,5,FALSE)</f>
        <v>0</v>
      </c>
      <c r="D957" s="251">
        <f>SUMIFS([87]表二!$E$1:$E$65536,[87]表二!$A$1:$A$65536,A957)</f>
        <v>0</v>
      </c>
      <c r="E957" s="360">
        <f>VLOOKUP(A957,Sheet1!A:E,5)</f>
        <v>0</v>
      </c>
      <c r="F957" s="24" t="str">
        <f t="shared" si="62"/>
        <v/>
      </c>
      <c r="G957" s="24" t="str">
        <f t="shared" si="63"/>
        <v/>
      </c>
      <c r="H957" s="357" t="str">
        <f t="shared" si="64"/>
        <v>否</v>
      </c>
      <c r="I957" s="156" t="str">
        <f t="shared" si="65"/>
        <v>项</v>
      </c>
      <c r="J957" s="225"/>
      <c r="K957" s="225"/>
    </row>
    <row r="958" s="222" customFormat="1" ht="18.75" hidden="1" spans="1:11">
      <c r="A958" s="176" t="s">
        <v>1808</v>
      </c>
      <c r="B958" s="359" t="s">
        <v>1809</v>
      </c>
      <c r="C958" s="251">
        <f>VLOOKUP(A958,'[88]02'!A:E,5,FALSE)</f>
        <v>0</v>
      </c>
      <c r="D958" s="251">
        <f>SUMIFS([87]表二!$E$1:$E$65536,[87]表二!$A$1:$A$65536,A958)</f>
        <v>0</v>
      </c>
      <c r="E958" s="360">
        <f>VLOOKUP(A958,Sheet1!A:E,5)</f>
        <v>0</v>
      </c>
      <c r="F958" s="24" t="str">
        <f t="shared" si="62"/>
        <v/>
      </c>
      <c r="G958" s="24" t="str">
        <f t="shared" si="63"/>
        <v/>
      </c>
      <c r="H958" s="357" t="str">
        <f t="shared" si="64"/>
        <v>否</v>
      </c>
      <c r="I958" s="156" t="str">
        <f t="shared" si="65"/>
        <v>项</v>
      </c>
      <c r="J958" s="225"/>
      <c r="K958" s="225"/>
    </row>
    <row r="959" s="222" customFormat="1" ht="18.75" hidden="1" spans="1:11">
      <c r="A959" s="176" t="s">
        <v>1810</v>
      </c>
      <c r="B959" s="359" t="s">
        <v>1811</v>
      </c>
      <c r="C959" s="251">
        <f>VLOOKUP(A959,'[88]02'!A:E,5,FALSE)</f>
        <v>0</v>
      </c>
      <c r="D959" s="251">
        <f>SUMIFS([87]表二!$E$1:$E$65536,[87]表二!$A$1:$A$65536,A959)</f>
        <v>0</v>
      </c>
      <c r="E959" s="360">
        <f>VLOOKUP(A959,Sheet1!A:E,5)</f>
        <v>0</v>
      </c>
      <c r="F959" s="24" t="str">
        <f t="shared" si="62"/>
        <v/>
      </c>
      <c r="G959" s="24" t="str">
        <f t="shared" si="63"/>
        <v/>
      </c>
      <c r="H959" s="357" t="str">
        <f t="shared" si="64"/>
        <v>否</v>
      </c>
      <c r="I959" s="156" t="str">
        <f t="shared" si="65"/>
        <v>项</v>
      </c>
      <c r="J959" s="225"/>
      <c r="K959" s="225"/>
    </row>
    <row r="960" s="222" customFormat="1" ht="18.75" hidden="1" spans="1:11">
      <c r="A960" s="176" t="s">
        <v>1812</v>
      </c>
      <c r="B960" s="359" t="s">
        <v>1813</v>
      </c>
      <c r="C960" s="251">
        <f>VLOOKUP(A960,'[88]02'!A:E,5,FALSE)</f>
        <v>0</v>
      </c>
      <c r="D960" s="251">
        <f>SUMIFS([87]表二!$E$1:$E$65536,[87]表二!$A$1:$A$65536,A960)</f>
        <v>0</v>
      </c>
      <c r="E960" s="360">
        <f>VLOOKUP(A960,Sheet1!A:E,5)</f>
        <v>0</v>
      </c>
      <c r="F960" s="24" t="str">
        <f t="shared" si="62"/>
        <v/>
      </c>
      <c r="G960" s="24" t="str">
        <f t="shared" si="63"/>
        <v/>
      </c>
      <c r="H960" s="357" t="str">
        <f t="shared" si="64"/>
        <v>否</v>
      </c>
      <c r="I960" s="156" t="str">
        <f t="shared" si="65"/>
        <v>项</v>
      </c>
      <c r="J960" s="225"/>
      <c r="K960" s="225"/>
    </row>
    <row r="961" s="222" customFormat="1" ht="18.75" hidden="1" spans="1:11">
      <c r="A961" s="176" t="s">
        <v>1814</v>
      </c>
      <c r="B961" s="359" t="s">
        <v>1815</v>
      </c>
      <c r="C961" s="251">
        <f>VLOOKUP(A961,'[88]02'!A:E,5,FALSE)</f>
        <v>0</v>
      </c>
      <c r="D961" s="251">
        <f>SUMIFS([87]表二!$E$1:$E$65536,[87]表二!$A$1:$A$65536,A961)</f>
        <v>0</v>
      </c>
      <c r="E961" s="360">
        <f>VLOOKUP(A961,Sheet1!A:E,5)</f>
        <v>0</v>
      </c>
      <c r="F961" s="24" t="str">
        <f t="shared" si="62"/>
        <v/>
      </c>
      <c r="G961" s="24" t="str">
        <f t="shared" si="63"/>
        <v/>
      </c>
      <c r="H961" s="357" t="str">
        <f t="shared" si="64"/>
        <v>否</v>
      </c>
      <c r="I961" s="156" t="str">
        <f t="shared" si="65"/>
        <v>项</v>
      </c>
      <c r="J961" s="225"/>
      <c r="K961" s="225"/>
    </row>
    <row r="962" s="222" customFormat="1" ht="18.75" hidden="1" spans="1:11">
      <c r="A962" s="176" t="s">
        <v>1816</v>
      </c>
      <c r="B962" s="359" t="s">
        <v>1817</v>
      </c>
      <c r="C962" s="251">
        <f>VLOOKUP(A962,'[88]02'!A:E,5,FALSE)</f>
        <v>0</v>
      </c>
      <c r="D962" s="251">
        <f>SUMIFS([87]表二!$E$1:$E$65536,[87]表二!$A$1:$A$65536,A962)</f>
        <v>0</v>
      </c>
      <c r="E962" s="360">
        <f>VLOOKUP(A962,Sheet1!A:E,5)</f>
        <v>0</v>
      </c>
      <c r="F962" s="24" t="str">
        <f t="shared" si="62"/>
        <v/>
      </c>
      <c r="G962" s="24" t="str">
        <f t="shared" si="63"/>
        <v/>
      </c>
      <c r="H962" s="357" t="str">
        <f t="shared" si="64"/>
        <v>否</v>
      </c>
      <c r="I962" s="156" t="str">
        <f t="shared" si="65"/>
        <v>项</v>
      </c>
      <c r="J962" s="225"/>
      <c r="K962" s="225"/>
    </row>
    <row r="963" s="222" customFormat="1" ht="18.75" hidden="1" spans="1:11">
      <c r="A963" s="176" t="s">
        <v>1818</v>
      </c>
      <c r="B963" s="359" t="s">
        <v>1819</v>
      </c>
      <c r="C963" s="251">
        <f>VLOOKUP(A963,'[88]02'!A:E,5,FALSE)</f>
        <v>0</v>
      </c>
      <c r="D963" s="251">
        <f>SUMIFS([87]表二!$E$1:$E$65536,[87]表二!$A$1:$A$65536,A963)</f>
        <v>0</v>
      </c>
      <c r="E963" s="360">
        <f>VLOOKUP(A963,Sheet1!A:E,5)</f>
        <v>0</v>
      </c>
      <c r="F963" s="24" t="str">
        <f t="shared" si="62"/>
        <v/>
      </c>
      <c r="G963" s="24" t="str">
        <f t="shared" si="63"/>
        <v/>
      </c>
      <c r="H963" s="357" t="str">
        <f t="shared" si="64"/>
        <v>否</v>
      </c>
      <c r="I963" s="156" t="str">
        <f t="shared" si="65"/>
        <v>项</v>
      </c>
      <c r="J963" s="225"/>
      <c r="K963" s="225"/>
    </row>
    <row r="964" ht="18.75" hidden="1" spans="1:11">
      <c r="A964" s="176" t="s">
        <v>1820</v>
      </c>
      <c r="B964" s="177" t="s">
        <v>1821</v>
      </c>
      <c r="C964" s="251">
        <f>SUM(C965:C973)</f>
        <v>0</v>
      </c>
      <c r="D964" s="251">
        <f>SUM(D965:D973)</f>
        <v>0</v>
      </c>
      <c r="E964" s="251">
        <f>SUM(E965:E973)</f>
        <v>0</v>
      </c>
      <c r="F964" s="24" t="str">
        <f t="shared" si="62"/>
        <v/>
      </c>
      <c r="G964" s="24" t="str">
        <f t="shared" si="63"/>
        <v/>
      </c>
      <c r="H964" s="357" t="str">
        <f t="shared" si="64"/>
        <v>否</v>
      </c>
      <c r="I964" s="156" t="str">
        <f t="shared" si="65"/>
        <v>款</v>
      </c>
      <c r="J964" s="156"/>
      <c r="K964" s="156"/>
    </row>
    <row r="965" s="222" customFormat="1" ht="18.75" hidden="1" spans="1:11">
      <c r="A965" s="176" t="s">
        <v>1822</v>
      </c>
      <c r="B965" s="359" t="s">
        <v>166</v>
      </c>
      <c r="C965" s="251">
        <f>VLOOKUP(A965,'[88]02'!A:E,5,FALSE)</f>
        <v>0</v>
      </c>
      <c r="D965" s="251">
        <f>SUMIFS([87]表二!$E$1:$E$65536,[87]表二!$A$1:$A$65536,A965)</f>
        <v>0</v>
      </c>
      <c r="E965" s="360">
        <f>VLOOKUP(A965,Sheet1!A:E,5)</f>
        <v>0</v>
      </c>
      <c r="F965" s="24" t="str">
        <f t="shared" si="62"/>
        <v/>
      </c>
      <c r="G965" s="24" t="str">
        <f t="shared" si="63"/>
        <v/>
      </c>
      <c r="H965" s="357" t="str">
        <f t="shared" si="64"/>
        <v>否</v>
      </c>
      <c r="I965" s="156" t="str">
        <f t="shared" si="65"/>
        <v>项</v>
      </c>
      <c r="J965" s="225"/>
      <c r="K965" s="225"/>
    </row>
    <row r="966" s="222" customFormat="1" ht="18.75" hidden="1" spans="1:11">
      <c r="A966" s="176" t="s">
        <v>1823</v>
      </c>
      <c r="B966" s="359" t="s">
        <v>168</v>
      </c>
      <c r="C966" s="251">
        <f>VLOOKUP(A966,'[88]02'!A:E,5,FALSE)</f>
        <v>0</v>
      </c>
      <c r="D966" s="251">
        <f>SUMIFS([87]表二!$E$1:$E$65536,[87]表二!$A$1:$A$65536,A966)</f>
        <v>0</v>
      </c>
      <c r="E966" s="360">
        <f>VLOOKUP(A966,Sheet1!A:E,5)</f>
        <v>0</v>
      </c>
      <c r="F966" s="24" t="str">
        <f t="shared" ref="F966:F1029" si="66">IF(C966&gt;0,E966/C966-1,IF(C966&lt;0,-(E966/C966-1),""))</f>
        <v/>
      </c>
      <c r="G966" s="24" t="str">
        <f t="shared" ref="G966:G1029" si="67">IF(D966&gt;0,E966/D966-1,IF(D966&lt;0,-(E966/D966-1),""))</f>
        <v/>
      </c>
      <c r="H966" s="357" t="str">
        <f t="shared" si="64"/>
        <v>否</v>
      </c>
      <c r="I966" s="156" t="str">
        <f t="shared" si="65"/>
        <v>项</v>
      </c>
      <c r="J966" s="225"/>
      <c r="K966" s="225"/>
    </row>
    <row r="967" s="222" customFormat="1" ht="18.75" hidden="1" spans="1:11">
      <c r="A967" s="176" t="s">
        <v>1824</v>
      </c>
      <c r="B967" s="359" t="s">
        <v>170</v>
      </c>
      <c r="C967" s="251">
        <f>VLOOKUP(A967,'[88]02'!A:E,5,FALSE)</f>
        <v>0</v>
      </c>
      <c r="D967" s="251">
        <f>SUMIFS([87]表二!$E$1:$E$65536,[87]表二!$A$1:$A$65536,A967)</f>
        <v>0</v>
      </c>
      <c r="E967" s="360">
        <f>VLOOKUP(A967,Sheet1!A:E,5)</f>
        <v>0</v>
      </c>
      <c r="F967" s="24" t="str">
        <f t="shared" si="66"/>
        <v/>
      </c>
      <c r="G967" s="24" t="str">
        <f t="shared" si="67"/>
        <v/>
      </c>
      <c r="H967" s="357" t="str">
        <f t="shared" si="64"/>
        <v>否</v>
      </c>
      <c r="I967" s="156" t="str">
        <f t="shared" si="65"/>
        <v>项</v>
      </c>
      <c r="J967" s="225"/>
      <c r="K967" s="225"/>
    </row>
    <row r="968" s="222" customFormat="1" ht="18.75" hidden="1" spans="1:11">
      <c r="A968" s="176" t="s">
        <v>1825</v>
      </c>
      <c r="B968" s="359" t="s">
        <v>1826</v>
      </c>
      <c r="C968" s="251">
        <f>VLOOKUP(A968,'[88]02'!A:E,5,FALSE)</f>
        <v>0</v>
      </c>
      <c r="D968" s="251">
        <f>SUMIFS([87]表二!$E$1:$E$65536,[87]表二!$A$1:$A$65536,A968)</f>
        <v>0</v>
      </c>
      <c r="E968" s="360">
        <f>VLOOKUP(A968,Sheet1!A:E,5)</f>
        <v>0</v>
      </c>
      <c r="F968" s="24" t="str">
        <f t="shared" si="66"/>
        <v/>
      </c>
      <c r="G968" s="24" t="str">
        <f t="shared" si="67"/>
        <v/>
      </c>
      <c r="H968" s="357" t="str">
        <f t="shared" si="64"/>
        <v>否</v>
      </c>
      <c r="I968" s="156" t="str">
        <f t="shared" si="65"/>
        <v>项</v>
      </c>
      <c r="J968" s="225"/>
      <c r="K968" s="225"/>
    </row>
    <row r="969" s="222" customFormat="1" ht="18.75" hidden="1" spans="1:11">
      <c r="A969" s="176" t="s">
        <v>1827</v>
      </c>
      <c r="B969" s="359" t="s">
        <v>1828</v>
      </c>
      <c r="C969" s="251">
        <f>VLOOKUP(A969,'[88]02'!A:E,5,FALSE)</f>
        <v>0</v>
      </c>
      <c r="D969" s="251">
        <f>SUMIFS([87]表二!$E$1:$E$65536,[87]表二!$A$1:$A$65536,A969)</f>
        <v>0</v>
      </c>
      <c r="E969" s="360">
        <f>VLOOKUP(A969,Sheet1!A:E,5)</f>
        <v>0</v>
      </c>
      <c r="F969" s="24" t="str">
        <f t="shared" si="66"/>
        <v/>
      </c>
      <c r="G969" s="24" t="str">
        <f t="shared" si="67"/>
        <v/>
      </c>
      <c r="H969" s="357" t="str">
        <f t="shared" si="64"/>
        <v>否</v>
      </c>
      <c r="I969" s="156" t="str">
        <f t="shared" si="65"/>
        <v>项</v>
      </c>
      <c r="J969" s="225"/>
      <c r="K969" s="225"/>
    </row>
    <row r="970" s="222" customFormat="1" ht="18.75" hidden="1" spans="1:11">
      <c r="A970" s="176" t="s">
        <v>1829</v>
      </c>
      <c r="B970" s="359" t="s">
        <v>1830</v>
      </c>
      <c r="C970" s="251">
        <f>VLOOKUP(A970,'[88]02'!A:E,5,FALSE)</f>
        <v>0</v>
      </c>
      <c r="D970" s="251">
        <f>SUMIFS([87]表二!$E$1:$E$65536,[87]表二!$A$1:$A$65536,A970)</f>
        <v>0</v>
      </c>
      <c r="E970" s="360">
        <f>VLOOKUP(A970,Sheet1!A:E,5)</f>
        <v>0</v>
      </c>
      <c r="F970" s="24" t="str">
        <f t="shared" si="66"/>
        <v/>
      </c>
      <c r="G970" s="24" t="str">
        <f t="shared" si="67"/>
        <v/>
      </c>
      <c r="H970" s="357" t="str">
        <f t="shared" si="64"/>
        <v>否</v>
      </c>
      <c r="I970" s="156" t="str">
        <f t="shared" si="65"/>
        <v>项</v>
      </c>
      <c r="J970" s="225"/>
      <c r="K970" s="225"/>
    </row>
    <row r="971" s="222" customFormat="1" ht="18.75" hidden="1" spans="1:11">
      <c r="A971" s="176" t="s">
        <v>1831</v>
      </c>
      <c r="B971" s="359" t="s">
        <v>1832</v>
      </c>
      <c r="C971" s="251">
        <f>VLOOKUP(A971,'[88]02'!A:E,5,FALSE)</f>
        <v>0</v>
      </c>
      <c r="D971" s="251">
        <f>SUMIFS([87]表二!$E$1:$E$65536,[87]表二!$A$1:$A$65536,A971)</f>
        <v>0</v>
      </c>
      <c r="E971" s="360">
        <f>VLOOKUP(A971,Sheet1!A:E,5)</f>
        <v>0</v>
      </c>
      <c r="F971" s="24" t="str">
        <f t="shared" si="66"/>
        <v/>
      </c>
      <c r="G971" s="24" t="str">
        <f t="shared" si="67"/>
        <v/>
      </c>
      <c r="H971" s="357" t="str">
        <f t="shared" si="64"/>
        <v>否</v>
      </c>
      <c r="I971" s="156" t="str">
        <f t="shared" si="65"/>
        <v>项</v>
      </c>
      <c r="J971" s="225"/>
      <c r="K971" s="225"/>
    </row>
    <row r="972" s="222" customFormat="1" ht="18.75" hidden="1" spans="1:11">
      <c r="A972" s="176" t="s">
        <v>1833</v>
      </c>
      <c r="B972" s="359" t="s">
        <v>1834</v>
      </c>
      <c r="C972" s="251">
        <f>VLOOKUP(A972,'[88]02'!A:E,5,FALSE)</f>
        <v>0</v>
      </c>
      <c r="D972" s="251">
        <f>SUMIFS([87]表二!$E$1:$E$65536,[87]表二!$A$1:$A$65536,A972)</f>
        <v>0</v>
      </c>
      <c r="E972" s="360">
        <f>VLOOKUP(A972,Sheet1!A:E,5)</f>
        <v>0</v>
      </c>
      <c r="F972" s="24" t="str">
        <f t="shared" si="66"/>
        <v/>
      </c>
      <c r="G972" s="24" t="str">
        <f t="shared" si="67"/>
        <v/>
      </c>
      <c r="H972" s="357" t="str">
        <f t="shared" si="64"/>
        <v>否</v>
      </c>
      <c r="I972" s="156" t="str">
        <f t="shared" si="65"/>
        <v>项</v>
      </c>
      <c r="J972" s="225"/>
      <c r="K972" s="225"/>
    </row>
    <row r="973" s="222" customFormat="1" ht="18.75" hidden="1" spans="1:11">
      <c r="A973" s="176" t="s">
        <v>1835</v>
      </c>
      <c r="B973" s="359" t="s">
        <v>1836</v>
      </c>
      <c r="C973" s="251">
        <f>VLOOKUP(A973,'[88]02'!A:E,5,FALSE)</f>
        <v>0</v>
      </c>
      <c r="D973" s="251">
        <f>SUMIFS([87]表二!$E$1:$E$65536,[87]表二!$A$1:$A$65536,A973)</f>
        <v>0</v>
      </c>
      <c r="E973" s="360">
        <f>VLOOKUP(A973,Sheet1!A:E,5)</f>
        <v>0</v>
      </c>
      <c r="F973" s="24" t="str">
        <f t="shared" si="66"/>
        <v/>
      </c>
      <c r="G973" s="24" t="str">
        <f t="shared" si="67"/>
        <v/>
      </c>
      <c r="H973" s="357" t="str">
        <f t="shared" si="64"/>
        <v>否</v>
      </c>
      <c r="I973" s="156" t="str">
        <f t="shared" si="65"/>
        <v>项</v>
      </c>
      <c r="J973" s="225"/>
      <c r="K973" s="225"/>
    </row>
    <row r="974" ht="18.75" hidden="1" spans="1:11">
      <c r="A974" s="176" t="s">
        <v>1837</v>
      </c>
      <c r="B974" s="177" t="s">
        <v>1838</v>
      </c>
      <c r="C974" s="251">
        <f>SUM(C975:C978)</f>
        <v>0</v>
      </c>
      <c r="D974" s="251">
        <f>SUM(D975:D978)</f>
        <v>0</v>
      </c>
      <c r="E974" s="251">
        <f>SUM(E975:E978)</f>
        <v>0</v>
      </c>
      <c r="F974" s="24" t="str">
        <f t="shared" si="66"/>
        <v/>
      </c>
      <c r="G974" s="24" t="str">
        <f t="shared" si="67"/>
        <v/>
      </c>
      <c r="H974" s="357" t="str">
        <f t="shared" si="64"/>
        <v>否</v>
      </c>
      <c r="I974" s="156" t="str">
        <f t="shared" si="65"/>
        <v>款</v>
      </c>
      <c r="J974" s="156"/>
      <c r="K974" s="156"/>
    </row>
    <row r="975" s="222" customFormat="1" ht="18.75" hidden="1" spans="1:11">
      <c r="A975" s="176" t="s">
        <v>1839</v>
      </c>
      <c r="B975" s="359" t="s">
        <v>1840</v>
      </c>
      <c r="C975" s="251">
        <f>VLOOKUP(A975,'[88]02'!A:E,5,FALSE)</f>
        <v>0</v>
      </c>
      <c r="D975" s="251">
        <f>SUMIFS([87]表二!$E$1:$E$65536,[87]表二!$A$1:$A$65536,A975)</f>
        <v>0</v>
      </c>
      <c r="E975" s="360">
        <f>VLOOKUP(A975,Sheet1!A:E,5)</f>
        <v>0</v>
      </c>
      <c r="F975" s="24" t="str">
        <f t="shared" si="66"/>
        <v/>
      </c>
      <c r="G975" s="24" t="str">
        <f t="shared" si="67"/>
        <v/>
      </c>
      <c r="H975" s="357" t="str">
        <f t="shared" si="64"/>
        <v>否</v>
      </c>
      <c r="I975" s="156" t="str">
        <f t="shared" si="65"/>
        <v>项</v>
      </c>
      <c r="J975" s="225">
        <v>8100</v>
      </c>
      <c r="K975" s="225"/>
    </row>
    <row r="976" s="222" customFormat="1" ht="18.75" hidden="1" spans="1:11">
      <c r="A976" s="176" t="s">
        <v>1841</v>
      </c>
      <c r="B976" s="359" t="s">
        <v>1842</v>
      </c>
      <c r="C976" s="251">
        <f>VLOOKUP(A976,'[88]02'!A:E,5,FALSE)</f>
        <v>0</v>
      </c>
      <c r="D976" s="251">
        <f>SUMIFS([87]表二!$E$1:$E$65536,[87]表二!$A$1:$A$65536,A976)</f>
        <v>0</v>
      </c>
      <c r="E976" s="360">
        <f>VLOOKUP(A976,Sheet1!A:E,5)</f>
        <v>0</v>
      </c>
      <c r="F976" s="24" t="str">
        <f t="shared" si="66"/>
        <v/>
      </c>
      <c r="G976" s="24" t="str">
        <f t="shared" si="67"/>
        <v/>
      </c>
      <c r="H976" s="357" t="str">
        <f t="shared" si="64"/>
        <v>否</v>
      </c>
      <c r="I976" s="156" t="str">
        <f t="shared" si="65"/>
        <v>项</v>
      </c>
      <c r="J976" s="225">
        <v>10610</v>
      </c>
      <c r="K976" s="225"/>
    </row>
    <row r="977" s="222" customFormat="1" ht="18.75" hidden="1" spans="1:11">
      <c r="A977" s="176" t="s">
        <v>1843</v>
      </c>
      <c r="B977" s="359" t="s">
        <v>1844</v>
      </c>
      <c r="C977" s="251">
        <f>VLOOKUP(A977,'[88]02'!A:E,5,FALSE)</f>
        <v>0</v>
      </c>
      <c r="D977" s="251">
        <f>SUMIFS([87]表二!$E$1:$E$65536,[87]表二!$A$1:$A$65536,A977)</f>
        <v>0</v>
      </c>
      <c r="E977" s="360">
        <f>VLOOKUP(A977,Sheet1!A:E,5)</f>
        <v>0</v>
      </c>
      <c r="F977" s="24" t="str">
        <f t="shared" si="66"/>
        <v/>
      </c>
      <c r="G977" s="24" t="str">
        <f t="shared" si="67"/>
        <v/>
      </c>
      <c r="H977" s="357" t="str">
        <f t="shared" si="64"/>
        <v>否</v>
      </c>
      <c r="I977" s="156" t="str">
        <f t="shared" si="65"/>
        <v>项</v>
      </c>
      <c r="J977" s="225">
        <v>6930</v>
      </c>
      <c r="K977" s="225"/>
    </row>
    <row r="978" s="222" customFormat="1" ht="18.75" hidden="1" spans="1:11">
      <c r="A978" s="176" t="s">
        <v>1845</v>
      </c>
      <c r="B978" s="359" t="s">
        <v>1846</v>
      </c>
      <c r="C978" s="251">
        <f>VLOOKUP(A978,'[88]02'!A:E,5,FALSE)</f>
        <v>0</v>
      </c>
      <c r="D978" s="251">
        <f>SUMIFS([87]表二!$E$1:$E$65536,[87]表二!$A$1:$A$65536,A978)</f>
        <v>0</v>
      </c>
      <c r="E978" s="360">
        <f>VLOOKUP(A978,Sheet1!A:E,5)</f>
        <v>0</v>
      </c>
      <c r="F978" s="24" t="str">
        <f t="shared" si="66"/>
        <v/>
      </c>
      <c r="G978" s="24" t="str">
        <f t="shared" si="67"/>
        <v/>
      </c>
      <c r="H978" s="357" t="str">
        <f t="shared" si="64"/>
        <v>否</v>
      </c>
      <c r="I978" s="156" t="str">
        <f t="shared" si="65"/>
        <v>项</v>
      </c>
      <c r="J978" s="225">
        <v>760</v>
      </c>
      <c r="K978" s="225"/>
    </row>
    <row r="979" ht="18.75" hidden="1" spans="1:11">
      <c r="A979" s="176" t="s">
        <v>1847</v>
      </c>
      <c r="B979" s="177" t="s">
        <v>1848</v>
      </c>
      <c r="C979" s="251">
        <f>SUM(C980:C985)</f>
        <v>0</v>
      </c>
      <c r="D979" s="251">
        <f>SUM(D980:D985)</f>
        <v>0</v>
      </c>
      <c r="E979" s="251">
        <f>SUM(E980:E985)</f>
        <v>0</v>
      </c>
      <c r="F979" s="24" t="str">
        <f t="shared" si="66"/>
        <v/>
      </c>
      <c r="G979" s="24" t="str">
        <f t="shared" si="67"/>
        <v/>
      </c>
      <c r="H979" s="357" t="str">
        <f t="shared" si="64"/>
        <v>否</v>
      </c>
      <c r="I979" s="156" t="str">
        <f t="shared" si="65"/>
        <v>款</v>
      </c>
      <c r="J979" s="156"/>
      <c r="K979" s="156"/>
    </row>
    <row r="980" s="222" customFormat="1" ht="18.75" hidden="1" spans="1:11">
      <c r="A980" s="176" t="s">
        <v>1849</v>
      </c>
      <c r="B980" s="359" t="s">
        <v>166</v>
      </c>
      <c r="C980" s="251">
        <f>VLOOKUP(A980,'[88]02'!A:E,5,FALSE)</f>
        <v>0</v>
      </c>
      <c r="D980" s="251">
        <f>SUMIFS([87]表二!$E$1:$E$65536,[87]表二!$A$1:$A$65536,A980)</f>
        <v>0</v>
      </c>
      <c r="E980" s="360">
        <f>VLOOKUP(A980,Sheet1!A:E,5)</f>
        <v>0</v>
      </c>
      <c r="F980" s="24" t="str">
        <f t="shared" si="66"/>
        <v/>
      </c>
      <c r="G980" s="24" t="str">
        <f t="shared" si="67"/>
        <v/>
      </c>
      <c r="H980" s="357" t="str">
        <f t="shared" si="64"/>
        <v>否</v>
      </c>
      <c r="I980" s="156" t="str">
        <f t="shared" si="65"/>
        <v>项</v>
      </c>
      <c r="J980" s="225"/>
      <c r="K980" s="225"/>
    </row>
    <row r="981" s="222" customFormat="1" ht="18.75" hidden="1" spans="1:11">
      <c r="A981" s="176" t="s">
        <v>1850</v>
      </c>
      <c r="B981" s="359" t="s">
        <v>168</v>
      </c>
      <c r="C981" s="251">
        <f>VLOOKUP(A981,'[88]02'!A:E,5,FALSE)</f>
        <v>0</v>
      </c>
      <c r="D981" s="251">
        <f>SUMIFS([87]表二!$E$1:$E$65536,[87]表二!$A$1:$A$65536,A981)</f>
        <v>0</v>
      </c>
      <c r="E981" s="360">
        <f>VLOOKUP(A981,Sheet1!A:E,5)</f>
        <v>0</v>
      </c>
      <c r="F981" s="24" t="str">
        <f t="shared" si="66"/>
        <v/>
      </c>
      <c r="G981" s="24" t="str">
        <f t="shared" si="67"/>
        <v/>
      </c>
      <c r="H981" s="357" t="str">
        <f t="shared" si="64"/>
        <v>否</v>
      </c>
      <c r="I981" s="156" t="str">
        <f t="shared" si="65"/>
        <v>项</v>
      </c>
      <c r="J981" s="225"/>
      <c r="K981" s="225"/>
    </row>
    <row r="982" s="222" customFormat="1" ht="18.75" hidden="1" spans="1:11">
      <c r="A982" s="176" t="s">
        <v>1851</v>
      </c>
      <c r="B982" s="359" t="s">
        <v>170</v>
      </c>
      <c r="C982" s="251">
        <f>VLOOKUP(A982,'[88]02'!A:E,5,FALSE)</f>
        <v>0</v>
      </c>
      <c r="D982" s="251">
        <f>SUMIFS([87]表二!$E$1:$E$65536,[87]表二!$A$1:$A$65536,A982)</f>
        <v>0</v>
      </c>
      <c r="E982" s="360">
        <f>VLOOKUP(A982,Sheet1!A:E,5)</f>
        <v>0</v>
      </c>
      <c r="F982" s="24" t="str">
        <f t="shared" si="66"/>
        <v/>
      </c>
      <c r="G982" s="24" t="str">
        <f t="shared" si="67"/>
        <v/>
      </c>
      <c r="H982" s="357" t="str">
        <f t="shared" si="64"/>
        <v>否</v>
      </c>
      <c r="I982" s="156" t="str">
        <f t="shared" si="65"/>
        <v>项</v>
      </c>
      <c r="J982" s="225"/>
      <c r="K982" s="225"/>
    </row>
    <row r="983" s="222" customFormat="1" ht="18.75" hidden="1" spans="1:11">
      <c r="A983" s="176" t="s">
        <v>1852</v>
      </c>
      <c r="B983" s="359" t="s">
        <v>1817</v>
      </c>
      <c r="C983" s="251">
        <f>VLOOKUP(A983,'[88]02'!A:E,5,FALSE)</f>
        <v>0</v>
      </c>
      <c r="D983" s="251">
        <f>SUMIFS([87]表二!$E$1:$E$65536,[87]表二!$A$1:$A$65536,A983)</f>
        <v>0</v>
      </c>
      <c r="E983" s="360">
        <f>VLOOKUP(A983,Sheet1!A:E,5)</f>
        <v>0</v>
      </c>
      <c r="F983" s="24" t="str">
        <f t="shared" si="66"/>
        <v/>
      </c>
      <c r="G983" s="24" t="str">
        <f t="shared" si="67"/>
        <v/>
      </c>
      <c r="H983" s="357" t="str">
        <f t="shared" si="64"/>
        <v>否</v>
      </c>
      <c r="I983" s="156" t="str">
        <f t="shared" si="65"/>
        <v>项</v>
      </c>
      <c r="J983" s="225"/>
      <c r="K983" s="225"/>
    </row>
    <row r="984" s="222" customFormat="1" ht="18.75" hidden="1" spans="1:11">
      <c r="A984" s="176" t="s">
        <v>1853</v>
      </c>
      <c r="B984" s="359" t="s">
        <v>1854</v>
      </c>
      <c r="C984" s="251">
        <f>VLOOKUP(A984,'[88]02'!A:E,5,FALSE)</f>
        <v>0</v>
      </c>
      <c r="D984" s="251">
        <f>SUMIFS([87]表二!$E$1:$E$65536,[87]表二!$A$1:$A$65536,A984)</f>
        <v>0</v>
      </c>
      <c r="E984" s="360">
        <f>VLOOKUP(A984,Sheet1!A:E,5)</f>
        <v>0</v>
      </c>
      <c r="F984" s="24" t="str">
        <f t="shared" si="66"/>
        <v/>
      </c>
      <c r="G984" s="24" t="str">
        <f t="shared" si="67"/>
        <v/>
      </c>
      <c r="H984" s="357" t="str">
        <f t="shared" si="64"/>
        <v>否</v>
      </c>
      <c r="I984" s="156" t="str">
        <f t="shared" si="65"/>
        <v>项</v>
      </c>
      <c r="J984" s="225"/>
      <c r="K984" s="225"/>
    </row>
    <row r="985" s="222" customFormat="1" ht="18.75" hidden="1" spans="1:11">
      <c r="A985" s="176" t="s">
        <v>1855</v>
      </c>
      <c r="B985" s="359" t="s">
        <v>1856</v>
      </c>
      <c r="C985" s="251">
        <f>VLOOKUP(A985,'[88]02'!A:E,5,FALSE)</f>
        <v>0</v>
      </c>
      <c r="D985" s="251">
        <f>SUMIFS([87]表二!$E$1:$E$65536,[87]表二!$A$1:$A$65536,A985)</f>
        <v>0</v>
      </c>
      <c r="E985" s="360">
        <f>VLOOKUP(A985,Sheet1!A:E,5)</f>
        <v>0</v>
      </c>
      <c r="F985" s="24" t="str">
        <f t="shared" si="66"/>
        <v/>
      </c>
      <c r="G985" s="24" t="str">
        <f t="shared" si="67"/>
        <v/>
      </c>
      <c r="H985" s="357" t="str">
        <f t="shared" si="64"/>
        <v>否</v>
      </c>
      <c r="I985" s="156" t="str">
        <f t="shared" si="65"/>
        <v>项</v>
      </c>
      <c r="J985" s="225"/>
      <c r="K985" s="225"/>
    </row>
    <row r="986" ht="18.75" hidden="1" spans="1:11">
      <c r="A986" s="176" t="s">
        <v>1857</v>
      </c>
      <c r="B986" s="177" t="s">
        <v>1858</v>
      </c>
      <c r="C986" s="251">
        <f>SUM(C987:C990)</f>
        <v>0</v>
      </c>
      <c r="D986" s="251">
        <f>SUM(D987:D990)</f>
        <v>0</v>
      </c>
      <c r="E986" s="251">
        <f>SUM(E987:E990)</f>
        <v>0</v>
      </c>
      <c r="F986" s="24" t="str">
        <f t="shared" si="66"/>
        <v/>
      </c>
      <c r="G986" s="24" t="str">
        <f t="shared" si="67"/>
        <v/>
      </c>
      <c r="H986" s="357" t="str">
        <f t="shared" si="64"/>
        <v>否</v>
      </c>
      <c r="I986" s="156" t="str">
        <f t="shared" si="65"/>
        <v>款</v>
      </c>
      <c r="J986" s="156"/>
      <c r="K986" s="156"/>
    </row>
    <row r="987" s="222" customFormat="1" ht="18.75" hidden="1" spans="1:11">
      <c r="A987" s="176" t="s">
        <v>1859</v>
      </c>
      <c r="B987" s="359" t="s">
        <v>1860</v>
      </c>
      <c r="C987" s="251">
        <f>VLOOKUP(A987,'[88]02'!A:E,5,FALSE)</f>
        <v>0</v>
      </c>
      <c r="D987" s="251">
        <f>SUMIFS([87]表二!$E$1:$E$65536,[87]表二!$A$1:$A$65536,A987)</f>
        <v>0</v>
      </c>
      <c r="E987" s="360">
        <f>VLOOKUP(A987,Sheet1!A:E,5)</f>
        <v>0</v>
      </c>
      <c r="F987" s="24" t="str">
        <f t="shared" si="66"/>
        <v/>
      </c>
      <c r="G987" s="24" t="str">
        <f t="shared" si="67"/>
        <v/>
      </c>
      <c r="H987" s="357" t="str">
        <f t="shared" si="64"/>
        <v>否</v>
      </c>
      <c r="I987" s="156" t="str">
        <f t="shared" si="65"/>
        <v>项</v>
      </c>
      <c r="J987" s="225"/>
      <c r="K987" s="225"/>
    </row>
    <row r="988" s="222" customFormat="1" ht="18.75" hidden="1" spans="1:11">
      <c r="A988" s="176" t="s">
        <v>1861</v>
      </c>
      <c r="B988" s="359" t="s">
        <v>1862</v>
      </c>
      <c r="C988" s="251">
        <f>VLOOKUP(A988,'[88]02'!A:E,5,FALSE)</f>
        <v>0</v>
      </c>
      <c r="D988" s="251">
        <f>SUMIFS([87]表二!$E$1:$E$65536,[87]表二!$A$1:$A$65536,A988)</f>
        <v>0</v>
      </c>
      <c r="E988" s="360">
        <f>VLOOKUP(A988,Sheet1!A:E,5)</f>
        <v>0</v>
      </c>
      <c r="F988" s="24" t="str">
        <f t="shared" si="66"/>
        <v/>
      </c>
      <c r="G988" s="24" t="str">
        <f t="shared" si="67"/>
        <v/>
      </c>
      <c r="H988" s="357" t="str">
        <f t="shared" si="64"/>
        <v>否</v>
      </c>
      <c r="I988" s="156" t="str">
        <f t="shared" si="65"/>
        <v>项</v>
      </c>
      <c r="J988" s="225"/>
      <c r="K988" s="225"/>
    </row>
    <row r="989" s="222" customFormat="1" ht="18.75" hidden="1" spans="1:11">
      <c r="A989" s="176" t="s">
        <v>1863</v>
      </c>
      <c r="B989" s="359" t="s">
        <v>1864</v>
      </c>
      <c r="C989" s="251">
        <f>VLOOKUP(A989,'[88]02'!A:E,5,FALSE)</f>
        <v>0</v>
      </c>
      <c r="D989" s="251">
        <f>SUMIFS([87]表二!$E$1:$E$65536,[87]表二!$A$1:$A$65536,A989)</f>
        <v>0</v>
      </c>
      <c r="E989" s="360">
        <f>VLOOKUP(A989,Sheet1!A:E,5)</f>
        <v>0</v>
      </c>
      <c r="F989" s="24" t="str">
        <f t="shared" si="66"/>
        <v/>
      </c>
      <c r="G989" s="24" t="str">
        <f t="shared" si="67"/>
        <v/>
      </c>
      <c r="H989" s="357" t="str">
        <f t="shared" si="64"/>
        <v>否</v>
      </c>
      <c r="I989" s="156" t="str">
        <f t="shared" si="65"/>
        <v>项</v>
      </c>
      <c r="J989" s="225"/>
      <c r="K989" s="225"/>
    </row>
    <row r="990" s="222" customFormat="1" ht="18.75" hidden="1" spans="1:11">
      <c r="A990" s="176" t="s">
        <v>1865</v>
      </c>
      <c r="B990" s="359" t="s">
        <v>1866</v>
      </c>
      <c r="C990" s="251">
        <f>VLOOKUP(A990,'[88]02'!A:E,5,FALSE)</f>
        <v>0</v>
      </c>
      <c r="D990" s="251">
        <f>SUMIFS([87]表二!$E$1:$E$65536,[87]表二!$A$1:$A$65536,A990)</f>
        <v>0</v>
      </c>
      <c r="E990" s="360">
        <f>VLOOKUP(A990,Sheet1!A:E,5)</f>
        <v>0</v>
      </c>
      <c r="F990" s="24" t="str">
        <f t="shared" si="66"/>
        <v/>
      </c>
      <c r="G990" s="24" t="str">
        <f t="shared" si="67"/>
        <v/>
      </c>
      <c r="H990" s="357" t="str">
        <f t="shared" si="64"/>
        <v>否</v>
      </c>
      <c r="I990" s="156" t="str">
        <f t="shared" si="65"/>
        <v>项</v>
      </c>
      <c r="J990" s="225"/>
      <c r="K990" s="225"/>
    </row>
    <row r="991" ht="24" customHeight="1" spans="1:11">
      <c r="A991" s="176" t="s">
        <v>1867</v>
      </c>
      <c r="B991" s="177" t="s">
        <v>1868</v>
      </c>
      <c r="C991" s="251">
        <f>SUM(C992:C993)</f>
        <v>546</v>
      </c>
      <c r="D991" s="251">
        <f>SUM(D992:D993)</f>
        <v>0</v>
      </c>
      <c r="E991" s="251">
        <f>SUM(E992:E993)</f>
        <v>0</v>
      </c>
      <c r="F991" s="24">
        <f t="shared" si="66"/>
        <v>-1</v>
      </c>
      <c r="G991" s="24" t="str">
        <f t="shared" si="67"/>
        <v/>
      </c>
      <c r="H991" s="357" t="str">
        <f t="shared" ref="H991:H1054" si="68">IF(LEN(A991)=3,"是",IF(B991&lt;&gt;"",IF(SUM(C991:E991)&lt;&gt;0,"是","否"),"是"))</f>
        <v>是</v>
      </c>
      <c r="I991" s="156" t="str">
        <f t="shared" si="65"/>
        <v>款</v>
      </c>
      <c r="J991" s="156"/>
      <c r="K991" s="156"/>
    </row>
    <row r="992" s="222" customFormat="1" ht="24" customHeight="1" spans="1:11">
      <c r="A992" s="176" t="s">
        <v>1869</v>
      </c>
      <c r="B992" s="359" t="s">
        <v>1870</v>
      </c>
      <c r="C992" s="251">
        <f>VLOOKUP(A992,'[88]02'!A:E,5,FALSE)</f>
        <v>546</v>
      </c>
      <c r="D992" s="251">
        <f>SUMIFS([87]表二!$E$1:$E$65536,[87]表二!$A$1:$A$65536,A992)</f>
        <v>0</v>
      </c>
      <c r="E992" s="360">
        <f>VLOOKUP(A992,Sheet1!A:E,5)</f>
        <v>0</v>
      </c>
      <c r="F992" s="24">
        <f t="shared" si="66"/>
        <v>-1</v>
      </c>
      <c r="G992" s="24" t="str">
        <f t="shared" si="67"/>
        <v/>
      </c>
      <c r="H992" s="357" t="str">
        <f t="shared" si="68"/>
        <v>是</v>
      </c>
      <c r="I992" s="156" t="str">
        <f t="shared" si="65"/>
        <v>项</v>
      </c>
      <c r="J992" s="225"/>
      <c r="K992" s="225"/>
    </row>
    <row r="993" s="222" customFormat="1" ht="18.75" hidden="1" spans="1:11">
      <c r="A993" s="176" t="s">
        <v>1871</v>
      </c>
      <c r="B993" s="359" t="s">
        <v>1868</v>
      </c>
      <c r="C993" s="251">
        <f>VLOOKUP(A993,'[88]02'!A:E,5,FALSE)</f>
        <v>0</v>
      </c>
      <c r="D993" s="251">
        <f>SUMIFS([87]表二!$E$1:$E$65536,[87]表二!$A$1:$A$65536,A993)</f>
        <v>0</v>
      </c>
      <c r="E993" s="360">
        <f>VLOOKUP(A993,Sheet1!A:E,5)</f>
        <v>0</v>
      </c>
      <c r="F993" s="24" t="str">
        <f t="shared" si="66"/>
        <v/>
      </c>
      <c r="G993" s="24" t="str">
        <f t="shared" si="67"/>
        <v/>
      </c>
      <c r="H993" s="357" t="str">
        <f t="shared" si="68"/>
        <v>否</v>
      </c>
      <c r="I993" s="156" t="str">
        <f t="shared" si="65"/>
        <v>项</v>
      </c>
      <c r="J993" s="225">
        <f>SUM(J952:J992)</f>
        <v>335940</v>
      </c>
      <c r="K993" s="225"/>
    </row>
    <row r="994" ht="24" customHeight="1" spans="1:11">
      <c r="A994" s="172" t="s">
        <v>1872</v>
      </c>
      <c r="B994" s="173" t="s">
        <v>129</v>
      </c>
      <c r="C994" s="212">
        <f>SUM(C995,C1005,C1021,C1026,C1037,C1044,C1052)</f>
        <v>519</v>
      </c>
      <c r="D994" s="212">
        <f>SUM(D995,D1005,D1021,D1026,D1037,D1044,D1052)</f>
        <v>516</v>
      </c>
      <c r="E994" s="212">
        <f>SUM(E995,E1005,E1021,E1026,E1037,E1044,E1052)</f>
        <v>404</v>
      </c>
      <c r="F994" s="24">
        <f t="shared" si="66"/>
        <v>-0.222</v>
      </c>
      <c r="G994" s="24">
        <f t="shared" si="67"/>
        <v>-0.217</v>
      </c>
      <c r="H994" s="357" t="str">
        <f t="shared" si="68"/>
        <v>是</v>
      </c>
      <c r="I994" s="156" t="str">
        <f t="shared" si="65"/>
        <v>类</v>
      </c>
      <c r="J994" s="156"/>
      <c r="K994" s="156"/>
    </row>
    <row r="995" ht="18.75" hidden="1" spans="1:11">
      <c r="A995" s="176" t="s">
        <v>1873</v>
      </c>
      <c r="B995" s="177" t="s">
        <v>1874</v>
      </c>
      <c r="C995" s="251">
        <f>SUM(C996:C1004)</f>
        <v>0</v>
      </c>
      <c r="D995" s="251">
        <f>SUM(D996:D1004)</f>
        <v>0</v>
      </c>
      <c r="E995" s="251">
        <f>SUM(E996:E1004)</f>
        <v>0</v>
      </c>
      <c r="F995" s="24" t="str">
        <f t="shared" si="66"/>
        <v/>
      </c>
      <c r="G995" s="24" t="str">
        <f t="shared" si="67"/>
        <v/>
      </c>
      <c r="H995" s="357" t="str">
        <f t="shared" si="68"/>
        <v>否</v>
      </c>
      <c r="I995" s="156" t="str">
        <f t="shared" si="65"/>
        <v>款</v>
      </c>
      <c r="J995" s="156"/>
      <c r="K995" s="156"/>
    </row>
    <row r="996" s="222" customFormat="1" ht="18.75" hidden="1" spans="1:11">
      <c r="A996" s="176" t="s">
        <v>1875</v>
      </c>
      <c r="B996" s="359" t="s">
        <v>166</v>
      </c>
      <c r="C996" s="251">
        <f>VLOOKUP(A996,'[88]02'!A:E,5,FALSE)</f>
        <v>0</v>
      </c>
      <c r="D996" s="251">
        <f>SUMIFS([87]表二!$E$1:$E$65536,[87]表二!$A$1:$A$65536,A996)</f>
        <v>0</v>
      </c>
      <c r="E996" s="360">
        <f>VLOOKUP(A996,Sheet1!A:E,5)</f>
        <v>0</v>
      </c>
      <c r="F996" s="24" t="str">
        <f t="shared" si="66"/>
        <v/>
      </c>
      <c r="G996" s="24" t="str">
        <f t="shared" si="67"/>
        <v/>
      </c>
      <c r="H996" s="357" t="str">
        <f t="shared" si="68"/>
        <v>否</v>
      </c>
      <c r="I996" s="156" t="str">
        <f t="shared" si="65"/>
        <v>项</v>
      </c>
      <c r="J996" s="225"/>
      <c r="K996" s="225"/>
    </row>
    <row r="997" s="222" customFormat="1" ht="18.75" hidden="1" spans="1:11">
      <c r="A997" s="176" t="s">
        <v>1876</v>
      </c>
      <c r="B997" s="359" t="s">
        <v>168</v>
      </c>
      <c r="C997" s="251">
        <f>VLOOKUP(A997,'[88]02'!A:E,5,FALSE)</f>
        <v>0</v>
      </c>
      <c r="D997" s="251">
        <f>SUMIFS([87]表二!$E$1:$E$65536,[87]表二!$A$1:$A$65536,A997)</f>
        <v>0</v>
      </c>
      <c r="E997" s="360">
        <f>VLOOKUP(A997,Sheet1!A:E,5)</f>
        <v>0</v>
      </c>
      <c r="F997" s="24" t="str">
        <f t="shared" si="66"/>
        <v/>
      </c>
      <c r="G997" s="24" t="str">
        <f t="shared" si="67"/>
        <v/>
      </c>
      <c r="H997" s="357" t="str">
        <f t="shared" si="68"/>
        <v>否</v>
      </c>
      <c r="I997" s="156" t="str">
        <f t="shared" si="65"/>
        <v>项</v>
      </c>
      <c r="J997" s="225"/>
      <c r="K997" s="225"/>
    </row>
    <row r="998" s="222" customFormat="1" ht="18.75" hidden="1" spans="1:11">
      <c r="A998" s="176" t="s">
        <v>1877</v>
      </c>
      <c r="B998" s="359" t="s">
        <v>170</v>
      </c>
      <c r="C998" s="251">
        <f>VLOOKUP(A998,'[88]02'!A:E,5,FALSE)</f>
        <v>0</v>
      </c>
      <c r="D998" s="251">
        <f>SUMIFS([87]表二!$E$1:$E$65536,[87]表二!$A$1:$A$65536,A998)</f>
        <v>0</v>
      </c>
      <c r="E998" s="360">
        <f>VLOOKUP(A998,Sheet1!A:E,5)</f>
        <v>0</v>
      </c>
      <c r="F998" s="24" t="str">
        <f t="shared" si="66"/>
        <v/>
      </c>
      <c r="G998" s="24" t="str">
        <f t="shared" si="67"/>
        <v/>
      </c>
      <c r="H998" s="357" t="str">
        <f t="shared" si="68"/>
        <v>否</v>
      </c>
      <c r="I998" s="156" t="str">
        <f t="shared" si="65"/>
        <v>项</v>
      </c>
      <c r="J998" s="225"/>
      <c r="K998" s="225"/>
    </row>
    <row r="999" s="222" customFormat="1" ht="18.75" hidden="1" spans="1:11">
      <c r="A999" s="176" t="s">
        <v>1878</v>
      </c>
      <c r="B999" s="359" t="s">
        <v>1879</v>
      </c>
      <c r="C999" s="251">
        <f>VLOOKUP(A999,'[88]02'!A:E,5,FALSE)</f>
        <v>0</v>
      </c>
      <c r="D999" s="251">
        <f>SUMIFS([87]表二!$E$1:$E$65536,[87]表二!$A$1:$A$65536,A999)</f>
        <v>0</v>
      </c>
      <c r="E999" s="360">
        <f>VLOOKUP(A999,Sheet1!A:E,5)</f>
        <v>0</v>
      </c>
      <c r="F999" s="24" t="str">
        <f t="shared" si="66"/>
        <v/>
      </c>
      <c r="G999" s="24" t="str">
        <f t="shared" si="67"/>
        <v/>
      </c>
      <c r="H999" s="357" t="str">
        <f t="shared" si="68"/>
        <v>否</v>
      </c>
      <c r="I999" s="156" t="str">
        <f t="shared" si="65"/>
        <v>项</v>
      </c>
      <c r="J999" s="225"/>
      <c r="K999" s="225"/>
    </row>
    <row r="1000" s="222" customFormat="1" ht="18.75" hidden="1" spans="1:11">
      <c r="A1000" s="176" t="s">
        <v>1880</v>
      </c>
      <c r="B1000" s="359" t="s">
        <v>1881</v>
      </c>
      <c r="C1000" s="251">
        <f>VLOOKUP(A1000,'[88]02'!A:E,5,FALSE)</f>
        <v>0</v>
      </c>
      <c r="D1000" s="251">
        <f>SUMIFS([87]表二!$E$1:$E$65536,[87]表二!$A$1:$A$65536,A1000)</f>
        <v>0</v>
      </c>
      <c r="E1000" s="360">
        <f>VLOOKUP(A1000,Sheet1!A:E,5)</f>
        <v>0</v>
      </c>
      <c r="F1000" s="24" t="str">
        <f t="shared" si="66"/>
        <v/>
      </c>
      <c r="G1000" s="24" t="str">
        <f t="shared" si="67"/>
        <v/>
      </c>
      <c r="H1000" s="357" t="str">
        <f t="shared" si="68"/>
        <v>否</v>
      </c>
      <c r="I1000" s="156" t="str">
        <f t="shared" si="65"/>
        <v>项</v>
      </c>
      <c r="J1000" s="225"/>
      <c r="K1000" s="225"/>
    </row>
    <row r="1001" s="222" customFormat="1" ht="18.75" hidden="1" spans="1:11">
      <c r="A1001" s="176" t="s">
        <v>1882</v>
      </c>
      <c r="B1001" s="359" t="s">
        <v>1883</v>
      </c>
      <c r="C1001" s="251">
        <f>VLOOKUP(A1001,'[88]02'!A:E,5,FALSE)</f>
        <v>0</v>
      </c>
      <c r="D1001" s="251">
        <f>SUMIFS([87]表二!$E$1:$E$65536,[87]表二!$A$1:$A$65536,A1001)</f>
        <v>0</v>
      </c>
      <c r="E1001" s="360">
        <f>VLOOKUP(A1001,Sheet1!A:E,5)</f>
        <v>0</v>
      </c>
      <c r="F1001" s="24" t="str">
        <f t="shared" si="66"/>
        <v/>
      </c>
      <c r="G1001" s="24" t="str">
        <f t="shared" si="67"/>
        <v/>
      </c>
      <c r="H1001" s="357" t="str">
        <f t="shared" si="68"/>
        <v>否</v>
      </c>
      <c r="I1001" s="156" t="str">
        <f t="shared" si="65"/>
        <v>项</v>
      </c>
      <c r="J1001" s="225"/>
      <c r="K1001" s="225"/>
    </row>
    <row r="1002" s="222" customFormat="1" ht="18.75" hidden="1" spans="1:11">
      <c r="A1002" s="176" t="s">
        <v>1884</v>
      </c>
      <c r="B1002" s="359" t="s">
        <v>1885</v>
      </c>
      <c r="C1002" s="251">
        <f>VLOOKUP(A1002,'[88]02'!A:E,5,FALSE)</f>
        <v>0</v>
      </c>
      <c r="D1002" s="251">
        <f>SUMIFS([87]表二!$E$1:$E$65536,[87]表二!$A$1:$A$65536,A1002)</f>
        <v>0</v>
      </c>
      <c r="E1002" s="360">
        <f>VLOOKUP(A1002,Sheet1!A:E,5)</f>
        <v>0</v>
      </c>
      <c r="F1002" s="24" t="str">
        <f t="shared" si="66"/>
        <v/>
      </c>
      <c r="G1002" s="24" t="str">
        <f t="shared" si="67"/>
        <v/>
      </c>
      <c r="H1002" s="357" t="str">
        <f t="shared" si="68"/>
        <v>否</v>
      </c>
      <c r="I1002" s="156" t="str">
        <f t="shared" si="65"/>
        <v>项</v>
      </c>
      <c r="J1002" s="225"/>
      <c r="K1002" s="225"/>
    </row>
    <row r="1003" s="222" customFormat="1" ht="18.75" hidden="1" spans="1:11">
      <c r="A1003" s="176" t="s">
        <v>1886</v>
      </c>
      <c r="B1003" s="359" t="s">
        <v>1887</v>
      </c>
      <c r="C1003" s="251">
        <f>VLOOKUP(A1003,'[88]02'!A:E,5,FALSE)</f>
        <v>0</v>
      </c>
      <c r="D1003" s="251">
        <f>SUMIFS([87]表二!$E$1:$E$65536,[87]表二!$A$1:$A$65536,A1003)</f>
        <v>0</v>
      </c>
      <c r="E1003" s="360">
        <f>VLOOKUP(A1003,Sheet1!A:E,5)</f>
        <v>0</v>
      </c>
      <c r="F1003" s="24" t="str">
        <f t="shared" si="66"/>
        <v/>
      </c>
      <c r="G1003" s="24" t="str">
        <f t="shared" si="67"/>
        <v/>
      </c>
      <c r="H1003" s="357" t="str">
        <f t="shared" si="68"/>
        <v>否</v>
      </c>
      <c r="I1003" s="156" t="str">
        <f t="shared" si="65"/>
        <v>项</v>
      </c>
      <c r="J1003" s="225"/>
      <c r="K1003" s="225"/>
    </row>
    <row r="1004" s="222" customFormat="1" ht="18.75" hidden="1" spans="1:11">
      <c r="A1004" s="176" t="s">
        <v>1888</v>
      </c>
      <c r="B1004" s="359" t="s">
        <v>1889</v>
      </c>
      <c r="C1004" s="251">
        <f>VLOOKUP(A1004,'[88]02'!A:E,5,FALSE)</f>
        <v>0</v>
      </c>
      <c r="D1004" s="251">
        <f>SUMIFS([87]表二!$E$1:$E$65536,[87]表二!$A$1:$A$65536,A1004)</f>
        <v>0</v>
      </c>
      <c r="E1004" s="360">
        <f>VLOOKUP(A1004,Sheet1!A:E,5)</f>
        <v>0</v>
      </c>
      <c r="F1004" s="24" t="str">
        <f t="shared" si="66"/>
        <v/>
      </c>
      <c r="G1004" s="24" t="str">
        <f t="shared" si="67"/>
        <v/>
      </c>
      <c r="H1004" s="357" t="str">
        <f t="shared" si="68"/>
        <v>否</v>
      </c>
      <c r="I1004" s="156" t="str">
        <f t="shared" si="65"/>
        <v>项</v>
      </c>
      <c r="J1004" s="225"/>
      <c r="K1004" s="225"/>
    </row>
    <row r="1005" ht="18.75" hidden="1" spans="1:11">
      <c r="A1005" s="176" t="s">
        <v>1890</v>
      </c>
      <c r="B1005" s="177" t="s">
        <v>1891</v>
      </c>
      <c r="C1005" s="251">
        <f>SUM(C1006:C1020)</f>
        <v>0</v>
      </c>
      <c r="D1005" s="251">
        <f>SUM(D1006:D1020)</f>
        <v>0</v>
      </c>
      <c r="E1005" s="251">
        <f>SUM(E1006:E1020)</f>
        <v>0</v>
      </c>
      <c r="F1005" s="24" t="str">
        <f t="shared" si="66"/>
        <v/>
      </c>
      <c r="G1005" s="24" t="str">
        <f t="shared" si="67"/>
        <v/>
      </c>
      <c r="H1005" s="357" t="str">
        <f t="shared" si="68"/>
        <v>否</v>
      </c>
      <c r="I1005" s="156" t="str">
        <f t="shared" si="65"/>
        <v>款</v>
      </c>
      <c r="J1005" s="156"/>
      <c r="K1005" s="156"/>
    </row>
    <row r="1006" s="222" customFormat="1" ht="18.75" hidden="1" spans="1:11">
      <c r="A1006" s="176" t="s">
        <v>1892</v>
      </c>
      <c r="B1006" s="359" t="s">
        <v>166</v>
      </c>
      <c r="C1006" s="251">
        <f>VLOOKUP(A1006,'[88]02'!A:E,5,FALSE)</f>
        <v>0</v>
      </c>
      <c r="D1006" s="251">
        <f>SUMIFS([87]表二!$E$1:$E$65536,[87]表二!$A$1:$A$65536,A1006)</f>
        <v>0</v>
      </c>
      <c r="E1006" s="360">
        <f>VLOOKUP(A1006,Sheet1!A:E,5)</f>
        <v>0</v>
      </c>
      <c r="F1006" s="24" t="str">
        <f t="shared" si="66"/>
        <v/>
      </c>
      <c r="G1006" s="24" t="str">
        <f t="shared" si="67"/>
        <v/>
      </c>
      <c r="H1006" s="357" t="str">
        <f t="shared" si="68"/>
        <v>否</v>
      </c>
      <c r="I1006" s="156" t="str">
        <f t="shared" si="65"/>
        <v>项</v>
      </c>
      <c r="J1006" s="225"/>
      <c r="K1006" s="225"/>
    </row>
    <row r="1007" s="222" customFormat="1" ht="18.75" hidden="1" spans="1:11">
      <c r="A1007" s="176" t="s">
        <v>1893</v>
      </c>
      <c r="B1007" s="359" t="s">
        <v>168</v>
      </c>
      <c r="C1007" s="251">
        <f>VLOOKUP(A1007,'[88]02'!A:E,5,FALSE)</f>
        <v>0</v>
      </c>
      <c r="D1007" s="251">
        <f>SUMIFS([87]表二!$E$1:$E$65536,[87]表二!$A$1:$A$65536,A1007)</f>
        <v>0</v>
      </c>
      <c r="E1007" s="360">
        <f>VLOOKUP(A1007,Sheet1!A:E,5)</f>
        <v>0</v>
      </c>
      <c r="F1007" s="24" t="str">
        <f t="shared" si="66"/>
        <v/>
      </c>
      <c r="G1007" s="24" t="str">
        <f t="shared" si="67"/>
        <v/>
      </c>
      <c r="H1007" s="357" t="str">
        <f t="shared" si="68"/>
        <v>否</v>
      </c>
      <c r="I1007" s="156" t="str">
        <f t="shared" si="65"/>
        <v>项</v>
      </c>
      <c r="J1007" s="225"/>
      <c r="K1007" s="225"/>
    </row>
    <row r="1008" s="222" customFormat="1" ht="18.75" hidden="1" spans="1:11">
      <c r="A1008" s="176" t="s">
        <v>1894</v>
      </c>
      <c r="B1008" s="359" t="s">
        <v>170</v>
      </c>
      <c r="C1008" s="251">
        <f>VLOOKUP(A1008,'[88]02'!A:E,5,FALSE)</f>
        <v>0</v>
      </c>
      <c r="D1008" s="251">
        <f>SUMIFS([87]表二!$E$1:$E$65536,[87]表二!$A$1:$A$65536,A1008)</f>
        <v>0</v>
      </c>
      <c r="E1008" s="360">
        <f>VLOOKUP(A1008,Sheet1!A:E,5)</f>
        <v>0</v>
      </c>
      <c r="F1008" s="24" t="str">
        <f t="shared" si="66"/>
        <v/>
      </c>
      <c r="G1008" s="24" t="str">
        <f t="shared" si="67"/>
        <v/>
      </c>
      <c r="H1008" s="357" t="str">
        <f t="shared" si="68"/>
        <v>否</v>
      </c>
      <c r="I1008" s="156" t="str">
        <f t="shared" si="65"/>
        <v>项</v>
      </c>
      <c r="J1008" s="225"/>
      <c r="K1008" s="225"/>
    </row>
    <row r="1009" s="222" customFormat="1" ht="18.75" hidden="1" spans="1:11">
      <c r="A1009" s="176" t="s">
        <v>1895</v>
      </c>
      <c r="B1009" s="359" t="s">
        <v>1896</v>
      </c>
      <c r="C1009" s="251">
        <f>VLOOKUP(A1009,'[88]02'!A:E,5,FALSE)</f>
        <v>0</v>
      </c>
      <c r="D1009" s="251">
        <f>SUMIFS([87]表二!$E$1:$E$65536,[87]表二!$A$1:$A$65536,A1009)</f>
        <v>0</v>
      </c>
      <c r="E1009" s="360">
        <f>VLOOKUP(A1009,Sheet1!A:E,5)</f>
        <v>0</v>
      </c>
      <c r="F1009" s="24" t="str">
        <f t="shared" si="66"/>
        <v/>
      </c>
      <c r="G1009" s="24" t="str">
        <f t="shared" si="67"/>
        <v/>
      </c>
      <c r="H1009" s="357" t="str">
        <f t="shared" si="68"/>
        <v>否</v>
      </c>
      <c r="I1009" s="156" t="str">
        <f t="shared" si="65"/>
        <v>项</v>
      </c>
      <c r="J1009" s="225"/>
      <c r="K1009" s="225"/>
    </row>
    <row r="1010" s="222" customFormat="1" ht="18.75" hidden="1" spans="1:11">
      <c r="A1010" s="176" t="s">
        <v>1897</v>
      </c>
      <c r="B1010" s="359" t="s">
        <v>1898</v>
      </c>
      <c r="C1010" s="251">
        <f>VLOOKUP(A1010,'[88]02'!A:E,5,FALSE)</f>
        <v>0</v>
      </c>
      <c r="D1010" s="251">
        <f>SUMIFS([87]表二!$E$1:$E$65536,[87]表二!$A$1:$A$65536,A1010)</f>
        <v>0</v>
      </c>
      <c r="E1010" s="360">
        <f>VLOOKUP(A1010,Sheet1!A:E,5)</f>
        <v>0</v>
      </c>
      <c r="F1010" s="24" t="str">
        <f t="shared" si="66"/>
        <v/>
      </c>
      <c r="G1010" s="24" t="str">
        <f t="shared" si="67"/>
        <v/>
      </c>
      <c r="H1010" s="357" t="str">
        <f t="shared" si="68"/>
        <v>否</v>
      </c>
      <c r="I1010" s="156" t="str">
        <f t="shared" si="65"/>
        <v>项</v>
      </c>
      <c r="J1010" s="225"/>
      <c r="K1010" s="225"/>
    </row>
    <row r="1011" s="222" customFormat="1" ht="18.75" hidden="1" spans="1:11">
      <c r="A1011" s="176" t="s">
        <v>1899</v>
      </c>
      <c r="B1011" s="359" t="s">
        <v>1900</v>
      </c>
      <c r="C1011" s="251">
        <f>VLOOKUP(A1011,'[88]02'!A:E,5,FALSE)</f>
        <v>0</v>
      </c>
      <c r="D1011" s="251">
        <f>SUMIFS([87]表二!$E$1:$E$65536,[87]表二!$A$1:$A$65536,A1011)</f>
        <v>0</v>
      </c>
      <c r="E1011" s="360">
        <f>VLOOKUP(A1011,Sheet1!A:E,5)</f>
        <v>0</v>
      </c>
      <c r="F1011" s="24" t="str">
        <f t="shared" si="66"/>
        <v/>
      </c>
      <c r="G1011" s="24" t="str">
        <f t="shared" si="67"/>
        <v/>
      </c>
      <c r="H1011" s="357" t="str">
        <f t="shared" si="68"/>
        <v>否</v>
      </c>
      <c r="I1011" s="156" t="str">
        <f t="shared" si="65"/>
        <v>项</v>
      </c>
      <c r="J1011" s="225"/>
      <c r="K1011" s="225"/>
    </row>
    <row r="1012" s="222" customFormat="1" ht="18.75" hidden="1" spans="1:11">
      <c r="A1012" s="176" t="s">
        <v>1901</v>
      </c>
      <c r="B1012" s="359" t="s">
        <v>1902</v>
      </c>
      <c r="C1012" s="251">
        <f>VLOOKUP(A1012,'[88]02'!A:E,5,FALSE)</f>
        <v>0</v>
      </c>
      <c r="D1012" s="251">
        <f>SUMIFS([87]表二!$E$1:$E$65536,[87]表二!$A$1:$A$65536,A1012)</f>
        <v>0</v>
      </c>
      <c r="E1012" s="360">
        <f>VLOOKUP(A1012,Sheet1!A:E,5)</f>
        <v>0</v>
      </c>
      <c r="F1012" s="24" t="str">
        <f t="shared" si="66"/>
        <v/>
      </c>
      <c r="G1012" s="24" t="str">
        <f t="shared" si="67"/>
        <v/>
      </c>
      <c r="H1012" s="357" t="str">
        <f t="shared" si="68"/>
        <v>否</v>
      </c>
      <c r="I1012" s="156" t="str">
        <f t="shared" si="65"/>
        <v>项</v>
      </c>
      <c r="J1012" s="225"/>
      <c r="K1012" s="225"/>
    </row>
    <row r="1013" s="222" customFormat="1" ht="18.75" hidden="1" spans="1:11">
      <c r="A1013" s="176" t="s">
        <v>1903</v>
      </c>
      <c r="B1013" s="359" t="s">
        <v>1904</v>
      </c>
      <c r="C1013" s="251">
        <f>VLOOKUP(A1013,'[88]02'!A:E,5,FALSE)</f>
        <v>0</v>
      </c>
      <c r="D1013" s="251">
        <f>SUMIFS([87]表二!$E$1:$E$65536,[87]表二!$A$1:$A$65536,A1013)</f>
        <v>0</v>
      </c>
      <c r="E1013" s="360">
        <f>VLOOKUP(A1013,Sheet1!A:E,5)</f>
        <v>0</v>
      </c>
      <c r="F1013" s="24" t="str">
        <f t="shared" si="66"/>
        <v/>
      </c>
      <c r="G1013" s="24" t="str">
        <f t="shared" si="67"/>
        <v/>
      </c>
      <c r="H1013" s="357" t="str">
        <f t="shared" si="68"/>
        <v>否</v>
      </c>
      <c r="I1013" s="156" t="str">
        <f t="shared" ref="I1013:I1032" si="69">IF(LEN(A1013)=3,"类",IF(LEN(A1013)=5,"款","项"))</f>
        <v>项</v>
      </c>
      <c r="J1013" s="225"/>
      <c r="K1013" s="225"/>
    </row>
    <row r="1014" s="222" customFormat="1" ht="18.75" hidden="1" spans="1:11">
      <c r="A1014" s="176" t="s">
        <v>1905</v>
      </c>
      <c r="B1014" s="359" t="s">
        <v>1906</v>
      </c>
      <c r="C1014" s="251">
        <f>VLOOKUP(A1014,'[88]02'!A:E,5,FALSE)</f>
        <v>0</v>
      </c>
      <c r="D1014" s="251">
        <f>SUMIFS([87]表二!$E$1:$E$65536,[87]表二!$A$1:$A$65536,A1014)</f>
        <v>0</v>
      </c>
      <c r="E1014" s="360">
        <f>VLOOKUP(A1014,Sheet1!A:E,5)</f>
        <v>0</v>
      </c>
      <c r="F1014" s="24" t="str">
        <f t="shared" si="66"/>
        <v/>
      </c>
      <c r="G1014" s="24" t="str">
        <f t="shared" si="67"/>
        <v/>
      </c>
      <c r="H1014" s="357" t="str">
        <f t="shared" si="68"/>
        <v>否</v>
      </c>
      <c r="I1014" s="156" t="str">
        <f t="shared" si="69"/>
        <v>项</v>
      </c>
      <c r="J1014" s="225"/>
      <c r="K1014" s="225"/>
    </row>
    <row r="1015" s="222" customFormat="1" ht="18.75" hidden="1" spans="1:11">
      <c r="A1015" s="176" t="s">
        <v>1907</v>
      </c>
      <c r="B1015" s="359" t="s">
        <v>1908</v>
      </c>
      <c r="C1015" s="251">
        <f>VLOOKUP(A1015,'[88]02'!A:E,5,FALSE)</f>
        <v>0</v>
      </c>
      <c r="D1015" s="251">
        <f>SUMIFS([87]表二!$E$1:$E$65536,[87]表二!$A$1:$A$65536,A1015)</f>
        <v>0</v>
      </c>
      <c r="E1015" s="360">
        <f>VLOOKUP(A1015,Sheet1!A:E,5)</f>
        <v>0</v>
      </c>
      <c r="F1015" s="24" t="str">
        <f t="shared" si="66"/>
        <v/>
      </c>
      <c r="G1015" s="24" t="str">
        <f t="shared" si="67"/>
        <v/>
      </c>
      <c r="H1015" s="357" t="str">
        <f t="shared" si="68"/>
        <v>否</v>
      </c>
      <c r="I1015" s="156" t="str">
        <f t="shared" si="69"/>
        <v>项</v>
      </c>
      <c r="J1015" s="225"/>
      <c r="K1015" s="225"/>
    </row>
    <row r="1016" s="222" customFormat="1" ht="18.75" hidden="1" spans="1:11">
      <c r="A1016" s="176" t="s">
        <v>1909</v>
      </c>
      <c r="B1016" s="359" t="s">
        <v>1910</v>
      </c>
      <c r="C1016" s="251">
        <f>VLOOKUP(A1016,'[88]02'!A:E,5,FALSE)</f>
        <v>0</v>
      </c>
      <c r="D1016" s="251">
        <f>SUMIFS([87]表二!$E$1:$E$65536,[87]表二!$A$1:$A$65536,A1016)</f>
        <v>0</v>
      </c>
      <c r="E1016" s="360">
        <f>VLOOKUP(A1016,Sheet1!A:E,5)</f>
        <v>0</v>
      </c>
      <c r="F1016" s="24" t="str">
        <f t="shared" si="66"/>
        <v/>
      </c>
      <c r="G1016" s="24" t="str">
        <f t="shared" si="67"/>
        <v/>
      </c>
      <c r="H1016" s="357" t="str">
        <f t="shared" si="68"/>
        <v>否</v>
      </c>
      <c r="I1016" s="156" t="str">
        <f t="shared" si="69"/>
        <v>项</v>
      </c>
      <c r="J1016" s="225"/>
      <c r="K1016" s="225"/>
    </row>
    <row r="1017" s="222" customFormat="1" ht="18.75" hidden="1" spans="1:11">
      <c r="A1017" s="176" t="s">
        <v>1911</v>
      </c>
      <c r="B1017" s="359" t="s">
        <v>1912</v>
      </c>
      <c r="C1017" s="251">
        <f>VLOOKUP(A1017,'[88]02'!A:E,5,FALSE)</f>
        <v>0</v>
      </c>
      <c r="D1017" s="251">
        <f>SUMIFS([87]表二!$E$1:$E$65536,[87]表二!$A$1:$A$65536,A1017)</f>
        <v>0</v>
      </c>
      <c r="E1017" s="360">
        <f>VLOOKUP(A1017,Sheet1!A:E,5)</f>
        <v>0</v>
      </c>
      <c r="F1017" s="24" t="str">
        <f t="shared" si="66"/>
        <v/>
      </c>
      <c r="G1017" s="24" t="str">
        <f t="shared" si="67"/>
        <v/>
      </c>
      <c r="H1017" s="357" t="str">
        <f t="shared" si="68"/>
        <v>否</v>
      </c>
      <c r="I1017" s="156" t="str">
        <f t="shared" si="69"/>
        <v>项</v>
      </c>
      <c r="J1017" s="225"/>
      <c r="K1017" s="225"/>
    </row>
    <row r="1018" s="222" customFormat="1" ht="18.75" hidden="1" spans="1:11">
      <c r="A1018" s="176" t="s">
        <v>1913</v>
      </c>
      <c r="B1018" s="359" t="s">
        <v>1914</v>
      </c>
      <c r="C1018" s="251">
        <f>VLOOKUP(A1018,'[88]02'!A:E,5,FALSE)</f>
        <v>0</v>
      </c>
      <c r="D1018" s="251">
        <f>SUMIFS([87]表二!$E$1:$E$65536,[87]表二!$A$1:$A$65536,A1018)</f>
        <v>0</v>
      </c>
      <c r="E1018" s="360">
        <f>VLOOKUP(A1018,Sheet1!A:E,5)</f>
        <v>0</v>
      </c>
      <c r="F1018" s="24" t="str">
        <f t="shared" si="66"/>
        <v/>
      </c>
      <c r="G1018" s="24" t="str">
        <f t="shared" si="67"/>
        <v/>
      </c>
      <c r="H1018" s="357" t="str">
        <f t="shared" si="68"/>
        <v>否</v>
      </c>
      <c r="I1018" s="156" t="str">
        <f t="shared" si="69"/>
        <v>项</v>
      </c>
      <c r="J1018" s="225"/>
      <c r="K1018" s="225"/>
    </row>
    <row r="1019" s="222" customFormat="1" ht="18.75" hidden="1" spans="1:11">
      <c r="A1019" s="176" t="s">
        <v>1915</v>
      </c>
      <c r="B1019" s="359" t="s">
        <v>1916</v>
      </c>
      <c r="C1019" s="251">
        <f>VLOOKUP(A1019,'[88]02'!A:E,5,FALSE)</f>
        <v>0</v>
      </c>
      <c r="D1019" s="251">
        <f>SUMIFS([87]表二!$E$1:$E$65536,[87]表二!$A$1:$A$65536,A1019)</f>
        <v>0</v>
      </c>
      <c r="E1019" s="360">
        <f>VLOOKUP(A1019,Sheet1!A:E,5)</f>
        <v>0</v>
      </c>
      <c r="F1019" s="24" t="str">
        <f t="shared" si="66"/>
        <v/>
      </c>
      <c r="G1019" s="24" t="str">
        <f t="shared" si="67"/>
        <v/>
      </c>
      <c r="H1019" s="357" t="str">
        <f t="shared" si="68"/>
        <v>否</v>
      </c>
      <c r="I1019" s="156" t="str">
        <f t="shared" si="69"/>
        <v>项</v>
      </c>
      <c r="J1019" s="225"/>
      <c r="K1019" s="225"/>
    </row>
    <row r="1020" s="222" customFormat="1" ht="18.75" hidden="1" spans="1:11">
      <c r="A1020" s="176" t="s">
        <v>1917</v>
      </c>
      <c r="B1020" s="359" t="s">
        <v>1918</v>
      </c>
      <c r="C1020" s="251">
        <f>VLOOKUP(A1020,'[88]02'!A:E,5,FALSE)</f>
        <v>0</v>
      </c>
      <c r="D1020" s="251">
        <f>SUMIFS([87]表二!$E$1:$E$65536,[87]表二!$A$1:$A$65536,A1020)</f>
        <v>0</v>
      </c>
      <c r="E1020" s="360">
        <f>VLOOKUP(A1020,Sheet1!A:E,5)</f>
        <v>0</v>
      </c>
      <c r="F1020" s="24" t="str">
        <f t="shared" si="66"/>
        <v/>
      </c>
      <c r="G1020" s="24" t="str">
        <f t="shared" si="67"/>
        <v/>
      </c>
      <c r="H1020" s="357" t="str">
        <f t="shared" si="68"/>
        <v>否</v>
      </c>
      <c r="I1020" s="156" t="str">
        <f t="shared" si="69"/>
        <v>项</v>
      </c>
      <c r="J1020" s="225"/>
      <c r="K1020" s="225"/>
    </row>
    <row r="1021" ht="18.75" hidden="1" spans="1:11">
      <c r="A1021" s="176" t="s">
        <v>1919</v>
      </c>
      <c r="B1021" s="177" t="s">
        <v>1920</v>
      </c>
      <c r="C1021" s="251">
        <f>SUM(C1022:C1025)</f>
        <v>0</v>
      </c>
      <c r="D1021" s="251">
        <f>SUM(D1022:D1025)</f>
        <v>0</v>
      </c>
      <c r="E1021" s="251">
        <f>SUM(E1022:E1025)</f>
        <v>0</v>
      </c>
      <c r="F1021" s="24" t="str">
        <f t="shared" si="66"/>
        <v/>
      </c>
      <c r="G1021" s="24" t="str">
        <f t="shared" si="67"/>
        <v/>
      </c>
      <c r="H1021" s="357" t="str">
        <f t="shared" si="68"/>
        <v>否</v>
      </c>
      <c r="I1021" s="156" t="str">
        <f t="shared" si="69"/>
        <v>款</v>
      </c>
      <c r="J1021" s="156"/>
      <c r="K1021" s="156"/>
    </row>
    <row r="1022" s="222" customFormat="1" ht="18.75" hidden="1" spans="1:11">
      <c r="A1022" s="176" t="s">
        <v>1921</v>
      </c>
      <c r="B1022" s="359" t="s">
        <v>166</v>
      </c>
      <c r="C1022" s="251">
        <f>VLOOKUP(A1022,'[88]02'!A:E,5,FALSE)</f>
        <v>0</v>
      </c>
      <c r="D1022" s="251">
        <f>SUMIFS([87]表二!$E$1:$E$65536,[87]表二!$A$1:$A$65536,A1022)</f>
        <v>0</v>
      </c>
      <c r="E1022" s="360">
        <f>VLOOKUP(A1022,Sheet1!A:E,5)</f>
        <v>0</v>
      </c>
      <c r="F1022" s="24" t="str">
        <f t="shared" si="66"/>
        <v/>
      </c>
      <c r="G1022" s="24" t="str">
        <f t="shared" si="67"/>
        <v/>
      </c>
      <c r="H1022" s="357" t="str">
        <f t="shared" si="68"/>
        <v>否</v>
      </c>
      <c r="I1022" s="156" t="str">
        <f t="shared" si="69"/>
        <v>项</v>
      </c>
      <c r="J1022" s="225"/>
      <c r="K1022" s="225"/>
    </row>
    <row r="1023" s="222" customFormat="1" ht="18.75" hidden="1" spans="1:11">
      <c r="A1023" s="176" t="s">
        <v>1922</v>
      </c>
      <c r="B1023" s="359" t="s">
        <v>168</v>
      </c>
      <c r="C1023" s="251">
        <f>VLOOKUP(A1023,'[88]02'!A:E,5,FALSE)</f>
        <v>0</v>
      </c>
      <c r="D1023" s="251">
        <f>SUMIFS([87]表二!$E$1:$E$65536,[87]表二!$A$1:$A$65536,A1023)</f>
        <v>0</v>
      </c>
      <c r="E1023" s="360">
        <f>VLOOKUP(A1023,Sheet1!A:E,5)</f>
        <v>0</v>
      </c>
      <c r="F1023" s="24" t="str">
        <f t="shared" si="66"/>
        <v/>
      </c>
      <c r="G1023" s="24" t="str">
        <f t="shared" si="67"/>
        <v/>
      </c>
      <c r="H1023" s="357" t="str">
        <f t="shared" si="68"/>
        <v>否</v>
      </c>
      <c r="I1023" s="156" t="str">
        <f t="shared" si="69"/>
        <v>项</v>
      </c>
      <c r="J1023" s="225"/>
      <c r="K1023" s="225"/>
    </row>
    <row r="1024" s="222" customFormat="1" ht="18.75" hidden="1" spans="1:11">
      <c r="A1024" s="176" t="s">
        <v>1923</v>
      </c>
      <c r="B1024" s="359" t="s">
        <v>170</v>
      </c>
      <c r="C1024" s="251">
        <f>VLOOKUP(A1024,'[88]02'!A:E,5,FALSE)</f>
        <v>0</v>
      </c>
      <c r="D1024" s="251">
        <f>SUMIFS([87]表二!$E$1:$E$65536,[87]表二!$A$1:$A$65536,A1024)</f>
        <v>0</v>
      </c>
      <c r="E1024" s="360">
        <f>VLOOKUP(A1024,Sheet1!A:E,5)</f>
        <v>0</v>
      </c>
      <c r="F1024" s="24" t="str">
        <f t="shared" si="66"/>
        <v/>
      </c>
      <c r="G1024" s="24" t="str">
        <f t="shared" si="67"/>
        <v/>
      </c>
      <c r="H1024" s="357" t="str">
        <f t="shared" si="68"/>
        <v>否</v>
      </c>
      <c r="I1024" s="156" t="str">
        <f t="shared" si="69"/>
        <v>项</v>
      </c>
      <c r="J1024" s="225"/>
      <c r="K1024" s="225"/>
    </row>
    <row r="1025" s="222" customFormat="1" ht="18.75" hidden="1" spans="1:11">
      <c r="A1025" s="176" t="s">
        <v>1924</v>
      </c>
      <c r="B1025" s="359" t="s">
        <v>1925</v>
      </c>
      <c r="C1025" s="251">
        <f>VLOOKUP(A1025,'[88]02'!A:E,5,FALSE)</f>
        <v>0</v>
      </c>
      <c r="D1025" s="251">
        <f>SUMIFS([87]表二!$E$1:$E$65536,[87]表二!$A$1:$A$65536,A1025)</f>
        <v>0</v>
      </c>
      <c r="E1025" s="360">
        <f>VLOOKUP(A1025,Sheet1!A:E,5)</f>
        <v>0</v>
      </c>
      <c r="F1025" s="24" t="str">
        <f t="shared" si="66"/>
        <v/>
      </c>
      <c r="G1025" s="24" t="str">
        <f t="shared" si="67"/>
        <v/>
      </c>
      <c r="H1025" s="357" t="str">
        <f t="shared" si="68"/>
        <v>否</v>
      </c>
      <c r="I1025" s="156" t="str">
        <f t="shared" si="69"/>
        <v>项</v>
      </c>
      <c r="J1025" s="225"/>
      <c r="K1025" s="225"/>
    </row>
    <row r="1026" ht="24" customHeight="1" spans="1:11">
      <c r="A1026" s="176" t="s">
        <v>1926</v>
      </c>
      <c r="B1026" s="177" t="s">
        <v>1927</v>
      </c>
      <c r="C1026" s="251">
        <f>SUM(C1027:C1036)</f>
        <v>519</v>
      </c>
      <c r="D1026" s="251">
        <f>SUM(D1027:D1036)</f>
        <v>516</v>
      </c>
      <c r="E1026" s="251">
        <f>SUM(E1027:E1036)</f>
        <v>404</v>
      </c>
      <c r="F1026" s="24">
        <f t="shared" si="66"/>
        <v>-0.222</v>
      </c>
      <c r="G1026" s="24">
        <f t="shared" si="67"/>
        <v>-0.217</v>
      </c>
      <c r="H1026" s="357" t="str">
        <f t="shared" si="68"/>
        <v>是</v>
      </c>
      <c r="I1026" s="156" t="str">
        <f t="shared" si="69"/>
        <v>款</v>
      </c>
      <c r="J1026" s="156"/>
      <c r="K1026" s="156"/>
    </row>
    <row r="1027" s="222" customFormat="1" ht="24" customHeight="1" spans="1:11">
      <c r="A1027" s="176" t="s">
        <v>1928</v>
      </c>
      <c r="B1027" s="359" t="s">
        <v>166</v>
      </c>
      <c r="C1027" s="251">
        <f>VLOOKUP(A1027,'[88]02'!A:E,5,FALSE)</f>
        <v>504</v>
      </c>
      <c r="D1027" s="251">
        <f>SUMIFS([87]表二!$E$1:$E$65536,[87]表二!$A$1:$A$65536,A1027)</f>
        <v>516</v>
      </c>
      <c r="E1027" s="360">
        <f>VLOOKUP(A1027,Sheet1!A:E,5)</f>
        <v>404</v>
      </c>
      <c r="F1027" s="24">
        <f t="shared" si="66"/>
        <v>-0.198</v>
      </c>
      <c r="G1027" s="24">
        <f t="shared" si="67"/>
        <v>-0.217</v>
      </c>
      <c r="H1027" s="357" t="str">
        <f t="shared" si="68"/>
        <v>是</v>
      </c>
      <c r="I1027" s="156" t="str">
        <f t="shared" si="69"/>
        <v>项</v>
      </c>
      <c r="J1027" s="225"/>
      <c r="K1027" s="225"/>
    </row>
    <row r="1028" s="222" customFormat="1" ht="18.75" hidden="1" spans="1:11">
      <c r="A1028" s="176" t="s">
        <v>1929</v>
      </c>
      <c r="B1028" s="359" t="s">
        <v>168</v>
      </c>
      <c r="C1028" s="251">
        <f>VLOOKUP(A1028,'[88]02'!A:E,5,FALSE)</f>
        <v>0</v>
      </c>
      <c r="D1028" s="251">
        <f>SUMIFS([87]表二!$E$1:$E$65536,[87]表二!$A$1:$A$65536,A1028)</f>
        <v>0</v>
      </c>
      <c r="E1028" s="360">
        <f>VLOOKUP(A1028,Sheet1!A:E,5)</f>
        <v>0</v>
      </c>
      <c r="F1028" s="24" t="str">
        <f t="shared" si="66"/>
        <v/>
      </c>
      <c r="G1028" s="24" t="str">
        <f t="shared" si="67"/>
        <v/>
      </c>
      <c r="H1028" s="357" t="str">
        <f t="shared" si="68"/>
        <v>否</v>
      </c>
      <c r="I1028" s="156" t="str">
        <f t="shared" si="69"/>
        <v>项</v>
      </c>
      <c r="J1028" s="225"/>
      <c r="K1028" s="225"/>
    </row>
    <row r="1029" s="222" customFormat="1" ht="18.75" hidden="1" spans="1:11">
      <c r="A1029" s="176" t="s">
        <v>1930</v>
      </c>
      <c r="B1029" s="359" t="s">
        <v>170</v>
      </c>
      <c r="C1029" s="251">
        <f>VLOOKUP(A1029,'[88]02'!A:E,5,FALSE)</f>
        <v>0</v>
      </c>
      <c r="D1029" s="251">
        <f>SUMIFS([87]表二!$E$1:$E$65536,[87]表二!$A$1:$A$65536,A1029)</f>
        <v>0</v>
      </c>
      <c r="E1029" s="360">
        <f>VLOOKUP(A1029,Sheet1!A:E,5)</f>
        <v>0</v>
      </c>
      <c r="F1029" s="24" t="str">
        <f t="shared" si="66"/>
        <v/>
      </c>
      <c r="G1029" s="24" t="str">
        <f t="shared" si="67"/>
        <v/>
      </c>
      <c r="H1029" s="357" t="str">
        <f t="shared" si="68"/>
        <v>否</v>
      </c>
      <c r="I1029" s="156" t="str">
        <f t="shared" si="69"/>
        <v>项</v>
      </c>
      <c r="J1029" s="225"/>
      <c r="K1029" s="225"/>
    </row>
    <row r="1030" s="222" customFormat="1" ht="18.75" hidden="1" spans="1:11">
      <c r="A1030" s="176" t="s">
        <v>1931</v>
      </c>
      <c r="B1030" s="359" t="s">
        <v>1932</v>
      </c>
      <c r="C1030" s="251">
        <f>VLOOKUP(A1030,'[88]02'!A:E,5,FALSE)</f>
        <v>0</v>
      </c>
      <c r="D1030" s="251">
        <f>SUMIFS([87]表二!$E$1:$E$65536,[87]表二!$A$1:$A$65536,A1030)</f>
        <v>0</v>
      </c>
      <c r="E1030" s="360">
        <f>VLOOKUP(A1030,Sheet1!A:E,5)</f>
        <v>0</v>
      </c>
      <c r="F1030" s="24" t="str">
        <f t="shared" ref="F1030:F1093" si="70">IF(C1030&gt;0,E1030/C1030-1,IF(C1030&lt;0,-(E1030/C1030-1),""))</f>
        <v/>
      </c>
      <c r="G1030" s="24" t="str">
        <f t="shared" ref="G1030:G1093" si="71">IF(D1030&gt;0,E1030/D1030-1,IF(D1030&lt;0,-(E1030/D1030-1),""))</f>
        <v/>
      </c>
      <c r="H1030" s="357" t="str">
        <f t="shared" si="68"/>
        <v>否</v>
      </c>
      <c r="I1030" s="156" t="str">
        <f t="shared" si="69"/>
        <v>项</v>
      </c>
      <c r="J1030" s="225"/>
      <c r="K1030" s="225"/>
    </row>
    <row r="1031" s="222" customFormat="1" ht="18.75" hidden="1" spans="1:11">
      <c r="A1031" s="176" t="s">
        <v>1933</v>
      </c>
      <c r="B1031" s="359" t="s">
        <v>1934</v>
      </c>
      <c r="C1031" s="251">
        <f>VLOOKUP(A1031,'[88]02'!A:E,5,FALSE)</f>
        <v>0</v>
      </c>
      <c r="D1031" s="251">
        <f>SUMIFS([87]表二!$E$1:$E$65536,[87]表二!$A$1:$A$65536,A1031)</f>
        <v>0</v>
      </c>
      <c r="E1031" s="360">
        <f>VLOOKUP(A1031,Sheet1!A:E,5)</f>
        <v>0</v>
      </c>
      <c r="F1031" s="24" t="str">
        <f t="shared" si="70"/>
        <v/>
      </c>
      <c r="G1031" s="24" t="str">
        <f t="shared" si="71"/>
        <v/>
      </c>
      <c r="H1031" s="357" t="str">
        <f t="shared" si="68"/>
        <v>否</v>
      </c>
      <c r="I1031" s="156" t="str">
        <f t="shared" si="69"/>
        <v>项</v>
      </c>
      <c r="J1031" s="225"/>
      <c r="K1031" s="225"/>
    </row>
    <row r="1032" s="222" customFormat="1" ht="18.75" hidden="1" spans="1:11">
      <c r="A1032" s="176" t="s">
        <v>1935</v>
      </c>
      <c r="B1032" s="359" t="s">
        <v>1936</v>
      </c>
      <c r="C1032" s="251">
        <f>VLOOKUP(A1032,'[88]02'!A:E,5,FALSE)</f>
        <v>0</v>
      </c>
      <c r="D1032" s="251">
        <f>SUMIFS([87]表二!$E$1:$E$65536,[87]表二!$A$1:$A$65536,A1032)</f>
        <v>0</v>
      </c>
      <c r="E1032" s="360">
        <f>VLOOKUP(A1032,Sheet1!A:E,5)</f>
        <v>0</v>
      </c>
      <c r="F1032" s="24" t="str">
        <f t="shared" si="70"/>
        <v/>
      </c>
      <c r="G1032" s="24" t="str">
        <f t="shared" si="71"/>
        <v/>
      </c>
      <c r="H1032" s="357" t="str">
        <f t="shared" si="68"/>
        <v>否</v>
      </c>
      <c r="I1032" s="156" t="str">
        <f t="shared" si="69"/>
        <v>项</v>
      </c>
      <c r="J1032" s="225"/>
      <c r="K1032" s="225"/>
    </row>
    <row r="1033" s="222" customFormat="1" ht="18.75" hidden="1" spans="1:11">
      <c r="A1033" s="362" t="s">
        <v>1937</v>
      </c>
      <c r="B1033" s="367" t="s">
        <v>1938</v>
      </c>
      <c r="C1033" s="251">
        <f>VLOOKUP(A1033,'[88]02'!A:E,5,FALSE)</f>
        <v>0</v>
      </c>
      <c r="D1033" s="251">
        <f>SUMIFS([87]表二!$E$1:$E$65536,[87]表二!$A$1:$A$65536,A1033)</f>
        <v>0</v>
      </c>
      <c r="E1033" s="360">
        <f>VLOOKUP(A1033,Sheet1!A:E,5)</f>
        <v>0</v>
      </c>
      <c r="F1033" s="24" t="str">
        <f t="shared" si="70"/>
        <v/>
      </c>
      <c r="G1033" s="24" t="str">
        <f t="shared" si="71"/>
        <v/>
      </c>
      <c r="H1033" s="357" t="str">
        <f t="shared" si="68"/>
        <v>否</v>
      </c>
      <c r="I1033" s="156" t="str">
        <f t="shared" ref="I1033:I1070" si="72">IF(LEN(A1033)=3,"类",IF(LEN(A1033)=5,"款","项"))</f>
        <v>项</v>
      </c>
      <c r="J1033" s="225"/>
      <c r="K1033" s="225"/>
    </row>
    <row r="1034" s="222" customFormat="1" ht="24" customHeight="1" spans="1:11">
      <c r="A1034" s="362" t="s">
        <v>1939</v>
      </c>
      <c r="B1034" s="367" t="s">
        <v>1940</v>
      </c>
      <c r="C1034" s="251">
        <f>VLOOKUP(A1034,'[88]02'!A:E,5,FALSE)</f>
        <v>15</v>
      </c>
      <c r="D1034" s="251">
        <f>SUMIFS([87]表二!$E$1:$E$65536,[87]表二!$A$1:$A$65536,A1034)</f>
        <v>0</v>
      </c>
      <c r="E1034" s="360">
        <f>VLOOKUP(A1034,Sheet1!A:E,5)</f>
        <v>0</v>
      </c>
      <c r="F1034" s="24">
        <f t="shared" si="70"/>
        <v>-1</v>
      </c>
      <c r="G1034" s="24" t="str">
        <f t="shared" si="71"/>
        <v/>
      </c>
      <c r="H1034" s="357" t="str">
        <f t="shared" si="68"/>
        <v>是</v>
      </c>
      <c r="I1034" s="156" t="str">
        <f t="shared" si="72"/>
        <v>项</v>
      </c>
      <c r="J1034" s="225"/>
      <c r="K1034" s="225"/>
    </row>
    <row r="1035" s="222" customFormat="1" ht="18.75" hidden="1" spans="1:11">
      <c r="A1035" s="362" t="s">
        <v>1941</v>
      </c>
      <c r="B1035" s="367" t="s">
        <v>184</v>
      </c>
      <c r="C1035" s="251">
        <f>VLOOKUP(A1035,'[88]02'!A:E,5,FALSE)</f>
        <v>0</v>
      </c>
      <c r="D1035" s="251">
        <f>SUMIFS([87]表二!$E$1:$E$65536,[87]表二!$A$1:$A$65536,A1035)</f>
        <v>0</v>
      </c>
      <c r="E1035" s="360">
        <f>VLOOKUP(A1035,Sheet1!A:E,5)</f>
        <v>0</v>
      </c>
      <c r="F1035" s="24" t="str">
        <f t="shared" si="70"/>
        <v/>
      </c>
      <c r="G1035" s="24" t="str">
        <f t="shared" si="71"/>
        <v/>
      </c>
      <c r="H1035" s="357" t="str">
        <f t="shared" si="68"/>
        <v>否</v>
      </c>
      <c r="I1035" s="156" t="str">
        <f t="shared" si="72"/>
        <v>项</v>
      </c>
      <c r="J1035" s="225"/>
      <c r="K1035" s="225"/>
    </row>
    <row r="1036" s="222" customFormat="1" ht="18.75" hidden="1" spans="1:11">
      <c r="A1036" s="176" t="s">
        <v>1942</v>
      </c>
      <c r="B1036" s="359" t="s">
        <v>1943</v>
      </c>
      <c r="C1036" s="251">
        <f>VLOOKUP(A1036,'[88]02'!A:E,5,FALSE)</f>
        <v>0</v>
      </c>
      <c r="D1036" s="251">
        <f>SUMIFS([87]表二!$E$1:$E$65536,[87]表二!$A$1:$A$65536,A1036)</f>
        <v>0</v>
      </c>
      <c r="E1036" s="360">
        <f>VLOOKUP(A1036,Sheet1!A:E,5)</f>
        <v>0</v>
      </c>
      <c r="F1036" s="24" t="str">
        <f t="shared" si="70"/>
        <v/>
      </c>
      <c r="G1036" s="24" t="str">
        <f t="shared" si="71"/>
        <v/>
      </c>
      <c r="H1036" s="357" t="str">
        <f t="shared" si="68"/>
        <v>否</v>
      </c>
      <c r="I1036" s="156" t="str">
        <f t="shared" si="72"/>
        <v>项</v>
      </c>
      <c r="J1036" s="225"/>
      <c r="K1036" s="225"/>
    </row>
    <row r="1037" ht="18.75" hidden="1" spans="1:11">
      <c r="A1037" s="176" t="s">
        <v>1944</v>
      </c>
      <c r="B1037" s="177" t="s">
        <v>1945</v>
      </c>
      <c r="C1037" s="251">
        <f>SUM(C1038:C1043)</f>
        <v>0</v>
      </c>
      <c r="D1037" s="251">
        <f>SUM(D1038:D1043)</f>
        <v>0</v>
      </c>
      <c r="E1037" s="251">
        <f>SUM(E1038:E1043)</f>
        <v>0</v>
      </c>
      <c r="F1037" s="24" t="str">
        <f t="shared" si="70"/>
        <v/>
      </c>
      <c r="G1037" s="24" t="str">
        <f t="shared" si="71"/>
        <v/>
      </c>
      <c r="H1037" s="357" t="str">
        <f t="shared" si="68"/>
        <v>否</v>
      </c>
      <c r="I1037" s="156" t="str">
        <f t="shared" si="72"/>
        <v>款</v>
      </c>
      <c r="J1037" s="156"/>
      <c r="K1037" s="156"/>
    </row>
    <row r="1038" s="222" customFormat="1" ht="18.75" hidden="1" spans="1:11">
      <c r="A1038" s="176" t="s">
        <v>1946</v>
      </c>
      <c r="B1038" s="359" t="s">
        <v>166</v>
      </c>
      <c r="C1038" s="251">
        <f>VLOOKUP(A1038,'[88]02'!A:E,5,FALSE)</f>
        <v>0</v>
      </c>
      <c r="D1038" s="251">
        <f>SUMIFS([87]表二!$E$1:$E$65536,[87]表二!$A$1:$A$65536,A1038)</f>
        <v>0</v>
      </c>
      <c r="E1038" s="360">
        <f>VLOOKUP(A1038,Sheet1!A:E,5)</f>
        <v>0</v>
      </c>
      <c r="F1038" s="24" t="str">
        <f t="shared" si="70"/>
        <v/>
      </c>
      <c r="G1038" s="24" t="str">
        <f t="shared" si="71"/>
        <v/>
      </c>
      <c r="H1038" s="357" t="str">
        <f t="shared" si="68"/>
        <v>否</v>
      </c>
      <c r="I1038" s="156" t="str">
        <f t="shared" si="72"/>
        <v>项</v>
      </c>
      <c r="J1038" s="225"/>
      <c r="K1038" s="225"/>
    </row>
    <row r="1039" s="222" customFormat="1" ht="18.75" hidden="1" spans="1:11">
      <c r="A1039" s="176" t="s">
        <v>1947</v>
      </c>
      <c r="B1039" s="359" t="s">
        <v>168</v>
      </c>
      <c r="C1039" s="251">
        <f>VLOOKUP(A1039,'[88]02'!A:E,5,FALSE)</f>
        <v>0</v>
      </c>
      <c r="D1039" s="251">
        <f>SUMIFS([87]表二!$E$1:$E$65536,[87]表二!$A$1:$A$65536,A1039)</f>
        <v>0</v>
      </c>
      <c r="E1039" s="360">
        <f>VLOOKUP(A1039,Sheet1!A:E,5)</f>
        <v>0</v>
      </c>
      <c r="F1039" s="24" t="str">
        <f t="shared" si="70"/>
        <v/>
      </c>
      <c r="G1039" s="24" t="str">
        <f t="shared" si="71"/>
        <v/>
      </c>
      <c r="H1039" s="357" t="str">
        <f t="shared" si="68"/>
        <v>否</v>
      </c>
      <c r="I1039" s="156" t="str">
        <f t="shared" si="72"/>
        <v>项</v>
      </c>
      <c r="J1039" s="225"/>
      <c r="K1039" s="225"/>
    </row>
    <row r="1040" s="222" customFormat="1" ht="18.75" hidden="1" spans="1:11">
      <c r="A1040" s="176" t="s">
        <v>1948</v>
      </c>
      <c r="B1040" s="359" t="s">
        <v>170</v>
      </c>
      <c r="C1040" s="251">
        <f>VLOOKUP(A1040,'[88]02'!A:E,5,FALSE)</f>
        <v>0</v>
      </c>
      <c r="D1040" s="251">
        <f>SUMIFS([87]表二!$E$1:$E$65536,[87]表二!$A$1:$A$65536,A1040)</f>
        <v>0</v>
      </c>
      <c r="E1040" s="360">
        <f>VLOOKUP(A1040,Sheet1!A:E,5)</f>
        <v>0</v>
      </c>
      <c r="F1040" s="24" t="str">
        <f t="shared" si="70"/>
        <v/>
      </c>
      <c r="G1040" s="24" t="str">
        <f t="shared" si="71"/>
        <v/>
      </c>
      <c r="H1040" s="357" t="str">
        <f t="shared" si="68"/>
        <v>否</v>
      </c>
      <c r="I1040" s="156" t="str">
        <f t="shared" si="72"/>
        <v>项</v>
      </c>
      <c r="J1040" s="225"/>
      <c r="K1040" s="225"/>
    </row>
    <row r="1041" s="222" customFormat="1" ht="18.75" hidden="1" spans="1:11">
      <c r="A1041" s="176" t="s">
        <v>1949</v>
      </c>
      <c r="B1041" s="359" t="s">
        <v>1950</v>
      </c>
      <c r="C1041" s="251">
        <f>VLOOKUP(A1041,'[88]02'!A:E,5,FALSE)</f>
        <v>0</v>
      </c>
      <c r="D1041" s="251">
        <f>SUMIFS([87]表二!$E$1:$E$65536,[87]表二!$A$1:$A$65536,A1041)</f>
        <v>0</v>
      </c>
      <c r="E1041" s="360">
        <f>VLOOKUP(A1041,Sheet1!A:E,5)</f>
        <v>0</v>
      </c>
      <c r="F1041" s="24" t="str">
        <f t="shared" si="70"/>
        <v/>
      </c>
      <c r="G1041" s="24" t="str">
        <f t="shared" si="71"/>
        <v/>
      </c>
      <c r="H1041" s="357" t="str">
        <f t="shared" si="68"/>
        <v>否</v>
      </c>
      <c r="I1041" s="156" t="str">
        <f t="shared" si="72"/>
        <v>项</v>
      </c>
      <c r="J1041" s="225"/>
      <c r="K1041" s="225"/>
    </row>
    <row r="1042" s="222" customFormat="1" ht="18.75" hidden="1" spans="1:11">
      <c r="A1042" s="176" t="s">
        <v>1951</v>
      </c>
      <c r="B1042" s="359" t="s">
        <v>1952</v>
      </c>
      <c r="C1042" s="251">
        <f>VLOOKUP(A1042,'[88]02'!A:E,5,FALSE)</f>
        <v>0</v>
      </c>
      <c r="D1042" s="251">
        <f>SUMIFS([87]表二!$E$1:$E$65536,[87]表二!$A$1:$A$65536,A1042)</f>
        <v>0</v>
      </c>
      <c r="E1042" s="360">
        <f>VLOOKUP(A1042,Sheet1!A:E,5)</f>
        <v>0</v>
      </c>
      <c r="F1042" s="24" t="str">
        <f t="shared" si="70"/>
        <v/>
      </c>
      <c r="G1042" s="24" t="str">
        <f t="shared" si="71"/>
        <v/>
      </c>
      <c r="H1042" s="357" t="str">
        <f t="shared" si="68"/>
        <v>否</v>
      </c>
      <c r="I1042" s="156" t="str">
        <f t="shared" si="72"/>
        <v>项</v>
      </c>
      <c r="J1042" s="225"/>
      <c r="K1042" s="225"/>
    </row>
    <row r="1043" s="222" customFormat="1" ht="18.75" hidden="1" spans="1:11">
      <c r="A1043" s="176" t="s">
        <v>1953</v>
      </c>
      <c r="B1043" s="359" t="s">
        <v>1954</v>
      </c>
      <c r="C1043" s="251">
        <f>VLOOKUP(A1043,'[88]02'!A:E,5,FALSE)</f>
        <v>0</v>
      </c>
      <c r="D1043" s="251">
        <f>SUMIFS([87]表二!$E$1:$E$65536,[87]表二!$A$1:$A$65536,A1043)</f>
        <v>0</v>
      </c>
      <c r="E1043" s="360">
        <f>VLOOKUP(A1043,Sheet1!A:E,5)</f>
        <v>0</v>
      </c>
      <c r="F1043" s="24" t="str">
        <f t="shared" si="70"/>
        <v/>
      </c>
      <c r="G1043" s="24" t="str">
        <f t="shared" si="71"/>
        <v/>
      </c>
      <c r="H1043" s="357" t="str">
        <f t="shared" si="68"/>
        <v>否</v>
      </c>
      <c r="I1043" s="156" t="str">
        <f t="shared" si="72"/>
        <v>项</v>
      </c>
      <c r="J1043" s="225"/>
      <c r="K1043" s="225"/>
    </row>
    <row r="1044" ht="18.75" hidden="1" spans="1:11">
      <c r="A1044" s="176" t="s">
        <v>1955</v>
      </c>
      <c r="B1044" s="177" t="s">
        <v>1956</v>
      </c>
      <c r="C1044" s="251">
        <f>SUM(C1045:C1051)</f>
        <v>0</v>
      </c>
      <c r="D1044" s="251">
        <f>SUM(D1045:D1051)</f>
        <v>0</v>
      </c>
      <c r="E1044" s="251">
        <f>SUM(E1045:E1051)</f>
        <v>0</v>
      </c>
      <c r="F1044" s="24" t="str">
        <f t="shared" si="70"/>
        <v/>
      </c>
      <c r="G1044" s="24" t="str">
        <f t="shared" si="71"/>
        <v/>
      </c>
      <c r="H1044" s="357" t="str">
        <f t="shared" si="68"/>
        <v>否</v>
      </c>
      <c r="I1044" s="156" t="str">
        <f t="shared" si="72"/>
        <v>款</v>
      </c>
      <c r="J1044" s="156"/>
      <c r="K1044" s="156"/>
    </row>
    <row r="1045" s="222" customFormat="1" ht="18.75" hidden="1" spans="1:11">
      <c r="A1045" s="176" t="s">
        <v>1957</v>
      </c>
      <c r="B1045" s="359" t="s">
        <v>166</v>
      </c>
      <c r="C1045" s="251">
        <f>VLOOKUP(A1045,'[88]02'!A:E,5,FALSE)</f>
        <v>0</v>
      </c>
      <c r="D1045" s="251">
        <f>SUMIFS([87]表二!$E$1:$E$65536,[87]表二!$A$1:$A$65536,A1045)</f>
        <v>0</v>
      </c>
      <c r="E1045" s="360">
        <f>VLOOKUP(A1045,Sheet1!A:E,5)</f>
        <v>0</v>
      </c>
      <c r="F1045" s="24" t="str">
        <f t="shared" si="70"/>
        <v/>
      </c>
      <c r="G1045" s="24" t="str">
        <f t="shared" si="71"/>
        <v/>
      </c>
      <c r="H1045" s="357" t="str">
        <f t="shared" si="68"/>
        <v>否</v>
      </c>
      <c r="I1045" s="156" t="str">
        <f t="shared" si="72"/>
        <v>项</v>
      </c>
      <c r="J1045" s="225"/>
      <c r="K1045" s="225"/>
    </row>
    <row r="1046" s="222" customFormat="1" ht="18.75" hidden="1" spans="1:11">
      <c r="A1046" s="176" t="s">
        <v>1958</v>
      </c>
      <c r="B1046" s="359" t="s">
        <v>168</v>
      </c>
      <c r="C1046" s="251">
        <f>VLOOKUP(A1046,'[88]02'!A:E,5,FALSE)</f>
        <v>0</v>
      </c>
      <c r="D1046" s="251">
        <f>SUMIFS([87]表二!$E$1:$E$65536,[87]表二!$A$1:$A$65536,A1046)</f>
        <v>0</v>
      </c>
      <c r="E1046" s="360">
        <f>VLOOKUP(A1046,Sheet1!A:E,5)</f>
        <v>0</v>
      </c>
      <c r="F1046" s="24" t="str">
        <f t="shared" si="70"/>
        <v/>
      </c>
      <c r="G1046" s="24" t="str">
        <f t="shared" si="71"/>
        <v/>
      </c>
      <c r="H1046" s="357" t="str">
        <f t="shared" si="68"/>
        <v>否</v>
      </c>
      <c r="I1046" s="156" t="str">
        <f t="shared" si="72"/>
        <v>项</v>
      </c>
      <c r="J1046" s="225"/>
      <c r="K1046" s="225"/>
    </row>
    <row r="1047" s="222" customFormat="1" ht="18.75" hidden="1" spans="1:11">
      <c r="A1047" s="176" t="s">
        <v>1959</v>
      </c>
      <c r="B1047" s="359" t="s">
        <v>170</v>
      </c>
      <c r="C1047" s="251">
        <f>VLOOKUP(A1047,'[88]02'!A:E,5,FALSE)</f>
        <v>0</v>
      </c>
      <c r="D1047" s="251">
        <f>SUMIFS([87]表二!$E$1:$E$65536,[87]表二!$A$1:$A$65536,A1047)</f>
        <v>0</v>
      </c>
      <c r="E1047" s="360">
        <f>VLOOKUP(A1047,Sheet1!A:E,5)</f>
        <v>0</v>
      </c>
      <c r="F1047" s="24" t="str">
        <f t="shared" si="70"/>
        <v/>
      </c>
      <c r="G1047" s="24" t="str">
        <f t="shared" si="71"/>
        <v/>
      </c>
      <c r="H1047" s="357" t="str">
        <f t="shared" si="68"/>
        <v>否</v>
      </c>
      <c r="I1047" s="156" t="str">
        <f t="shared" si="72"/>
        <v>项</v>
      </c>
      <c r="J1047" s="225"/>
      <c r="K1047" s="225"/>
    </row>
    <row r="1048" s="222" customFormat="1" ht="18.75" hidden="1" spans="1:11">
      <c r="A1048" s="176" t="s">
        <v>1960</v>
      </c>
      <c r="B1048" s="359" t="s">
        <v>1961</v>
      </c>
      <c r="C1048" s="251">
        <f>VLOOKUP(A1048,'[88]02'!A:E,5,FALSE)</f>
        <v>0</v>
      </c>
      <c r="D1048" s="251">
        <f>SUMIFS([87]表二!$E$1:$E$65536,[87]表二!$A$1:$A$65536,A1048)</f>
        <v>0</v>
      </c>
      <c r="E1048" s="360">
        <f>VLOOKUP(A1048,Sheet1!A:E,5)</f>
        <v>0</v>
      </c>
      <c r="F1048" s="24" t="str">
        <f t="shared" si="70"/>
        <v/>
      </c>
      <c r="G1048" s="24" t="str">
        <f t="shared" si="71"/>
        <v/>
      </c>
      <c r="H1048" s="357" t="str">
        <f t="shared" si="68"/>
        <v>否</v>
      </c>
      <c r="I1048" s="156" t="str">
        <f t="shared" si="72"/>
        <v>项</v>
      </c>
      <c r="J1048" s="225"/>
      <c r="K1048" s="225"/>
    </row>
    <row r="1049" s="222" customFormat="1" ht="18.75" hidden="1" spans="1:11">
      <c r="A1049" s="176" t="s">
        <v>1962</v>
      </c>
      <c r="B1049" s="359" t="s">
        <v>1963</v>
      </c>
      <c r="C1049" s="251">
        <f>VLOOKUP(A1049,'[88]02'!A:E,5,FALSE)</f>
        <v>0</v>
      </c>
      <c r="D1049" s="251">
        <f>SUMIFS([87]表二!$E$1:$E$65536,[87]表二!$A$1:$A$65536,A1049)</f>
        <v>0</v>
      </c>
      <c r="E1049" s="360">
        <f>VLOOKUP(A1049,Sheet1!A:E,5)</f>
        <v>0</v>
      </c>
      <c r="F1049" s="24" t="str">
        <f t="shared" si="70"/>
        <v/>
      </c>
      <c r="G1049" s="24" t="str">
        <f t="shared" si="71"/>
        <v/>
      </c>
      <c r="H1049" s="357" t="str">
        <f t="shared" si="68"/>
        <v>否</v>
      </c>
      <c r="I1049" s="156" t="str">
        <f t="shared" si="72"/>
        <v>项</v>
      </c>
      <c r="J1049" s="225"/>
      <c r="K1049" s="225"/>
    </row>
    <row r="1050" s="222" customFormat="1" ht="18.75" hidden="1" spans="1:11">
      <c r="A1050" s="362" t="s">
        <v>1964</v>
      </c>
      <c r="B1050" s="365" t="s">
        <v>1965</v>
      </c>
      <c r="C1050" s="251">
        <f>VLOOKUP(A1050,'[88]02'!A:E,5,FALSE)</f>
        <v>0</v>
      </c>
      <c r="D1050" s="251">
        <f>SUMIFS([87]表二!$E$1:$E$65536,[87]表二!$A$1:$A$65536,A1050)</f>
        <v>0</v>
      </c>
      <c r="E1050" s="360">
        <f>VLOOKUP(A1050,Sheet1!A:E,5)</f>
        <v>0</v>
      </c>
      <c r="F1050" s="24" t="str">
        <f t="shared" si="70"/>
        <v/>
      </c>
      <c r="G1050" s="24" t="str">
        <f t="shared" si="71"/>
        <v/>
      </c>
      <c r="H1050" s="357" t="str">
        <f t="shared" si="68"/>
        <v>否</v>
      </c>
      <c r="I1050" s="156" t="str">
        <f t="shared" si="72"/>
        <v>项</v>
      </c>
      <c r="J1050" s="225"/>
      <c r="K1050" s="225"/>
    </row>
    <row r="1051" s="222" customFormat="1" ht="18.75" hidden="1" spans="1:11">
      <c r="A1051" s="176" t="s">
        <v>1966</v>
      </c>
      <c r="B1051" s="359" t="s">
        <v>1967</v>
      </c>
      <c r="C1051" s="251">
        <f>VLOOKUP(A1051,'[88]02'!A:E,5,FALSE)</f>
        <v>0</v>
      </c>
      <c r="D1051" s="251">
        <f>SUMIFS([87]表二!$E$1:$E$65536,[87]表二!$A$1:$A$65536,A1051)</f>
        <v>0</v>
      </c>
      <c r="E1051" s="360">
        <f>VLOOKUP(A1051,Sheet1!A:E,5)</f>
        <v>0</v>
      </c>
      <c r="F1051" s="24" t="str">
        <f t="shared" si="70"/>
        <v/>
      </c>
      <c r="G1051" s="24" t="str">
        <f t="shared" si="71"/>
        <v/>
      </c>
      <c r="H1051" s="357" t="str">
        <f t="shared" si="68"/>
        <v>否</v>
      </c>
      <c r="I1051" s="156" t="str">
        <f t="shared" si="72"/>
        <v>项</v>
      </c>
      <c r="J1051" s="225"/>
      <c r="K1051" s="225"/>
    </row>
    <row r="1052" ht="18.75" hidden="1" spans="1:11">
      <c r="A1052" s="176" t="s">
        <v>1968</v>
      </c>
      <c r="B1052" s="177" t="s">
        <v>1969</v>
      </c>
      <c r="C1052" s="251">
        <f>SUM(C1053:C1057)</f>
        <v>0</v>
      </c>
      <c r="D1052" s="251">
        <f>SUM(D1053:D1057)</f>
        <v>0</v>
      </c>
      <c r="E1052" s="251">
        <f>SUM(E1053:E1057)</f>
        <v>0</v>
      </c>
      <c r="F1052" s="24" t="str">
        <f t="shared" si="70"/>
        <v/>
      </c>
      <c r="G1052" s="24" t="str">
        <f t="shared" si="71"/>
        <v/>
      </c>
      <c r="H1052" s="357" t="str">
        <f t="shared" si="68"/>
        <v>否</v>
      </c>
      <c r="I1052" s="156" t="str">
        <f t="shared" si="72"/>
        <v>款</v>
      </c>
      <c r="J1052" s="156"/>
      <c r="K1052" s="156"/>
    </row>
    <row r="1053" s="222" customFormat="1" ht="18.75" hidden="1" spans="1:11">
      <c r="A1053" s="176" t="s">
        <v>1970</v>
      </c>
      <c r="B1053" s="359" t="s">
        <v>1971</v>
      </c>
      <c r="C1053" s="251">
        <f>VLOOKUP(A1053,'[88]02'!A:E,5,FALSE)</f>
        <v>0</v>
      </c>
      <c r="D1053" s="251">
        <f>SUMIFS([87]表二!$E$1:$E$65536,[87]表二!$A$1:$A$65536,A1053)</f>
        <v>0</v>
      </c>
      <c r="E1053" s="360">
        <f>VLOOKUP(A1053,Sheet1!A:E,5)</f>
        <v>0</v>
      </c>
      <c r="F1053" s="24" t="str">
        <f t="shared" si="70"/>
        <v/>
      </c>
      <c r="G1053" s="24" t="str">
        <f t="shared" si="71"/>
        <v/>
      </c>
      <c r="H1053" s="357" t="str">
        <f t="shared" si="68"/>
        <v>否</v>
      </c>
      <c r="I1053" s="156" t="str">
        <f t="shared" si="72"/>
        <v>项</v>
      </c>
      <c r="J1053" s="225"/>
      <c r="K1053" s="225"/>
    </row>
    <row r="1054" s="222" customFormat="1" ht="18.75" hidden="1" spans="1:11">
      <c r="A1054" s="176" t="s">
        <v>1972</v>
      </c>
      <c r="B1054" s="359" t="s">
        <v>1973</v>
      </c>
      <c r="C1054" s="251">
        <f>VLOOKUP(A1054,'[88]02'!A:E,5,FALSE)</f>
        <v>0</v>
      </c>
      <c r="D1054" s="251">
        <f>SUMIFS([87]表二!$E$1:$E$65536,[87]表二!$A$1:$A$65536,A1054)</f>
        <v>0</v>
      </c>
      <c r="E1054" s="360">
        <f>VLOOKUP(A1054,Sheet1!A:E,5)</f>
        <v>0</v>
      </c>
      <c r="F1054" s="24" t="str">
        <f t="shared" si="70"/>
        <v/>
      </c>
      <c r="G1054" s="24" t="str">
        <f t="shared" si="71"/>
        <v/>
      </c>
      <c r="H1054" s="357" t="str">
        <f t="shared" si="68"/>
        <v>否</v>
      </c>
      <c r="I1054" s="156" t="str">
        <f t="shared" si="72"/>
        <v>项</v>
      </c>
      <c r="J1054" s="225"/>
      <c r="K1054" s="225"/>
    </row>
    <row r="1055" s="222" customFormat="1" ht="18.75" hidden="1" spans="1:11">
      <c r="A1055" s="176" t="s">
        <v>1974</v>
      </c>
      <c r="B1055" s="359" t="s">
        <v>1975</v>
      </c>
      <c r="C1055" s="251">
        <f>VLOOKUP(A1055,'[88]02'!A:E,5,FALSE)</f>
        <v>0</v>
      </c>
      <c r="D1055" s="251">
        <f>SUMIFS([87]表二!$E$1:$E$65536,[87]表二!$A$1:$A$65536,A1055)</f>
        <v>0</v>
      </c>
      <c r="E1055" s="360">
        <f>VLOOKUP(A1055,Sheet1!A:E,5)</f>
        <v>0</v>
      </c>
      <c r="F1055" s="24" t="str">
        <f t="shared" si="70"/>
        <v/>
      </c>
      <c r="G1055" s="24" t="str">
        <f t="shared" si="71"/>
        <v/>
      </c>
      <c r="H1055" s="357" t="str">
        <f t="shared" ref="H1055:H1118" si="73">IF(LEN(A1055)=3,"是",IF(B1055&lt;&gt;"",IF(SUM(C1055:E1055)&lt;&gt;0,"是","否"),"是"))</f>
        <v>否</v>
      </c>
      <c r="I1055" s="156" t="str">
        <f t="shared" si="72"/>
        <v>项</v>
      </c>
      <c r="J1055" s="225"/>
      <c r="K1055" s="225"/>
    </row>
    <row r="1056" s="222" customFormat="1" ht="18.75" hidden="1" spans="1:11">
      <c r="A1056" s="176" t="s">
        <v>1976</v>
      </c>
      <c r="B1056" s="359" t="s">
        <v>1977</v>
      </c>
      <c r="C1056" s="251">
        <f>VLOOKUP(A1056,'[88]02'!A:E,5,FALSE)</f>
        <v>0</v>
      </c>
      <c r="D1056" s="251">
        <f>SUMIFS([87]表二!$E$1:$E$65536,[87]表二!$A$1:$A$65536,A1056)</f>
        <v>0</v>
      </c>
      <c r="E1056" s="360">
        <f>VLOOKUP(A1056,Sheet1!A:E,5)</f>
        <v>0</v>
      </c>
      <c r="F1056" s="24" t="str">
        <f t="shared" si="70"/>
        <v/>
      </c>
      <c r="G1056" s="24" t="str">
        <f t="shared" si="71"/>
        <v/>
      </c>
      <c r="H1056" s="357" t="str">
        <f t="shared" si="73"/>
        <v>否</v>
      </c>
      <c r="I1056" s="156" t="str">
        <f t="shared" si="72"/>
        <v>项</v>
      </c>
      <c r="J1056" s="225"/>
      <c r="K1056" s="225"/>
    </row>
    <row r="1057" s="222" customFormat="1" ht="18.75" hidden="1" spans="1:11">
      <c r="A1057" s="176" t="s">
        <v>1978</v>
      </c>
      <c r="B1057" s="359" t="s">
        <v>1969</v>
      </c>
      <c r="C1057" s="251">
        <f>VLOOKUP(A1057,'[88]02'!A:E,5,FALSE)</f>
        <v>0</v>
      </c>
      <c r="D1057" s="251">
        <f>SUMIFS([87]表二!$E$1:$E$65536,[87]表二!$A$1:$A$65536,A1057)</f>
        <v>0</v>
      </c>
      <c r="E1057" s="360">
        <f>VLOOKUP(A1057,Sheet1!A:E,5)</f>
        <v>0</v>
      </c>
      <c r="F1057" s="24" t="str">
        <f t="shared" si="70"/>
        <v/>
      </c>
      <c r="G1057" s="24" t="str">
        <f t="shared" si="71"/>
        <v/>
      </c>
      <c r="H1057" s="357" t="str">
        <f t="shared" si="73"/>
        <v>否</v>
      </c>
      <c r="I1057" s="156" t="str">
        <f t="shared" si="72"/>
        <v>项</v>
      </c>
      <c r="J1057" s="225"/>
      <c r="K1057" s="225"/>
    </row>
    <row r="1058" ht="24" customHeight="1" spans="1:11">
      <c r="A1058" s="172" t="s">
        <v>1979</v>
      </c>
      <c r="B1058" s="173" t="s">
        <v>130</v>
      </c>
      <c r="C1058" s="212">
        <f>SUM(C1059,C1069,C1075)</f>
        <v>174</v>
      </c>
      <c r="D1058" s="212">
        <f>SUM(D1059,D1069,D1075)</f>
        <v>182</v>
      </c>
      <c r="E1058" s="212">
        <f>SUM(E1059,E1069,E1075)</f>
        <v>162</v>
      </c>
      <c r="F1058" s="24">
        <f t="shared" si="70"/>
        <v>-0.069</v>
      </c>
      <c r="G1058" s="24">
        <f t="shared" si="71"/>
        <v>-0.11</v>
      </c>
      <c r="H1058" s="357" t="str">
        <f t="shared" si="73"/>
        <v>是</v>
      </c>
      <c r="I1058" s="156" t="str">
        <f t="shared" si="72"/>
        <v>类</v>
      </c>
      <c r="J1058" s="156"/>
      <c r="K1058" s="156"/>
    </row>
    <row r="1059" ht="24" customHeight="1" spans="1:11">
      <c r="A1059" s="176" t="s">
        <v>1980</v>
      </c>
      <c r="B1059" s="177" t="s">
        <v>1981</v>
      </c>
      <c r="C1059" s="251">
        <f>SUM(C1060:C1068)</f>
        <v>174</v>
      </c>
      <c r="D1059" s="251">
        <f>SUM(D1060:D1068)</f>
        <v>182</v>
      </c>
      <c r="E1059" s="251">
        <f>SUM(E1060:E1068)</f>
        <v>162</v>
      </c>
      <c r="F1059" s="24">
        <f t="shared" si="70"/>
        <v>-0.069</v>
      </c>
      <c r="G1059" s="24">
        <f t="shared" si="71"/>
        <v>-0.11</v>
      </c>
      <c r="H1059" s="357" t="str">
        <f t="shared" si="73"/>
        <v>是</v>
      </c>
      <c r="I1059" s="156" t="str">
        <f t="shared" si="72"/>
        <v>款</v>
      </c>
      <c r="J1059" s="156"/>
      <c r="K1059" s="156"/>
    </row>
    <row r="1060" s="222" customFormat="1" ht="24" customHeight="1" spans="1:11">
      <c r="A1060" s="176" t="s">
        <v>1982</v>
      </c>
      <c r="B1060" s="359" t="s">
        <v>166</v>
      </c>
      <c r="C1060" s="251">
        <f>VLOOKUP(A1060,'[88]02'!A:E,5,FALSE)</f>
        <v>168</v>
      </c>
      <c r="D1060" s="251">
        <f>SUMIFS([87]表二!$E$1:$E$65536,[87]表二!$A$1:$A$65536,A1060)</f>
        <v>182</v>
      </c>
      <c r="E1060" s="360">
        <f>VLOOKUP(A1060,Sheet1!A:E,5)</f>
        <v>162</v>
      </c>
      <c r="F1060" s="24">
        <f t="shared" si="70"/>
        <v>-0.036</v>
      </c>
      <c r="G1060" s="24">
        <f t="shared" si="71"/>
        <v>-0.11</v>
      </c>
      <c r="H1060" s="357" t="str">
        <f t="shared" si="73"/>
        <v>是</v>
      </c>
      <c r="I1060" s="156" t="str">
        <f t="shared" si="72"/>
        <v>项</v>
      </c>
      <c r="J1060" s="225"/>
      <c r="K1060" s="225"/>
    </row>
    <row r="1061" s="222" customFormat="1" ht="18.75" hidden="1" spans="1:11">
      <c r="A1061" s="176" t="s">
        <v>1983</v>
      </c>
      <c r="B1061" s="359" t="s">
        <v>168</v>
      </c>
      <c r="C1061" s="251">
        <f>VLOOKUP(A1061,'[88]02'!A:E,5,FALSE)</f>
        <v>0</v>
      </c>
      <c r="D1061" s="251">
        <f>SUMIFS([87]表二!$E$1:$E$65536,[87]表二!$A$1:$A$65536,A1061)</f>
        <v>0</v>
      </c>
      <c r="E1061" s="360">
        <f>VLOOKUP(A1061,Sheet1!A:E,5)</f>
        <v>0</v>
      </c>
      <c r="F1061" s="24" t="str">
        <f t="shared" si="70"/>
        <v/>
      </c>
      <c r="G1061" s="24" t="str">
        <f t="shared" si="71"/>
        <v/>
      </c>
      <c r="H1061" s="357" t="str">
        <f t="shared" si="73"/>
        <v>否</v>
      </c>
      <c r="I1061" s="156" t="str">
        <f t="shared" si="72"/>
        <v>项</v>
      </c>
      <c r="J1061" s="225"/>
      <c r="K1061" s="225"/>
    </row>
    <row r="1062" s="222" customFormat="1" ht="18.75" hidden="1" spans="1:11">
      <c r="A1062" s="176" t="s">
        <v>1984</v>
      </c>
      <c r="B1062" s="359" t="s">
        <v>170</v>
      </c>
      <c r="C1062" s="251">
        <f>VLOOKUP(A1062,'[88]02'!A:E,5,FALSE)</f>
        <v>0</v>
      </c>
      <c r="D1062" s="251">
        <f>SUMIFS([87]表二!$E$1:$E$65536,[87]表二!$A$1:$A$65536,A1062)</f>
        <v>0</v>
      </c>
      <c r="E1062" s="360">
        <f>VLOOKUP(A1062,Sheet1!A:E,5)</f>
        <v>0</v>
      </c>
      <c r="F1062" s="24" t="str">
        <f t="shared" si="70"/>
        <v/>
      </c>
      <c r="G1062" s="24" t="str">
        <f t="shared" si="71"/>
        <v/>
      </c>
      <c r="H1062" s="357" t="str">
        <f t="shared" si="73"/>
        <v>否</v>
      </c>
      <c r="I1062" s="156" t="str">
        <f t="shared" si="72"/>
        <v>项</v>
      </c>
      <c r="J1062" s="225"/>
      <c r="K1062" s="225"/>
    </row>
    <row r="1063" s="222" customFormat="1" ht="18.75" hidden="1" spans="1:11">
      <c r="A1063" s="176" t="s">
        <v>1985</v>
      </c>
      <c r="B1063" s="359" t="s">
        <v>1986</v>
      </c>
      <c r="C1063" s="251">
        <f>VLOOKUP(A1063,'[88]02'!A:E,5,FALSE)</f>
        <v>0</v>
      </c>
      <c r="D1063" s="251">
        <f>SUMIFS([87]表二!$E$1:$E$65536,[87]表二!$A$1:$A$65536,A1063)</f>
        <v>0</v>
      </c>
      <c r="E1063" s="360">
        <f>VLOOKUP(A1063,Sheet1!A:E,5)</f>
        <v>0</v>
      </c>
      <c r="F1063" s="24" t="str">
        <f t="shared" si="70"/>
        <v/>
      </c>
      <c r="G1063" s="24" t="str">
        <f t="shared" si="71"/>
        <v/>
      </c>
      <c r="H1063" s="357" t="str">
        <f t="shared" si="73"/>
        <v>否</v>
      </c>
      <c r="I1063" s="156" t="str">
        <f t="shared" si="72"/>
        <v>项</v>
      </c>
      <c r="J1063" s="225"/>
      <c r="K1063" s="225"/>
    </row>
    <row r="1064" s="222" customFormat="1" ht="18.75" hidden="1" spans="1:11">
      <c r="A1064" s="176" t="s">
        <v>1987</v>
      </c>
      <c r="B1064" s="359" t="s">
        <v>1988</v>
      </c>
      <c r="C1064" s="251">
        <f>VLOOKUP(A1064,'[88]02'!A:E,5,FALSE)</f>
        <v>0</v>
      </c>
      <c r="D1064" s="251">
        <f>SUMIFS([87]表二!$E$1:$E$65536,[87]表二!$A$1:$A$65536,A1064)</f>
        <v>0</v>
      </c>
      <c r="E1064" s="360">
        <f>VLOOKUP(A1064,Sheet1!A:E,5)</f>
        <v>0</v>
      </c>
      <c r="F1064" s="24" t="str">
        <f t="shared" si="70"/>
        <v/>
      </c>
      <c r="G1064" s="24" t="str">
        <f t="shared" si="71"/>
        <v/>
      </c>
      <c r="H1064" s="357" t="str">
        <f t="shared" si="73"/>
        <v>否</v>
      </c>
      <c r="I1064" s="156" t="str">
        <f t="shared" si="72"/>
        <v>项</v>
      </c>
      <c r="J1064" s="225"/>
      <c r="K1064" s="225"/>
    </row>
    <row r="1065" s="222" customFormat="1" ht="18.75" hidden="1" spans="1:11">
      <c r="A1065" s="176" t="s">
        <v>1989</v>
      </c>
      <c r="B1065" s="359" t="s">
        <v>1990</v>
      </c>
      <c r="C1065" s="251">
        <f>VLOOKUP(A1065,'[88]02'!A:E,5,FALSE)</f>
        <v>0</v>
      </c>
      <c r="D1065" s="251">
        <f>SUMIFS([87]表二!$E$1:$E$65536,[87]表二!$A$1:$A$65536,A1065)</f>
        <v>0</v>
      </c>
      <c r="E1065" s="360">
        <f>VLOOKUP(A1065,Sheet1!A:E,5)</f>
        <v>0</v>
      </c>
      <c r="F1065" s="24" t="str">
        <f t="shared" si="70"/>
        <v/>
      </c>
      <c r="G1065" s="24" t="str">
        <f t="shared" si="71"/>
        <v/>
      </c>
      <c r="H1065" s="357" t="str">
        <f t="shared" si="73"/>
        <v>否</v>
      </c>
      <c r="I1065" s="156" t="str">
        <f t="shared" si="72"/>
        <v>项</v>
      </c>
      <c r="J1065" s="225"/>
      <c r="K1065" s="225"/>
    </row>
    <row r="1066" s="222" customFormat="1" ht="18.75" hidden="1" spans="1:11">
      <c r="A1066" s="176" t="s">
        <v>1991</v>
      </c>
      <c r="B1066" s="359" t="s">
        <v>1992</v>
      </c>
      <c r="C1066" s="251">
        <f>VLOOKUP(A1066,'[88]02'!A:E,5,FALSE)</f>
        <v>0</v>
      </c>
      <c r="D1066" s="251">
        <f>SUMIFS([87]表二!$E$1:$E$65536,[87]表二!$A$1:$A$65536,A1066)</f>
        <v>0</v>
      </c>
      <c r="E1066" s="360">
        <f>VLOOKUP(A1066,Sheet1!A:E,5)</f>
        <v>0</v>
      </c>
      <c r="F1066" s="24" t="str">
        <f t="shared" si="70"/>
        <v/>
      </c>
      <c r="G1066" s="24" t="str">
        <f t="shared" si="71"/>
        <v/>
      </c>
      <c r="H1066" s="357" t="str">
        <f t="shared" si="73"/>
        <v>否</v>
      </c>
      <c r="I1066" s="156" t="str">
        <f t="shared" si="72"/>
        <v>项</v>
      </c>
      <c r="J1066" s="225"/>
      <c r="K1066" s="225"/>
    </row>
    <row r="1067" s="222" customFormat="1" ht="18.75" hidden="1" spans="1:11">
      <c r="A1067" s="176" t="s">
        <v>1993</v>
      </c>
      <c r="B1067" s="359" t="s">
        <v>184</v>
      </c>
      <c r="C1067" s="251">
        <f>VLOOKUP(A1067,'[88]02'!A:E,5,FALSE)</f>
        <v>0</v>
      </c>
      <c r="D1067" s="251">
        <f>SUMIFS([87]表二!$E$1:$E$65536,[87]表二!$A$1:$A$65536,A1067)</f>
        <v>0</v>
      </c>
      <c r="E1067" s="360">
        <f>VLOOKUP(A1067,Sheet1!A:E,5)</f>
        <v>0</v>
      </c>
      <c r="F1067" s="24" t="str">
        <f t="shared" si="70"/>
        <v/>
      </c>
      <c r="G1067" s="24" t="str">
        <f t="shared" si="71"/>
        <v/>
      </c>
      <c r="H1067" s="357" t="str">
        <f t="shared" si="73"/>
        <v>否</v>
      </c>
      <c r="I1067" s="156" t="str">
        <f t="shared" si="72"/>
        <v>项</v>
      </c>
      <c r="J1067" s="225"/>
      <c r="K1067" s="225"/>
    </row>
    <row r="1068" s="222" customFormat="1" ht="24" customHeight="1" spans="1:11">
      <c r="A1068" s="176" t="s">
        <v>1994</v>
      </c>
      <c r="B1068" s="359" t="s">
        <v>1995</v>
      </c>
      <c r="C1068" s="251">
        <f>VLOOKUP(A1068,'[88]02'!A:E,5,FALSE)</f>
        <v>6</v>
      </c>
      <c r="D1068" s="251">
        <f>SUMIFS([87]表二!$E$1:$E$65536,[87]表二!$A$1:$A$65536,A1068)</f>
        <v>0</v>
      </c>
      <c r="E1068" s="360">
        <f>VLOOKUP(A1068,Sheet1!A:E,5)</f>
        <v>0</v>
      </c>
      <c r="F1068" s="24">
        <f t="shared" si="70"/>
        <v>-1</v>
      </c>
      <c r="G1068" s="24" t="str">
        <f t="shared" si="71"/>
        <v/>
      </c>
      <c r="H1068" s="357" t="str">
        <f t="shared" si="73"/>
        <v>是</v>
      </c>
      <c r="I1068" s="156" t="str">
        <f t="shared" si="72"/>
        <v>项</v>
      </c>
      <c r="J1068" s="225"/>
      <c r="K1068" s="225"/>
    </row>
    <row r="1069" ht="18.75" hidden="1" spans="1:11">
      <c r="A1069" s="176" t="s">
        <v>1996</v>
      </c>
      <c r="B1069" s="177" t="s">
        <v>1997</v>
      </c>
      <c r="C1069" s="251">
        <f>SUM(C1070:C1074)</f>
        <v>0</v>
      </c>
      <c r="D1069" s="251">
        <f>SUM(D1070:D1074)</f>
        <v>0</v>
      </c>
      <c r="E1069" s="251">
        <f>SUM(E1070:E1074)</f>
        <v>0</v>
      </c>
      <c r="F1069" s="24" t="str">
        <f t="shared" si="70"/>
        <v/>
      </c>
      <c r="G1069" s="24" t="str">
        <f t="shared" si="71"/>
        <v/>
      </c>
      <c r="H1069" s="357" t="str">
        <f t="shared" si="73"/>
        <v>否</v>
      </c>
      <c r="I1069" s="156" t="str">
        <f t="shared" si="72"/>
        <v>款</v>
      </c>
      <c r="J1069" s="156"/>
      <c r="K1069" s="156"/>
    </row>
    <row r="1070" s="222" customFormat="1" ht="18.75" hidden="1" spans="1:11">
      <c r="A1070" s="176" t="s">
        <v>1998</v>
      </c>
      <c r="B1070" s="359" t="s">
        <v>166</v>
      </c>
      <c r="C1070" s="251">
        <f>VLOOKUP(A1070,'[88]02'!A:E,5,FALSE)</f>
        <v>0</v>
      </c>
      <c r="D1070" s="251">
        <f>SUMIFS([87]表二!$E$1:$E$65536,[87]表二!$A$1:$A$65536,A1070)</f>
        <v>0</v>
      </c>
      <c r="E1070" s="360">
        <f>VLOOKUP(A1070,Sheet1!A:E,5)</f>
        <v>0</v>
      </c>
      <c r="F1070" s="24" t="str">
        <f t="shared" si="70"/>
        <v/>
      </c>
      <c r="G1070" s="24" t="str">
        <f t="shared" si="71"/>
        <v/>
      </c>
      <c r="H1070" s="357" t="str">
        <f t="shared" si="73"/>
        <v>否</v>
      </c>
      <c r="I1070" s="156" t="str">
        <f t="shared" si="72"/>
        <v>项</v>
      </c>
      <c r="J1070" s="225"/>
      <c r="K1070" s="225"/>
    </row>
    <row r="1071" s="222" customFormat="1" ht="18.75" hidden="1" spans="1:11">
      <c r="A1071" s="176" t="s">
        <v>1999</v>
      </c>
      <c r="B1071" s="359" t="s">
        <v>168</v>
      </c>
      <c r="C1071" s="251">
        <f>VLOOKUP(A1071,'[88]02'!A:E,5,FALSE)</f>
        <v>0</v>
      </c>
      <c r="D1071" s="251">
        <f>SUMIFS([87]表二!$E$1:$E$65536,[87]表二!$A$1:$A$65536,A1071)</f>
        <v>0</v>
      </c>
      <c r="E1071" s="360">
        <f>VLOOKUP(A1071,Sheet1!A:E,5)</f>
        <v>0</v>
      </c>
      <c r="F1071" s="24" t="str">
        <f t="shared" si="70"/>
        <v/>
      </c>
      <c r="G1071" s="24" t="str">
        <f t="shared" si="71"/>
        <v/>
      </c>
      <c r="H1071" s="357" t="str">
        <f t="shared" si="73"/>
        <v>否</v>
      </c>
      <c r="I1071" s="156" t="str">
        <f t="shared" ref="I1071:I1134" si="74">IF(LEN(A1071)=3,"类",IF(LEN(A1071)=5,"款","项"))</f>
        <v>项</v>
      </c>
      <c r="J1071" s="225"/>
      <c r="K1071" s="225"/>
    </row>
    <row r="1072" s="222" customFormat="1" ht="18.75" hidden="1" spans="1:11">
      <c r="A1072" s="176" t="s">
        <v>2000</v>
      </c>
      <c r="B1072" s="359" t="s">
        <v>170</v>
      </c>
      <c r="C1072" s="251">
        <f>VLOOKUP(A1072,'[88]02'!A:E,5,FALSE)</f>
        <v>0</v>
      </c>
      <c r="D1072" s="251">
        <f>SUMIFS([87]表二!$E$1:$E$65536,[87]表二!$A$1:$A$65536,A1072)</f>
        <v>0</v>
      </c>
      <c r="E1072" s="360">
        <f>VLOOKUP(A1072,Sheet1!A:E,5)</f>
        <v>0</v>
      </c>
      <c r="F1072" s="24" t="str">
        <f t="shared" si="70"/>
        <v/>
      </c>
      <c r="G1072" s="24" t="str">
        <f t="shared" si="71"/>
        <v/>
      </c>
      <c r="H1072" s="357" t="str">
        <f t="shared" si="73"/>
        <v>否</v>
      </c>
      <c r="I1072" s="156" t="str">
        <f t="shared" si="74"/>
        <v>项</v>
      </c>
      <c r="J1072" s="225"/>
      <c r="K1072" s="225"/>
    </row>
    <row r="1073" s="222" customFormat="1" ht="18.75" hidden="1" spans="1:11">
      <c r="A1073" s="176" t="s">
        <v>2001</v>
      </c>
      <c r="B1073" s="359" t="s">
        <v>2002</v>
      </c>
      <c r="C1073" s="251">
        <f>VLOOKUP(A1073,'[88]02'!A:E,5,FALSE)</f>
        <v>0</v>
      </c>
      <c r="D1073" s="251">
        <f>SUMIFS([87]表二!$E$1:$E$65536,[87]表二!$A$1:$A$65536,A1073)</f>
        <v>0</v>
      </c>
      <c r="E1073" s="360">
        <f>VLOOKUP(A1073,Sheet1!A:E,5)</f>
        <v>0</v>
      </c>
      <c r="F1073" s="24" t="str">
        <f t="shared" si="70"/>
        <v/>
      </c>
      <c r="G1073" s="24" t="str">
        <f t="shared" si="71"/>
        <v/>
      </c>
      <c r="H1073" s="357" t="str">
        <f t="shared" si="73"/>
        <v>否</v>
      </c>
      <c r="I1073" s="156" t="str">
        <f t="shared" si="74"/>
        <v>项</v>
      </c>
      <c r="J1073" s="225"/>
      <c r="K1073" s="225"/>
    </row>
    <row r="1074" s="222" customFormat="1" ht="18.75" hidden="1" spans="1:11">
      <c r="A1074" s="176" t="s">
        <v>2003</v>
      </c>
      <c r="B1074" s="359" t="s">
        <v>2004</v>
      </c>
      <c r="C1074" s="251">
        <f>VLOOKUP(A1074,'[88]02'!A:E,5,FALSE)</f>
        <v>0</v>
      </c>
      <c r="D1074" s="251">
        <f>SUMIFS([87]表二!$E$1:$E$65536,[87]表二!$A$1:$A$65536,A1074)</f>
        <v>0</v>
      </c>
      <c r="E1074" s="360">
        <f>VLOOKUP(A1074,Sheet1!A:E,5)</f>
        <v>0</v>
      </c>
      <c r="F1074" s="24" t="str">
        <f t="shared" si="70"/>
        <v/>
      </c>
      <c r="G1074" s="24" t="str">
        <f t="shared" si="71"/>
        <v/>
      </c>
      <c r="H1074" s="357" t="str">
        <f t="shared" si="73"/>
        <v>否</v>
      </c>
      <c r="I1074" s="156" t="str">
        <f t="shared" si="74"/>
        <v>项</v>
      </c>
      <c r="J1074" s="225"/>
      <c r="K1074" s="225"/>
    </row>
    <row r="1075" ht="18.75" hidden="1" spans="1:11">
      <c r="A1075" s="176" t="s">
        <v>2005</v>
      </c>
      <c r="B1075" s="177" t="s">
        <v>2006</v>
      </c>
      <c r="C1075" s="251">
        <f>SUM(C1076:C1077)</f>
        <v>0</v>
      </c>
      <c r="D1075" s="251">
        <f>SUM(D1076:D1077)</f>
        <v>0</v>
      </c>
      <c r="E1075" s="251">
        <f>SUM(E1076:E1077)</f>
        <v>0</v>
      </c>
      <c r="F1075" s="24" t="str">
        <f t="shared" si="70"/>
        <v/>
      </c>
      <c r="G1075" s="24" t="str">
        <f t="shared" si="71"/>
        <v/>
      </c>
      <c r="H1075" s="357" t="str">
        <f t="shared" si="73"/>
        <v>否</v>
      </c>
      <c r="I1075" s="156" t="str">
        <f t="shared" si="74"/>
        <v>款</v>
      </c>
      <c r="J1075" s="156"/>
      <c r="K1075" s="156"/>
    </row>
    <row r="1076" s="222" customFormat="1" ht="18.75" hidden="1" spans="1:11">
      <c r="A1076" s="176" t="s">
        <v>2007</v>
      </c>
      <c r="B1076" s="359" t="s">
        <v>2008</v>
      </c>
      <c r="C1076" s="251">
        <f>VLOOKUP(A1076,'[88]02'!A:E,5,FALSE)</f>
        <v>0</v>
      </c>
      <c r="D1076" s="251">
        <f>SUMIFS([87]表二!$E$1:$E$65536,[87]表二!$A$1:$A$65536,A1076)</f>
        <v>0</v>
      </c>
      <c r="E1076" s="360">
        <f>VLOOKUP(A1076,Sheet1!A:E,5)</f>
        <v>0</v>
      </c>
      <c r="F1076" s="24" t="str">
        <f t="shared" si="70"/>
        <v/>
      </c>
      <c r="G1076" s="24" t="str">
        <f t="shared" si="71"/>
        <v/>
      </c>
      <c r="H1076" s="357" t="str">
        <f t="shared" si="73"/>
        <v>否</v>
      </c>
      <c r="I1076" s="156" t="str">
        <f t="shared" si="74"/>
        <v>项</v>
      </c>
      <c r="J1076" s="225"/>
      <c r="K1076" s="225"/>
    </row>
    <row r="1077" s="222" customFormat="1" ht="18.75" hidden="1" spans="1:11">
      <c r="A1077" s="176" t="s">
        <v>2009</v>
      </c>
      <c r="B1077" s="359" t="s">
        <v>2006</v>
      </c>
      <c r="C1077" s="251">
        <f>VLOOKUP(A1077,'[88]02'!A:E,5,FALSE)</f>
        <v>0</v>
      </c>
      <c r="D1077" s="251">
        <f>SUMIFS([87]表二!$E$1:$E$65536,[87]表二!$A$1:$A$65536,A1077)</f>
        <v>0</v>
      </c>
      <c r="E1077" s="360">
        <f>VLOOKUP(A1077,Sheet1!A:E,5)</f>
        <v>0</v>
      </c>
      <c r="F1077" s="24" t="str">
        <f t="shared" si="70"/>
        <v/>
      </c>
      <c r="G1077" s="24" t="str">
        <f t="shared" si="71"/>
        <v/>
      </c>
      <c r="H1077" s="357" t="str">
        <f t="shared" si="73"/>
        <v>否</v>
      </c>
      <c r="I1077" s="156" t="str">
        <f t="shared" si="74"/>
        <v>项</v>
      </c>
      <c r="J1077" s="225"/>
      <c r="K1077" s="225"/>
    </row>
    <row r="1078" ht="24" customHeight="1" spans="1:11">
      <c r="A1078" s="172" t="s">
        <v>2010</v>
      </c>
      <c r="B1078" s="173" t="s">
        <v>131</v>
      </c>
      <c r="C1078" s="212">
        <f>SUM(C1079,C1086,C1096,C1102)</f>
        <v>21</v>
      </c>
      <c r="D1078" s="212">
        <f>SUM(D1079,D1086,D1096,D1102)</f>
        <v>1</v>
      </c>
      <c r="E1078" s="212">
        <f>SUM(E1079,E1086,E1096,E1102)</f>
        <v>1</v>
      </c>
      <c r="F1078" s="24">
        <f t="shared" si="70"/>
        <v>-0.952</v>
      </c>
      <c r="G1078" s="24">
        <f t="shared" si="71"/>
        <v>0</v>
      </c>
      <c r="H1078" s="357" t="str">
        <f t="shared" si="73"/>
        <v>是</v>
      </c>
      <c r="I1078" s="156" t="str">
        <f t="shared" si="74"/>
        <v>类</v>
      </c>
      <c r="J1078" s="156"/>
      <c r="K1078" s="156"/>
    </row>
    <row r="1079" ht="24" customHeight="1" spans="1:11">
      <c r="A1079" s="176" t="s">
        <v>2011</v>
      </c>
      <c r="B1079" s="177" t="s">
        <v>2012</v>
      </c>
      <c r="C1079" s="251">
        <f>SUM(C1080:C1085)</f>
        <v>20</v>
      </c>
      <c r="D1079" s="251">
        <f>SUM(D1080:D1085)</f>
        <v>0</v>
      </c>
      <c r="E1079" s="251">
        <f>SUM(E1080:E1085)</f>
        <v>0</v>
      </c>
      <c r="F1079" s="24">
        <f t="shared" si="70"/>
        <v>-1</v>
      </c>
      <c r="G1079" s="24" t="str">
        <f t="shared" si="71"/>
        <v/>
      </c>
      <c r="H1079" s="357" t="str">
        <f t="shared" si="73"/>
        <v>是</v>
      </c>
      <c r="I1079" s="156" t="str">
        <f t="shared" si="74"/>
        <v>款</v>
      </c>
      <c r="J1079" s="156"/>
      <c r="K1079" s="156"/>
    </row>
    <row r="1080" s="222" customFormat="1" ht="18.75" hidden="1" spans="1:11">
      <c r="A1080" s="176" t="s">
        <v>2013</v>
      </c>
      <c r="B1080" s="359" t="s">
        <v>166</v>
      </c>
      <c r="C1080" s="251">
        <f>VLOOKUP(A1080,'[88]02'!A:E,5,FALSE)</f>
        <v>0</v>
      </c>
      <c r="D1080" s="251">
        <f>SUMIFS([87]表二!$E$1:$E$65536,[87]表二!$A$1:$A$65536,A1080)</f>
        <v>0</v>
      </c>
      <c r="E1080" s="360">
        <f>VLOOKUP(A1080,Sheet1!A:E,5)</f>
        <v>0</v>
      </c>
      <c r="F1080" s="24" t="str">
        <f t="shared" si="70"/>
        <v/>
      </c>
      <c r="G1080" s="24" t="str">
        <f t="shared" si="71"/>
        <v/>
      </c>
      <c r="H1080" s="357" t="str">
        <f t="shared" si="73"/>
        <v>否</v>
      </c>
      <c r="I1080" s="156" t="str">
        <f t="shared" si="74"/>
        <v>项</v>
      </c>
      <c r="J1080" s="225"/>
      <c r="K1080" s="225"/>
    </row>
    <row r="1081" s="222" customFormat="1" ht="24" customHeight="1" spans="1:11">
      <c r="A1081" s="176" t="s">
        <v>2014</v>
      </c>
      <c r="B1081" s="359" t="s">
        <v>168</v>
      </c>
      <c r="C1081" s="251">
        <f>VLOOKUP(A1081,'[88]02'!A:E,5,FALSE)</f>
        <v>20</v>
      </c>
      <c r="D1081" s="251">
        <f>SUMIFS([87]表二!$E$1:$E$65536,[87]表二!$A$1:$A$65536,A1081)</f>
        <v>0</v>
      </c>
      <c r="E1081" s="360">
        <f>VLOOKUP(A1081,Sheet1!A:E,5)</f>
        <v>0</v>
      </c>
      <c r="F1081" s="24">
        <f t="shared" si="70"/>
        <v>-1</v>
      </c>
      <c r="G1081" s="24" t="str">
        <f t="shared" si="71"/>
        <v/>
      </c>
      <c r="H1081" s="357" t="str">
        <f t="shared" si="73"/>
        <v>是</v>
      </c>
      <c r="I1081" s="156" t="str">
        <f t="shared" si="74"/>
        <v>项</v>
      </c>
      <c r="J1081" s="225"/>
      <c r="K1081" s="225"/>
    </row>
    <row r="1082" s="222" customFormat="1" ht="18.75" hidden="1" spans="1:11">
      <c r="A1082" s="176" t="s">
        <v>2015</v>
      </c>
      <c r="B1082" s="359" t="s">
        <v>170</v>
      </c>
      <c r="C1082" s="251">
        <f>VLOOKUP(A1082,'[88]02'!A:E,5,FALSE)</f>
        <v>0</v>
      </c>
      <c r="D1082" s="251">
        <f>SUMIFS([87]表二!$E$1:$E$65536,[87]表二!$A$1:$A$65536,A1082)</f>
        <v>0</v>
      </c>
      <c r="E1082" s="360">
        <f>VLOOKUP(A1082,Sheet1!A:E,5)</f>
        <v>0</v>
      </c>
      <c r="F1082" s="24" t="str">
        <f t="shared" si="70"/>
        <v/>
      </c>
      <c r="G1082" s="24" t="str">
        <f t="shared" si="71"/>
        <v/>
      </c>
      <c r="H1082" s="357" t="str">
        <f t="shared" si="73"/>
        <v>否</v>
      </c>
      <c r="I1082" s="156" t="str">
        <f t="shared" si="74"/>
        <v>项</v>
      </c>
      <c r="J1082" s="225"/>
      <c r="K1082" s="225"/>
    </row>
    <row r="1083" s="222" customFormat="1" ht="18.75" hidden="1" spans="1:11">
      <c r="A1083" s="176" t="s">
        <v>2016</v>
      </c>
      <c r="B1083" s="359" t="s">
        <v>2017</v>
      </c>
      <c r="C1083" s="251">
        <f>VLOOKUP(A1083,'[88]02'!A:E,5,FALSE)</f>
        <v>0</v>
      </c>
      <c r="D1083" s="251">
        <f>SUMIFS([87]表二!$E$1:$E$65536,[87]表二!$A$1:$A$65536,A1083)</f>
        <v>0</v>
      </c>
      <c r="E1083" s="360">
        <f>VLOOKUP(A1083,Sheet1!A:E,5)</f>
        <v>0</v>
      </c>
      <c r="F1083" s="24" t="str">
        <f t="shared" si="70"/>
        <v/>
      </c>
      <c r="G1083" s="24" t="str">
        <f t="shared" si="71"/>
        <v/>
      </c>
      <c r="H1083" s="357" t="str">
        <f t="shared" si="73"/>
        <v>否</v>
      </c>
      <c r="I1083" s="156" t="str">
        <f t="shared" si="74"/>
        <v>项</v>
      </c>
      <c r="J1083" s="225"/>
      <c r="K1083" s="225"/>
    </row>
    <row r="1084" s="222" customFormat="1" ht="18.75" hidden="1" spans="1:11">
      <c r="A1084" s="176" t="s">
        <v>2018</v>
      </c>
      <c r="B1084" s="359" t="s">
        <v>184</v>
      </c>
      <c r="C1084" s="251">
        <f>VLOOKUP(A1084,'[88]02'!A:E,5,FALSE)</f>
        <v>0</v>
      </c>
      <c r="D1084" s="251">
        <f>SUMIFS([87]表二!$E$1:$E$65536,[87]表二!$A$1:$A$65536,A1084)</f>
        <v>0</v>
      </c>
      <c r="E1084" s="360">
        <f>VLOOKUP(A1084,Sheet1!A:E,5)</f>
        <v>0</v>
      </c>
      <c r="F1084" s="24" t="str">
        <f t="shared" si="70"/>
        <v/>
      </c>
      <c r="G1084" s="24" t="str">
        <f t="shared" si="71"/>
        <v/>
      </c>
      <c r="H1084" s="357" t="str">
        <f t="shared" si="73"/>
        <v>否</v>
      </c>
      <c r="I1084" s="156" t="str">
        <f t="shared" si="74"/>
        <v>项</v>
      </c>
      <c r="J1084" s="225"/>
      <c r="K1084" s="225"/>
    </row>
    <row r="1085" s="222" customFormat="1" ht="18.75" hidden="1" spans="1:11">
      <c r="A1085" s="176" t="s">
        <v>2019</v>
      </c>
      <c r="B1085" s="359" t="s">
        <v>2020</v>
      </c>
      <c r="C1085" s="251">
        <f>VLOOKUP(A1085,'[88]02'!A:E,5,FALSE)</f>
        <v>0</v>
      </c>
      <c r="D1085" s="251">
        <f>SUMIFS([87]表二!$E$1:$E$65536,[87]表二!$A$1:$A$65536,A1085)</f>
        <v>0</v>
      </c>
      <c r="E1085" s="360">
        <f>VLOOKUP(A1085,Sheet1!A:E,5)</f>
        <v>0</v>
      </c>
      <c r="F1085" s="24" t="str">
        <f t="shared" si="70"/>
        <v/>
      </c>
      <c r="G1085" s="24" t="str">
        <f t="shared" si="71"/>
        <v/>
      </c>
      <c r="H1085" s="357" t="str">
        <f t="shared" si="73"/>
        <v>否</v>
      </c>
      <c r="I1085" s="156" t="str">
        <f t="shared" si="74"/>
        <v>项</v>
      </c>
      <c r="J1085" s="225"/>
      <c r="K1085" s="225"/>
    </row>
    <row r="1086" ht="24" customHeight="1" spans="1:11">
      <c r="A1086" s="194" t="s">
        <v>2021</v>
      </c>
      <c r="B1086" s="177" t="s">
        <v>2022</v>
      </c>
      <c r="C1086" s="251">
        <f>SUM(C1087:C1095)</f>
        <v>1</v>
      </c>
      <c r="D1086" s="251">
        <f>SUM(D1087:D1095)</f>
        <v>1</v>
      </c>
      <c r="E1086" s="251">
        <f>SUM(E1087:E1095)</f>
        <v>1</v>
      </c>
      <c r="F1086" s="24">
        <f t="shared" si="70"/>
        <v>0</v>
      </c>
      <c r="G1086" s="24">
        <f t="shared" si="71"/>
        <v>0</v>
      </c>
      <c r="H1086" s="357" t="str">
        <f t="shared" si="73"/>
        <v>是</v>
      </c>
      <c r="I1086" s="156" t="str">
        <f t="shared" si="74"/>
        <v>款</v>
      </c>
      <c r="J1086" s="156"/>
      <c r="K1086" s="156"/>
    </row>
    <row r="1087" s="222" customFormat="1" ht="18.75" hidden="1" spans="1:11">
      <c r="A1087" s="366" t="s">
        <v>2023</v>
      </c>
      <c r="B1087" s="368" t="s">
        <v>2024</v>
      </c>
      <c r="C1087" s="251">
        <f>VLOOKUP(A1087,'[88]02'!A:E,5,FALSE)</f>
        <v>0</v>
      </c>
      <c r="D1087" s="251">
        <f>SUMIFS([87]表二!$E$1:$E$65536,[87]表二!$A$1:$A$65536,A1087)</f>
        <v>0</v>
      </c>
      <c r="E1087" s="360">
        <f>VLOOKUP(A1087,Sheet1!A:E,5)</f>
        <v>0</v>
      </c>
      <c r="F1087" s="24" t="str">
        <f t="shared" si="70"/>
        <v/>
      </c>
      <c r="G1087" s="24" t="str">
        <f t="shared" si="71"/>
        <v/>
      </c>
      <c r="H1087" s="357" t="str">
        <f t="shared" si="73"/>
        <v>否</v>
      </c>
      <c r="I1087" s="156" t="str">
        <f t="shared" si="74"/>
        <v>项</v>
      </c>
      <c r="J1087" s="225"/>
      <c r="K1087" s="225"/>
    </row>
    <row r="1088" s="222" customFormat="1" ht="18.75" hidden="1" spans="1:11">
      <c r="A1088" s="366" t="s">
        <v>2025</v>
      </c>
      <c r="B1088" s="368" t="s">
        <v>2026</v>
      </c>
      <c r="C1088" s="251">
        <f>VLOOKUP(A1088,'[88]02'!A:E,5,FALSE)</f>
        <v>0</v>
      </c>
      <c r="D1088" s="251">
        <f>SUMIFS([87]表二!$E$1:$E$65536,[87]表二!$A$1:$A$65536,A1088)</f>
        <v>0</v>
      </c>
      <c r="E1088" s="360">
        <f>VLOOKUP(A1088,Sheet1!A:E,5)</f>
        <v>0</v>
      </c>
      <c r="F1088" s="24" t="str">
        <f t="shared" si="70"/>
        <v/>
      </c>
      <c r="G1088" s="24" t="str">
        <f t="shared" si="71"/>
        <v/>
      </c>
      <c r="H1088" s="357" t="str">
        <f t="shared" si="73"/>
        <v>否</v>
      </c>
      <c r="I1088" s="156" t="str">
        <f t="shared" si="74"/>
        <v>项</v>
      </c>
      <c r="J1088" s="225"/>
      <c r="K1088" s="225"/>
    </row>
    <row r="1089" s="222" customFormat="1" ht="18.75" hidden="1" spans="1:11">
      <c r="A1089" s="366" t="s">
        <v>2027</v>
      </c>
      <c r="B1089" s="368" t="s">
        <v>2028</v>
      </c>
      <c r="C1089" s="251">
        <f>VLOOKUP(A1089,'[88]02'!A:E,5,FALSE)</f>
        <v>0</v>
      </c>
      <c r="D1089" s="251">
        <f>SUMIFS([87]表二!$E$1:$E$65536,[87]表二!$A$1:$A$65536,A1089)</f>
        <v>0</v>
      </c>
      <c r="E1089" s="360">
        <f>VLOOKUP(A1089,Sheet1!A:E,5)</f>
        <v>0</v>
      </c>
      <c r="F1089" s="24" t="str">
        <f t="shared" si="70"/>
        <v/>
      </c>
      <c r="G1089" s="24" t="str">
        <f t="shared" si="71"/>
        <v/>
      </c>
      <c r="H1089" s="357" t="str">
        <f t="shared" si="73"/>
        <v>否</v>
      </c>
      <c r="I1089" s="156" t="str">
        <f t="shared" si="74"/>
        <v>项</v>
      </c>
      <c r="J1089" s="225"/>
      <c r="K1089" s="225"/>
    </row>
    <row r="1090" s="222" customFormat="1" ht="18.75" hidden="1" spans="1:11">
      <c r="A1090" s="366" t="s">
        <v>2029</v>
      </c>
      <c r="B1090" s="368" t="s">
        <v>2030</v>
      </c>
      <c r="C1090" s="251">
        <f>VLOOKUP(A1090,'[88]02'!A:E,5,FALSE)</f>
        <v>0</v>
      </c>
      <c r="D1090" s="251">
        <f>SUMIFS([87]表二!$E$1:$E$65536,[87]表二!$A$1:$A$65536,A1090)</f>
        <v>0</v>
      </c>
      <c r="E1090" s="360">
        <f>VLOOKUP(A1090,Sheet1!A:E,5)</f>
        <v>0</v>
      </c>
      <c r="F1090" s="24" t="str">
        <f t="shared" si="70"/>
        <v/>
      </c>
      <c r="G1090" s="24" t="str">
        <f t="shared" si="71"/>
        <v/>
      </c>
      <c r="H1090" s="357" t="str">
        <f t="shared" si="73"/>
        <v>否</v>
      </c>
      <c r="I1090" s="156" t="str">
        <f t="shared" si="74"/>
        <v>项</v>
      </c>
      <c r="J1090" s="225"/>
      <c r="K1090" s="225"/>
    </row>
    <row r="1091" s="222" customFormat="1" ht="24" customHeight="1" spans="1:11">
      <c r="A1091" s="366" t="s">
        <v>2031</v>
      </c>
      <c r="B1091" s="368" t="s">
        <v>2032</v>
      </c>
      <c r="C1091" s="251">
        <f>VLOOKUP(A1091,'[88]02'!A:E,5,FALSE)</f>
        <v>1</v>
      </c>
      <c r="D1091" s="251">
        <f>SUMIFS([87]表二!$E$1:$E$65536,[87]表二!$A$1:$A$65536,A1091)</f>
        <v>1</v>
      </c>
      <c r="E1091" s="360">
        <f>VLOOKUP(A1091,Sheet1!A:E,5)</f>
        <v>1</v>
      </c>
      <c r="F1091" s="24">
        <f t="shared" si="70"/>
        <v>0</v>
      </c>
      <c r="G1091" s="24">
        <f t="shared" si="71"/>
        <v>0</v>
      </c>
      <c r="H1091" s="357" t="str">
        <f t="shared" si="73"/>
        <v>是</v>
      </c>
      <c r="I1091" s="156" t="str">
        <f t="shared" si="74"/>
        <v>项</v>
      </c>
      <c r="J1091" s="225"/>
      <c r="K1091" s="225"/>
    </row>
    <row r="1092" s="222" customFormat="1" ht="18.75" hidden="1" spans="1:11">
      <c r="A1092" s="366" t="s">
        <v>2033</v>
      </c>
      <c r="B1092" s="368" t="s">
        <v>2034</v>
      </c>
      <c r="C1092" s="251">
        <f>VLOOKUP(A1092,'[88]02'!A:E,5,FALSE)</f>
        <v>0</v>
      </c>
      <c r="D1092" s="251">
        <f>SUMIFS([87]表二!$E$1:$E$65536,[87]表二!$A$1:$A$65536,A1092)</f>
        <v>0</v>
      </c>
      <c r="E1092" s="360">
        <f>VLOOKUP(A1092,Sheet1!A:E,5)</f>
        <v>0</v>
      </c>
      <c r="F1092" s="24" t="str">
        <f t="shared" si="70"/>
        <v/>
      </c>
      <c r="G1092" s="24" t="str">
        <f t="shared" si="71"/>
        <v/>
      </c>
      <c r="H1092" s="357" t="str">
        <f t="shared" si="73"/>
        <v>否</v>
      </c>
      <c r="I1092" s="156" t="str">
        <f t="shared" si="74"/>
        <v>项</v>
      </c>
      <c r="J1092" s="225"/>
      <c r="K1092" s="225"/>
    </row>
    <row r="1093" s="222" customFormat="1" ht="18.75" hidden="1" spans="1:11">
      <c r="A1093" s="366" t="s">
        <v>2035</v>
      </c>
      <c r="B1093" s="368" t="s">
        <v>2036</v>
      </c>
      <c r="C1093" s="251">
        <f>VLOOKUP(A1093,'[88]02'!A:E,5,FALSE)</f>
        <v>0</v>
      </c>
      <c r="D1093" s="251">
        <f>SUMIFS([87]表二!$E$1:$E$65536,[87]表二!$A$1:$A$65536,A1093)</f>
        <v>0</v>
      </c>
      <c r="E1093" s="360">
        <f>VLOOKUP(A1093,Sheet1!A:E,5)</f>
        <v>0</v>
      </c>
      <c r="F1093" s="24" t="str">
        <f t="shared" si="70"/>
        <v/>
      </c>
      <c r="G1093" s="24" t="str">
        <f t="shared" si="71"/>
        <v/>
      </c>
      <c r="H1093" s="357" t="str">
        <f t="shared" si="73"/>
        <v>否</v>
      </c>
      <c r="I1093" s="156" t="str">
        <f t="shared" si="74"/>
        <v>项</v>
      </c>
      <c r="J1093" s="225"/>
      <c r="K1093" s="225"/>
    </row>
    <row r="1094" s="222" customFormat="1" ht="18.75" hidden="1" spans="1:11">
      <c r="A1094" s="366" t="s">
        <v>2037</v>
      </c>
      <c r="B1094" s="368" t="s">
        <v>2038</v>
      </c>
      <c r="C1094" s="251">
        <f>VLOOKUP(A1094,'[88]02'!A:E,5,FALSE)</f>
        <v>0</v>
      </c>
      <c r="D1094" s="251">
        <f>SUMIFS([87]表二!$E$1:$E$65536,[87]表二!$A$1:$A$65536,A1094)</f>
        <v>0</v>
      </c>
      <c r="E1094" s="360">
        <f>VLOOKUP(A1094,Sheet1!A:E,5)</f>
        <v>0</v>
      </c>
      <c r="F1094" s="24" t="str">
        <f t="shared" ref="F1094:F1157" si="75">IF(C1094&gt;0,E1094/C1094-1,IF(C1094&lt;0,-(E1094/C1094-1),""))</f>
        <v/>
      </c>
      <c r="G1094" s="24" t="str">
        <f t="shared" ref="G1094:G1157" si="76">IF(D1094&gt;0,E1094/D1094-1,IF(D1094&lt;0,-(E1094/D1094-1),""))</f>
        <v/>
      </c>
      <c r="H1094" s="357" t="str">
        <f t="shared" si="73"/>
        <v>否</v>
      </c>
      <c r="I1094" s="156" t="str">
        <f t="shared" si="74"/>
        <v>项</v>
      </c>
      <c r="J1094" s="225"/>
      <c r="K1094" s="225"/>
    </row>
    <row r="1095" s="222" customFormat="1" ht="18.75" hidden="1" spans="1:11">
      <c r="A1095" s="366" t="s">
        <v>2039</v>
      </c>
      <c r="B1095" s="368" t="s">
        <v>2040</v>
      </c>
      <c r="C1095" s="251">
        <f>VLOOKUP(A1095,'[88]02'!A:E,5,FALSE)</f>
        <v>0</v>
      </c>
      <c r="D1095" s="251">
        <f>SUMIFS([87]表二!$E$1:$E$65536,[87]表二!$A$1:$A$65536,A1095)</f>
        <v>0</v>
      </c>
      <c r="E1095" s="360">
        <f>VLOOKUP(A1095,Sheet1!A:E,5)</f>
        <v>0</v>
      </c>
      <c r="F1095" s="24" t="str">
        <f t="shared" si="75"/>
        <v/>
      </c>
      <c r="G1095" s="24" t="str">
        <f t="shared" si="76"/>
        <v/>
      </c>
      <c r="H1095" s="357" t="str">
        <f t="shared" si="73"/>
        <v>否</v>
      </c>
      <c r="I1095" s="156" t="str">
        <f t="shared" si="74"/>
        <v>项</v>
      </c>
      <c r="J1095" s="225"/>
      <c r="K1095" s="225"/>
    </row>
    <row r="1096" ht="18.75" hidden="1" spans="1:11">
      <c r="A1096" s="176" t="s">
        <v>2041</v>
      </c>
      <c r="B1096" s="177" t="s">
        <v>2042</v>
      </c>
      <c r="C1096" s="251">
        <f>SUM(C1097:C1101)</f>
        <v>0</v>
      </c>
      <c r="D1096" s="251">
        <f>SUM(D1097:D1101)</f>
        <v>0</v>
      </c>
      <c r="E1096" s="251">
        <f>SUM(E1097:E1101)</f>
        <v>0</v>
      </c>
      <c r="F1096" s="24" t="str">
        <f t="shared" si="75"/>
        <v/>
      </c>
      <c r="G1096" s="24" t="str">
        <f t="shared" si="76"/>
        <v/>
      </c>
      <c r="H1096" s="357" t="str">
        <f t="shared" si="73"/>
        <v>否</v>
      </c>
      <c r="I1096" s="156" t="str">
        <f t="shared" si="74"/>
        <v>款</v>
      </c>
      <c r="J1096" s="156"/>
      <c r="K1096" s="156"/>
    </row>
    <row r="1097" s="222" customFormat="1" ht="18.75" hidden="1" spans="1:11">
      <c r="A1097" s="176" t="s">
        <v>2043</v>
      </c>
      <c r="B1097" s="359" t="s">
        <v>2044</v>
      </c>
      <c r="C1097" s="251">
        <f>VLOOKUP(A1097,'[88]02'!A:E,5,FALSE)</f>
        <v>0</v>
      </c>
      <c r="D1097" s="251">
        <f>SUMIFS([87]表二!$E$1:$E$65536,[87]表二!$A$1:$A$65536,A1097)</f>
        <v>0</v>
      </c>
      <c r="E1097" s="360">
        <f>VLOOKUP(A1097,Sheet1!A:E,5)</f>
        <v>0</v>
      </c>
      <c r="F1097" s="24" t="str">
        <f t="shared" si="75"/>
        <v/>
      </c>
      <c r="G1097" s="24" t="str">
        <f t="shared" si="76"/>
        <v/>
      </c>
      <c r="H1097" s="357" t="str">
        <f t="shared" si="73"/>
        <v>否</v>
      </c>
      <c r="I1097" s="156" t="str">
        <f t="shared" si="74"/>
        <v>项</v>
      </c>
      <c r="J1097" s="225"/>
      <c r="K1097" s="225"/>
    </row>
    <row r="1098" s="222" customFormat="1" ht="18.75" hidden="1" spans="1:11">
      <c r="A1098" s="176" t="s">
        <v>2045</v>
      </c>
      <c r="B1098" s="359" t="s">
        <v>2046</v>
      </c>
      <c r="C1098" s="251">
        <f>VLOOKUP(A1098,'[88]02'!A:E,5,FALSE)</f>
        <v>0</v>
      </c>
      <c r="D1098" s="251">
        <f>SUMIFS([87]表二!$E$1:$E$65536,[87]表二!$A$1:$A$65536,A1098)</f>
        <v>0</v>
      </c>
      <c r="E1098" s="360">
        <f>VLOOKUP(A1098,Sheet1!A:E,5)</f>
        <v>0</v>
      </c>
      <c r="F1098" s="24" t="str">
        <f t="shared" si="75"/>
        <v/>
      </c>
      <c r="G1098" s="24" t="str">
        <f t="shared" si="76"/>
        <v/>
      </c>
      <c r="H1098" s="357" t="str">
        <f t="shared" si="73"/>
        <v>否</v>
      </c>
      <c r="I1098" s="156" t="str">
        <f t="shared" si="74"/>
        <v>项</v>
      </c>
      <c r="J1098" s="225"/>
      <c r="K1098" s="225"/>
    </row>
    <row r="1099" s="222" customFormat="1" ht="18.75" hidden="1" spans="1:11">
      <c r="A1099" s="176" t="s">
        <v>2047</v>
      </c>
      <c r="B1099" s="359" t="s">
        <v>2048</v>
      </c>
      <c r="C1099" s="251">
        <f>VLOOKUP(A1099,'[88]02'!A:E,5,FALSE)</f>
        <v>0</v>
      </c>
      <c r="D1099" s="251">
        <f>SUMIFS([87]表二!$E$1:$E$65536,[87]表二!$A$1:$A$65536,A1099)</f>
        <v>0</v>
      </c>
      <c r="E1099" s="360">
        <f>VLOOKUP(A1099,Sheet1!A:E,5)</f>
        <v>0</v>
      </c>
      <c r="F1099" s="24" t="str">
        <f t="shared" si="75"/>
        <v/>
      </c>
      <c r="G1099" s="24" t="str">
        <f t="shared" si="76"/>
        <v/>
      </c>
      <c r="H1099" s="357" t="str">
        <f t="shared" si="73"/>
        <v>否</v>
      </c>
      <c r="I1099" s="156" t="str">
        <f t="shared" si="74"/>
        <v>项</v>
      </c>
      <c r="J1099" s="225"/>
      <c r="K1099" s="225"/>
    </row>
    <row r="1100" s="222" customFormat="1" ht="18.75" hidden="1" spans="1:11">
      <c r="A1100" s="176" t="s">
        <v>2049</v>
      </c>
      <c r="B1100" s="359" t="s">
        <v>2050</v>
      </c>
      <c r="C1100" s="251">
        <f>VLOOKUP(A1100,'[88]02'!A:E,5,FALSE)</f>
        <v>0</v>
      </c>
      <c r="D1100" s="251">
        <f>SUMIFS([87]表二!$E$1:$E$65536,[87]表二!$A$1:$A$65536,A1100)</f>
        <v>0</v>
      </c>
      <c r="E1100" s="360">
        <f>VLOOKUP(A1100,Sheet1!A:E,5)</f>
        <v>0</v>
      </c>
      <c r="F1100" s="24" t="str">
        <f t="shared" si="75"/>
        <v/>
      </c>
      <c r="G1100" s="24" t="str">
        <f t="shared" si="76"/>
        <v/>
      </c>
      <c r="H1100" s="357" t="str">
        <f t="shared" si="73"/>
        <v>否</v>
      </c>
      <c r="I1100" s="156" t="str">
        <f t="shared" si="74"/>
        <v>项</v>
      </c>
      <c r="J1100" s="225"/>
      <c r="K1100" s="225"/>
    </row>
    <row r="1101" s="222" customFormat="1" ht="18.75" hidden="1" spans="1:11">
      <c r="A1101" s="176" t="s">
        <v>2051</v>
      </c>
      <c r="B1101" s="359" t="s">
        <v>2052</v>
      </c>
      <c r="C1101" s="251">
        <f>VLOOKUP(A1101,'[88]02'!A:E,5,FALSE)</f>
        <v>0</v>
      </c>
      <c r="D1101" s="251">
        <f>SUMIFS([87]表二!$E$1:$E$65536,[87]表二!$A$1:$A$65536,A1101)</f>
        <v>0</v>
      </c>
      <c r="E1101" s="360">
        <f>VLOOKUP(A1101,Sheet1!A:E,5)</f>
        <v>0</v>
      </c>
      <c r="F1101" s="24" t="str">
        <f t="shared" si="75"/>
        <v/>
      </c>
      <c r="G1101" s="24" t="str">
        <f t="shared" si="76"/>
        <v/>
      </c>
      <c r="H1101" s="357" t="str">
        <f t="shared" si="73"/>
        <v>否</v>
      </c>
      <c r="I1101" s="156" t="str">
        <f t="shared" si="74"/>
        <v>项</v>
      </c>
      <c r="J1101" s="225"/>
      <c r="K1101" s="225"/>
    </row>
    <row r="1102" ht="18.75" hidden="1" spans="1:11">
      <c r="A1102" s="176" t="s">
        <v>2053</v>
      </c>
      <c r="B1102" s="177" t="s">
        <v>2054</v>
      </c>
      <c r="C1102" s="251">
        <f>SUM(C1103:C1104)</f>
        <v>0</v>
      </c>
      <c r="D1102" s="251">
        <f>SUM(D1103:D1104)</f>
        <v>0</v>
      </c>
      <c r="E1102" s="251">
        <f>SUM(E1103:E1104)</f>
        <v>0</v>
      </c>
      <c r="F1102" s="24" t="str">
        <f t="shared" si="75"/>
        <v/>
      </c>
      <c r="G1102" s="24" t="str">
        <f t="shared" si="76"/>
        <v/>
      </c>
      <c r="H1102" s="357" t="str">
        <f t="shared" si="73"/>
        <v>否</v>
      </c>
      <c r="I1102" s="156" t="str">
        <f t="shared" si="74"/>
        <v>款</v>
      </c>
      <c r="J1102" s="156"/>
      <c r="K1102" s="156"/>
    </row>
    <row r="1103" s="222" customFormat="1" ht="18.75" hidden="1" spans="1:11">
      <c r="A1103" s="194" t="s">
        <v>2055</v>
      </c>
      <c r="B1103" s="359" t="s">
        <v>2056</v>
      </c>
      <c r="C1103" s="251">
        <f>VLOOKUP(A1103,'[88]02'!A:E,5,FALSE)</f>
        <v>0</v>
      </c>
      <c r="D1103" s="251">
        <f>SUMIFS([87]表二!$E$1:$E$65536,[87]表二!$A$1:$A$65536,A1103)</f>
        <v>0</v>
      </c>
      <c r="E1103" s="360">
        <f>VLOOKUP(A1103,Sheet1!A:E,5)</f>
        <v>0</v>
      </c>
      <c r="F1103" s="24" t="str">
        <f t="shared" si="75"/>
        <v/>
      </c>
      <c r="G1103" s="24" t="str">
        <f t="shared" si="76"/>
        <v/>
      </c>
      <c r="H1103" s="357" t="str">
        <f t="shared" si="73"/>
        <v>否</v>
      </c>
      <c r="I1103" s="156" t="str">
        <f t="shared" si="74"/>
        <v>项</v>
      </c>
      <c r="J1103" s="225"/>
      <c r="K1103" s="225"/>
    </row>
    <row r="1104" s="222" customFormat="1" ht="18.75" hidden="1" spans="1:11">
      <c r="A1104" s="194" t="s">
        <v>2057</v>
      </c>
      <c r="B1104" s="359" t="s">
        <v>2052</v>
      </c>
      <c r="C1104" s="251">
        <f>VLOOKUP(A1104,'[88]02'!A:E,5,FALSE)</f>
        <v>0</v>
      </c>
      <c r="D1104" s="251">
        <f>SUMIFS([87]表二!$E$1:$E$65536,[87]表二!$A$1:$A$65536,A1104)</f>
        <v>0</v>
      </c>
      <c r="E1104" s="360">
        <f>VLOOKUP(A1104,Sheet1!A:E,5)</f>
        <v>0</v>
      </c>
      <c r="F1104" s="24" t="str">
        <f t="shared" si="75"/>
        <v/>
      </c>
      <c r="G1104" s="24" t="str">
        <f t="shared" si="76"/>
        <v/>
      </c>
      <c r="H1104" s="357" t="str">
        <f t="shared" si="73"/>
        <v>否</v>
      </c>
      <c r="I1104" s="156" t="str">
        <f t="shared" si="74"/>
        <v>项</v>
      </c>
      <c r="J1104" s="225"/>
      <c r="K1104" s="225"/>
    </row>
    <row r="1105" ht="24" customHeight="1" spans="1:11">
      <c r="A1105" s="172" t="s">
        <v>2058</v>
      </c>
      <c r="B1105" s="173" t="s">
        <v>132</v>
      </c>
      <c r="C1105" s="212">
        <f>SUM(C1106:C1114)</f>
        <v>0</v>
      </c>
      <c r="D1105" s="212">
        <f>SUM(D1106:D1114)</f>
        <v>0</v>
      </c>
      <c r="E1105" s="212">
        <f>SUM(E1106:E1114)</f>
        <v>0</v>
      </c>
      <c r="F1105" s="24" t="str">
        <f t="shared" si="75"/>
        <v/>
      </c>
      <c r="G1105" s="24" t="str">
        <f t="shared" si="76"/>
        <v/>
      </c>
      <c r="H1105" s="357" t="str">
        <f t="shared" si="73"/>
        <v>是</v>
      </c>
      <c r="I1105" s="156" t="str">
        <f t="shared" si="74"/>
        <v>类</v>
      </c>
      <c r="J1105" s="156"/>
      <c r="K1105" s="156"/>
    </row>
    <row r="1106" s="222" customFormat="1" ht="18.75" hidden="1" spans="1:11">
      <c r="A1106" s="176" t="s">
        <v>2059</v>
      </c>
      <c r="B1106" s="177" t="s">
        <v>2060</v>
      </c>
      <c r="C1106" s="212"/>
      <c r="D1106" s="212"/>
      <c r="E1106" s="251"/>
      <c r="F1106" s="24" t="str">
        <f t="shared" si="75"/>
        <v/>
      </c>
      <c r="G1106" s="24" t="str">
        <f t="shared" si="76"/>
        <v/>
      </c>
      <c r="H1106" s="357" t="str">
        <f t="shared" si="73"/>
        <v>否</v>
      </c>
      <c r="I1106" s="156" t="str">
        <f t="shared" si="74"/>
        <v>款</v>
      </c>
      <c r="J1106" s="225"/>
      <c r="K1106" s="225"/>
    </row>
    <row r="1107" s="222" customFormat="1" ht="18.75" hidden="1" spans="1:11">
      <c r="A1107" s="176" t="s">
        <v>2061</v>
      </c>
      <c r="B1107" s="177" t="s">
        <v>2062</v>
      </c>
      <c r="C1107" s="212"/>
      <c r="D1107" s="212"/>
      <c r="E1107" s="360"/>
      <c r="F1107" s="24" t="str">
        <f t="shared" si="75"/>
        <v/>
      </c>
      <c r="G1107" s="24" t="str">
        <f t="shared" si="76"/>
        <v/>
      </c>
      <c r="H1107" s="357" t="str">
        <f t="shared" si="73"/>
        <v>否</v>
      </c>
      <c r="I1107" s="156" t="str">
        <f t="shared" si="74"/>
        <v>款</v>
      </c>
      <c r="J1107" s="225"/>
      <c r="K1107" s="225"/>
    </row>
    <row r="1108" s="222" customFormat="1" ht="18.75" hidden="1" spans="1:11">
      <c r="A1108" s="176" t="s">
        <v>2063</v>
      </c>
      <c r="B1108" s="177" t="s">
        <v>2064</v>
      </c>
      <c r="C1108" s="212"/>
      <c r="D1108" s="212"/>
      <c r="E1108" s="360"/>
      <c r="F1108" s="24" t="str">
        <f t="shared" si="75"/>
        <v/>
      </c>
      <c r="G1108" s="24" t="str">
        <f t="shared" si="76"/>
        <v/>
      </c>
      <c r="H1108" s="357" t="str">
        <f t="shared" si="73"/>
        <v>否</v>
      </c>
      <c r="I1108" s="156" t="str">
        <f t="shared" si="74"/>
        <v>款</v>
      </c>
      <c r="J1108" s="225"/>
      <c r="K1108" s="225"/>
    </row>
    <row r="1109" s="222" customFormat="1" ht="18.75" hidden="1" spans="1:11">
      <c r="A1109" s="176" t="s">
        <v>2065</v>
      </c>
      <c r="B1109" s="177" t="s">
        <v>2066</v>
      </c>
      <c r="C1109" s="212"/>
      <c r="D1109" s="212"/>
      <c r="E1109" s="360"/>
      <c r="F1109" s="24" t="str">
        <f t="shared" si="75"/>
        <v/>
      </c>
      <c r="G1109" s="24" t="str">
        <f t="shared" si="76"/>
        <v/>
      </c>
      <c r="H1109" s="357" t="str">
        <f t="shared" si="73"/>
        <v>否</v>
      </c>
      <c r="I1109" s="156" t="str">
        <f t="shared" si="74"/>
        <v>款</v>
      </c>
      <c r="J1109" s="225"/>
      <c r="K1109" s="225"/>
    </row>
    <row r="1110" s="222" customFormat="1" ht="18.75" hidden="1" spans="1:11">
      <c r="A1110" s="176" t="s">
        <v>2067</v>
      </c>
      <c r="B1110" s="177" t="s">
        <v>2068</v>
      </c>
      <c r="C1110" s="212"/>
      <c r="D1110" s="212"/>
      <c r="E1110" s="360"/>
      <c r="F1110" s="24" t="str">
        <f t="shared" si="75"/>
        <v/>
      </c>
      <c r="G1110" s="24" t="str">
        <f t="shared" si="76"/>
        <v/>
      </c>
      <c r="H1110" s="357" t="str">
        <f t="shared" si="73"/>
        <v>否</v>
      </c>
      <c r="I1110" s="156" t="str">
        <f t="shared" si="74"/>
        <v>款</v>
      </c>
      <c r="J1110" s="225"/>
      <c r="K1110" s="225"/>
    </row>
    <row r="1111" s="222" customFormat="1" ht="18.75" hidden="1" spans="1:11">
      <c r="A1111" s="176" t="s">
        <v>2069</v>
      </c>
      <c r="B1111" s="177" t="s">
        <v>1558</v>
      </c>
      <c r="C1111" s="212"/>
      <c r="D1111" s="212"/>
      <c r="E1111" s="360"/>
      <c r="F1111" s="24" t="str">
        <f t="shared" si="75"/>
        <v/>
      </c>
      <c r="G1111" s="24" t="str">
        <f t="shared" si="76"/>
        <v/>
      </c>
      <c r="H1111" s="357" t="str">
        <f t="shared" si="73"/>
        <v>否</v>
      </c>
      <c r="I1111" s="156" t="str">
        <f t="shared" si="74"/>
        <v>款</v>
      </c>
      <c r="J1111" s="225"/>
      <c r="K1111" s="225"/>
    </row>
    <row r="1112" s="222" customFormat="1" ht="18.75" hidden="1" spans="1:11">
      <c r="A1112" s="176" t="s">
        <v>2070</v>
      </c>
      <c r="B1112" s="177" t="s">
        <v>2071</v>
      </c>
      <c r="C1112" s="212"/>
      <c r="D1112" s="212"/>
      <c r="E1112" s="360"/>
      <c r="F1112" s="24" t="str">
        <f t="shared" si="75"/>
        <v/>
      </c>
      <c r="G1112" s="24" t="str">
        <f t="shared" si="76"/>
        <v/>
      </c>
      <c r="H1112" s="357" t="str">
        <f t="shared" si="73"/>
        <v>否</v>
      </c>
      <c r="I1112" s="156" t="str">
        <f t="shared" si="74"/>
        <v>款</v>
      </c>
      <c r="J1112" s="225"/>
      <c r="K1112" s="225"/>
    </row>
    <row r="1113" s="222" customFormat="1" ht="18.75" hidden="1" spans="1:11">
      <c r="A1113" s="176" t="s">
        <v>2072</v>
      </c>
      <c r="B1113" s="177" t="s">
        <v>2073</v>
      </c>
      <c r="C1113" s="212"/>
      <c r="D1113" s="212"/>
      <c r="E1113" s="360"/>
      <c r="F1113" s="24" t="str">
        <f t="shared" si="75"/>
        <v/>
      </c>
      <c r="G1113" s="24" t="str">
        <f t="shared" si="76"/>
        <v/>
      </c>
      <c r="H1113" s="357" t="str">
        <f t="shared" si="73"/>
        <v>否</v>
      </c>
      <c r="I1113" s="156" t="str">
        <f t="shared" si="74"/>
        <v>款</v>
      </c>
      <c r="J1113" s="225"/>
      <c r="K1113" s="225"/>
    </row>
    <row r="1114" ht="18.75" hidden="1" spans="1:11">
      <c r="A1114" s="176" t="s">
        <v>2074</v>
      </c>
      <c r="B1114" s="177" t="s">
        <v>38</v>
      </c>
      <c r="C1114" s="212"/>
      <c r="D1114" s="212"/>
      <c r="E1114" s="360"/>
      <c r="F1114" s="24" t="str">
        <f t="shared" si="75"/>
        <v/>
      </c>
      <c r="G1114" s="24" t="str">
        <f t="shared" si="76"/>
        <v/>
      </c>
      <c r="H1114" s="357" t="str">
        <f t="shared" si="73"/>
        <v>否</v>
      </c>
      <c r="I1114" s="156" t="str">
        <f t="shared" si="74"/>
        <v>款</v>
      </c>
      <c r="J1114" s="156"/>
      <c r="K1114" s="156"/>
    </row>
    <row r="1115" ht="24" customHeight="1" spans="1:11">
      <c r="A1115" s="172" t="s">
        <v>2075</v>
      </c>
      <c r="B1115" s="173" t="s">
        <v>133</v>
      </c>
      <c r="C1115" s="212">
        <f>SUM(C1116,C1143,C1158)</f>
        <v>861</v>
      </c>
      <c r="D1115" s="212">
        <f>SUM(D1116,D1143,D1158)</f>
        <v>1011</v>
      </c>
      <c r="E1115" s="212">
        <f>SUM(E1116,E1143,E1158)</f>
        <v>1922</v>
      </c>
      <c r="F1115" s="24">
        <f t="shared" si="75"/>
        <v>1.232</v>
      </c>
      <c r="G1115" s="24">
        <f t="shared" si="76"/>
        <v>0.901</v>
      </c>
      <c r="H1115" s="357" t="str">
        <f t="shared" si="73"/>
        <v>是</v>
      </c>
      <c r="I1115" s="156" t="str">
        <f t="shared" si="74"/>
        <v>类</v>
      </c>
      <c r="J1115" s="156"/>
      <c r="K1115" s="156"/>
    </row>
    <row r="1116" ht="24" customHeight="1" spans="1:11">
      <c r="A1116" s="176" t="s">
        <v>2076</v>
      </c>
      <c r="B1116" s="177" t="s">
        <v>2077</v>
      </c>
      <c r="C1116" s="251">
        <f>SUM(C1117:C1142)</f>
        <v>861</v>
      </c>
      <c r="D1116" s="251">
        <f>SUM(D1117:D1142)</f>
        <v>1011</v>
      </c>
      <c r="E1116" s="251">
        <f>SUM(E1117:E1142)</f>
        <v>1922</v>
      </c>
      <c r="F1116" s="24">
        <f t="shared" si="75"/>
        <v>1.232</v>
      </c>
      <c r="G1116" s="24">
        <f t="shared" si="76"/>
        <v>0.901</v>
      </c>
      <c r="H1116" s="357" t="str">
        <f t="shared" si="73"/>
        <v>是</v>
      </c>
      <c r="I1116" s="156" t="str">
        <f t="shared" si="74"/>
        <v>款</v>
      </c>
      <c r="J1116" s="156"/>
      <c r="K1116" s="156"/>
    </row>
    <row r="1117" s="222" customFormat="1" ht="24" customHeight="1" spans="1:11">
      <c r="A1117" s="176" t="s">
        <v>2078</v>
      </c>
      <c r="B1117" s="359" t="s">
        <v>166</v>
      </c>
      <c r="C1117" s="251">
        <f>VLOOKUP(A1117,'[88]02'!A:E,5,FALSE)</f>
        <v>791</v>
      </c>
      <c r="D1117" s="251">
        <f>SUMIFS([87]表二!$E$1:$E$65536,[87]表二!$A$1:$A$65536,A1117)</f>
        <v>890</v>
      </c>
      <c r="E1117" s="360">
        <f>VLOOKUP(A1117,Sheet1!A:E,5)</f>
        <v>784</v>
      </c>
      <c r="F1117" s="24">
        <f t="shared" si="75"/>
        <v>-0.009</v>
      </c>
      <c r="G1117" s="24">
        <f t="shared" si="76"/>
        <v>-0.119</v>
      </c>
      <c r="H1117" s="357" t="str">
        <f t="shared" si="73"/>
        <v>是</v>
      </c>
      <c r="I1117" s="156" t="str">
        <f t="shared" si="74"/>
        <v>项</v>
      </c>
      <c r="J1117" s="225"/>
      <c r="K1117" s="225"/>
    </row>
    <row r="1118" s="222" customFormat="1" ht="24" customHeight="1" spans="1:11">
      <c r="A1118" s="176" t="s">
        <v>2079</v>
      </c>
      <c r="B1118" s="359" t="s">
        <v>168</v>
      </c>
      <c r="C1118" s="251">
        <f>VLOOKUP(A1118,'[88]02'!A:E,5,FALSE)</f>
        <v>0</v>
      </c>
      <c r="D1118" s="251">
        <f>SUMIFS([87]表二!$E$1:$E$65536,[87]表二!$A$1:$A$65536,A1118)</f>
        <v>8</v>
      </c>
      <c r="E1118" s="360">
        <f>VLOOKUP(A1118,Sheet1!A:E,5)</f>
        <v>0</v>
      </c>
      <c r="F1118" s="24" t="str">
        <f t="shared" si="75"/>
        <v/>
      </c>
      <c r="G1118" s="24">
        <f t="shared" si="76"/>
        <v>-1</v>
      </c>
      <c r="H1118" s="357" t="str">
        <f t="shared" si="73"/>
        <v>是</v>
      </c>
      <c r="I1118" s="156" t="str">
        <f t="shared" si="74"/>
        <v>项</v>
      </c>
      <c r="J1118" s="225"/>
      <c r="K1118" s="225"/>
    </row>
    <row r="1119" s="222" customFormat="1" ht="18.75" hidden="1" spans="1:11">
      <c r="A1119" s="176" t="s">
        <v>2080</v>
      </c>
      <c r="B1119" s="359" t="s">
        <v>170</v>
      </c>
      <c r="C1119" s="251">
        <f>VLOOKUP(A1119,'[88]02'!A:E,5,FALSE)</f>
        <v>0</v>
      </c>
      <c r="D1119" s="251">
        <f>SUMIFS([87]表二!$E$1:$E$65536,[87]表二!$A$1:$A$65536,A1119)</f>
        <v>0</v>
      </c>
      <c r="E1119" s="360">
        <f>VLOOKUP(A1119,Sheet1!A:E,5)</f>
        <v>0</v>
      </c>
      <c r="F1119" s="24" t="str">
        <f t="shared" si="75"/>
        <v/>
      </c>
      <c r="G1119" s="24" t="str">
        <f t="shared" si="76"/>
        <v/>
      </c>
      <c r="H1119" s="357" t="str">
        <f t="shared" ref="H1119:H1173" si="77">IF(LEN(A1119)=3,"是",IF(B1119&lt;&gt;"",IF(SUM(C1119:E1119)&lt;&gt;0,"是","否"),"是"))</f>
        <v>否</v>
      </c>
      <c r="I1119" s="156" t="str">
        <f t="shared" si="74"/>
        <v>项</v>
      </c>
      <c r="J1119" s="225"/>
      <c r="K1119" s="225"/>
    </row>
    <row r="1120" s="222" customFormat="1" ht="18.75" hidden="1" spans="1:11">
      <c r="A1120" s="176" t="s">
        <v>2081</v>
      </c>
      <c r="B1120" s="359" t="s">
        <v>2082</v>
      </c>
      <c r="C1120" s="251">
        <f>VLOOKUP(A1120,'[88]02'!A:E,5,FALSE)</f>
        <v>0</v>
      </c>
      <c r="D1120" s="251">
        <f>SUMIFS([87]表二!$E$1:$E$65536,[87]表二!$A$1:$A$65536,A1120)</f>
        <v>0</v>
      </c>
      <c r="E1120" s="360">
        <f>VLOOKUP(A1120,Sheet1!A:E,5)</f>
        <v>0</v>
      </c>
      <c r="F1120" s="24" t="str">
        <f t="shared" si="75"/>
        <v/>
      </c>
      <c r="G1120" s="24" t="str">
        <f t="shared" si="76"/>
        <v/>
      </c>
      <c r="H1120" s="357" t="str">
        <f t="shared" si="77"/>
        <v>否</v>
      </c>
      <c r="I1120" s="156" t="str">
        <f t="shared" si="74"/>
        <v>项</v>
      </c>
      <c r="J1120" s="225"/>
      <c r="K1120" s="225"/>
    </row>
    <row r="1121" s="222" customFormat="1" ht="18.75" spans="1:11">
      <c r="A1121" s="176" t="s">
        <v>2083</v>
      </c>
      <c r="B1121" s="359" t="s">
        <v>2084</v>
      </c>
      <c r="C1121" s="251">
        <f>VLOOKUP(A1121,'[88]02'!A:E,5,FALSE)</f>
        <v>0</v>
      </c>
      <c r="D1121" s="251">
        <f>SUMIFS([87]表二!$E$1:$E$65536,[87]表二!$A$1:$A$65536,A1121)</f>
        <v>0</v>
      </c>
      <c r="E1121" s="360">
        <f>VLOOKUP(A1121,Sheet1!A:E,5)</f>
        <v>1105</v>
      </c>
      <c r="F1121" s="24" t="str">
        <f t="shared" si="75"/>
        <v/>
      </c>
      <c r="G1121" s="24" t="str">
        <f t="shared" si="76"/>
        <v/>
      </c>
      <c r="H1121" s="357" t="str">
        <f t="shared" si="77"/>
        <v>是</v>
      </c>
      <c r="I1121" s="156" t="str">
        <f t="shared" si="74"/>
        <v>项</v>
      </c>
      <c r="J1121" s="225"/>
      <c r="K1121" s="225"/>
    </row>
    <row r="1122" s="222" customFormat="1" ht="18.75" hidden="1" spans="1:11">
      <c r="A1122" s="176" t="s">
        <v>2085</v>
      </c>
      <c r="B1122" s="359" t="s">
        <v>2086</v>
      </c>
      <c r="C1122" s="251">
        <f>VLOOKUP(A1122,'[88]02'!A:E,5,FALSE)</f>
        <v>0</v>
      </c>
      <c r="D1122" s="251">
        <f>SUMIFS([87]表二!$E$1:$E$65536,[87]表二!$A$1:$A$65536,A1122)</f>
        <v>0</v>
      </c>
      <c r="E1122" s="360">
        <f>VLOOKUP(A1122,Sheet1!A:E,5)</f>
        <v>0</v>
      </c>
      <c r="F1122" s="24" t="str">
        <f t="shared" si="75"/>
        <v/>
      </c>
      <c r="G1122" s="24" t="str">
        <f t="shared" si="76"/>
        <v/>
      </c>
      <c r="H1122" s="357" t="str">
        <f t="shared" si="77"/>
        <v>否</v>
      </c>
      <c r="I1122" s="156" t="str">
        <f t="shared" si="74"/>
        <v>项</v>
      </c>
      <c r="J1122" s="225"/>
      <c r="K1122" s="225"/>
    </row>
    <row r="1123" s="222" customFormat="1" ht="24" customHeight="1" spans="1:11">
      <c r="A1123" s="176" t="s">
        <v>2087</v>
      </c>
      <c r="B1123" s="359" t="s">
        <v>2088</v>
      </c>
      <c r="C1123" s="251">
        <f>VLOOKUP(A1123,'[88]02'!A:E,5,FALSE)</f>
        <v>67</v>
      </c>
      <c r="D1123" s="251">
        <f>SUMIFS([87]表二!$E$1:$E$65536,[87]表二!$A$1:$A$65536,A1123)</f>
        <v>70</v>
      </c>
      <c r="E1123" s="360">
        <f>VLOOKUP(A1123,Sheet1!A:E,5)</f>
        <v>33</v>
      </c>
      <c r="F1123" s="24">
        <f t="shared" si="75"/>
        <v>-0.507</v>
      </c>
      <c r="G1123" s="24">
        <f t="shared" si="76"/>
        <v>-0.529</v>
      </c>
      <c r="H1123" s="357" t="str">
        <f t="shared" si="77"/>
        <v>是</v>
      </c>
      <c r="I1123" s="156" t="str">
        <f t="shared" si="74"/>
        <v>项</v>
      </c>
      <c r="J1123" s="225"/>
      <c r="K1123" s="225"/>
    </row>
    <row r="1124" s="222" customFormat="1" ht="24" customHeight="1" spans="1:11">
      <c r="A1124" s="176" t="s">
        <v>2089</v>
      </c>
      <c r="B1124" s="359" t="s">
        <v>2090</v>
      </c>
      <c r="C1124" s="251">
        <f>VLOOKUP(A1124,'[88]02'!A:E,5,FALSE)</f>
        <v>0</v>
      </c>
      <c r="D1124" s="251">
        <f>SUMIFS([87]表二!$E$1:$E$65536,[87]表二!$A$1:$A$65536,A1124)</f>
        <v>43</v>
      </c>
      <c r="E1124" s="360">
        <f>VLOOKUP(A1124,Sheet1!A:E,5)</f>
        <v>0</v>
      </c>
      <c r="F1124" s="24" t="str">
        <f t="shared" si="75"/>
        <v/>
      </c>
      <c r="G1124" s="24">
        <f t="shared" si="76"/>
        <v>-1</v>
      </c>
      <c r="H1124" s="357" t="str">
        <f t="shared" si="77"/>
        <v>是</v>
      </c>
      <c r="I1124" s="156" t="str">
        <f t="shared" si="74"/>
        <v>项</v>
      </c>
      <c r="J1124" s="225"/>
      <c r="K1124" s="225"/>
    </row>
    <row r="1125" s="222" customFormat="1" ht="18.75" hidden="1" spans="1:11">
      <c r="A1125" s="176" t="s">
        <v>2091</v>
      </c>
      <c r="B1125" s="359" t="s">
        <v>2092</v>
      </c>
      <c r="C1125" s="251">
        <f>VLOOKUP(A1125,'[88]02'!A:E,5,FALSE)</f>
        <v>0</v>
      </c>
      <c r="D1125" s="251">
        <f>SUMIFS([87]表二!$E$1:$E$65536,[87]表二!$A$1:$A$65536,A1125)</f>
        <v>0</v>
      </c>
      <c r="E1125" s="360">
        <f>VLOOKUP(A1125,Sheet1!A:E,5)</f>
        <v>0</v>
      </c>
      <c r="F1125" s="24" t="str">
        <f t="shared" si="75"/>
        <v/>
      </c>
      <c r="G1125" s="24" t="str">
        <f t="shared" si="76"/>
        <v/>
      </c>
      <c r="H1125" s="357" t="str">
        <f t="shared" si="77"/>
        <v>否</v>
      </c>
      <c r="I1125" s="156" t="str">
        <f t="shared" si="74"/>
        <v>项</v>
      </c>
      <c r="J1125" s="225"/>
      <c r="K1125" s="225"/>
    </row>
    <row r="1126" s="222" customFormat="1" ht="18.75" hidden="1" spans="1:11">
      <c r="A1126" s="176" t="s">
        <v>2093</v>
      </c>
      <c r="B1126" s="359" t="s">
        <v>2094</v>
      </c>
      <c r="C1126" s="251">
        <f>VLOOKUP(A1126,'[88]02'!A:E,5,FALSE)</f>
        <v>0</v>
      </c>
      <c r="D1126" s="251">
        <f>SUMIFS([87]表二!$E$1:$E$65536,[87]表二!$A$1:$A$65536,A1126)</f>
        <v>0</v>
      </c>
      <c r="E1126" s="360">
        <f>VLOOKUP(A1126,Sheet1!A:E,5)</f>
        <v>0</v>
      </c>
      <c r="F1126" s="24" t="str">
        <f t="shared" si="75"/>
        <v/>
      </c>
      <c r="G1126" s="24" t="str">
        <f t="shared" si="76"/>
        <v/>
      </c>
      <c r="H1126" s="357" t="str">
        <f t="shared" si="77"/>
        <v>否</v>
      </c>
      <c r="I1126" s="156" t="str">
        <f t="shared" si="74"/>
        <v>项</v>
      </c>
      <c r="J1126" s="225"/>
      <c r="K1126" s="225"/>
    </row>
    <row r="1127" s="222" customFormat="1" ht="18.75" hidden="1" spans="1:11">
      <c r="A1127" s="176" t="s">
        <v>2095</v>
      </c>
      <c r="B1127" s="359" t="s">
        <v>2096</v>
      </c>
      <c r="C1127" s="251">
        <f>VLOOKUP(A1127,'[88]02'!A:E,5,FALSE)</f>
        <v>0</v>
      </c>
      <c r="D1127" s="251">
        <f>SUMIFS([87]表二!$E$1:$E$65536,[87]表二!$A$1:$A$65536,A1127)</f>
        <v>0</v>
      </c>
      <c r="E1127" s="360">
        <f>VLOOKUP(A1127,Sheet1!A:E,5)</f>
        <v>0</v>
      </c>
      <c r="F1127" s="24" t="str">
        <f t="shared" si="75"/>
        <v/>
      </c>
      <c r="G1127" s="24" t="str">
        <f t="shared" si="76"/>
        <v/>
      </c>
      <c r="H1127" s="357" t="str">
        <f t="shared" si="77"/>
        <v>否</v>
      </c>
      <c r="I1127" s="156" t="str">
        <f t="shared" si="74"/>
        <v>项</v>
      </c>
      <c r="J1127" s="225"/>
      <c r="K1127" s="225"/>
    </row>
    <row r="1128" s="222" customFormat="1" ht="18.75" hidden="1" spans="1:11">
      <c r="A1128" s="176" t="s">
        <v>2097</v>
      </c>
      <c r="B1128" s="359" t="s">
        <v>2098</v>
      </c>
      <c r="C1128" s="251">
        <f>VLOOKUP(A1128,'[88]02'!A:E,5,FALSE)</f>
        <v>0</v>
      </c>
      <c r="D1128" s="251">
        <f>SUMIFS([87]表二!$E$1:$E$65536,[87]表二!$A$1:$A$65536,A1128)</f>
        <v>0</v>
      </c>
      <c r="E1128" s="360">
        <f>VLOOKUP(A1128,Sheet1!A:E,5)</f>
        <v>0</v>
      </c>
      <c r="F1128" s="24" t="str">
        <f t="shared" si="75"/>
        <v/>
      </c>
      <c r="G1128" s="24" t="str">
        <f t="shared" si="76"/>
        <v/>
      </c>
      <c r="H1128" s="357" t="str">
        <f t="shared" si="77"/>
        <v>否</v>
      </c>
      <c r="I1128" s="156" t="str">
        <f t="shared" si="74"/>
        <v>项</v>
      </c>
      <c r="J1128" s="225"/>
      <c r="K1128" s="225"/>
    </row>
    <row r="1129" s="222" customFormat="1" ht="18.75" hidden="1" spans="1:11">
      <c r="A1129" s="176" t="s">
        <v>2099</v>
      </c>
      <c r="B1129" s="359" t="s">
        <v>2100</v>
      </c>
      <c r="C1129" s="251">
        <f>VLOOKUP(A1129,'[88]02'!A:E,5,FALSE)</f>
        <v>0</v>
      </c>
      <c r="D1129" s="251">
        <f>SUMIFS([87]表二!$E$1:$E$65536,[87]表二!$A$1:$A$65536,A1129)</f>
        <v>0</v>
      </c>
      <c r="E1129" s="360">
        <f>VLOOKUP(A1129,Sheet1!A:E,5)</f>
        <v>0</v>
      </c>
      <c r="F1129" s="24" t="str">
        <f t="shared" si="75"/>
        <v/>
      </c>
      <c r="G1129" s="24" t="str">
        <f t="shared" si="76"/>
        <v/>
      </c>
      <c r="H1129" s="357" t="str">
        <f t="shared" si="77"/>
        <v>否</v>
      </c>
      <c r="I1129" s="156" t="str">
        <f t="shared" si="74"/>
        <v>项</v>
      </c>
      <c r="J1129" s="225"/>
      <c r="K1129" s="225"/>
    </row>
    <row r="1130" s="222" customFormat="1" ht="18.75" hidden="1" spans="1:11">
      <c r="A1130" s="176" t="s">
        <v>2101</v>
      </c>
      <c r="B1130" s="359" t="s">
        <v>2102</v>
      </c>
      <c r="C1130" s="251">
        <f>VLOOKUP(A1130,'[88]02'!A:E,5,FALSE)</f>
        <v>0</v>
      </c>
      <c r="D1130" s="251">
        <f>SUMIFS([87]表二!$E$1:$E$65536,[87]表二!$A$1:$A$65536,A1130)</f>
        <v>0</v>
      </c>
      <c r="E1130" s="360">
        <f>VLOOKUP(A1130,Sheet1!A:E,5)</f>
        <v>0</v>
      </c>
      <c r="F1130" s="24" t="str">
        <f t="shared" si="75"/>
        <v/>
      </c>
      <c r="G1130" s="24" t="str">
        <f t="shared" si="76"/>
        <v/>
      </c>
      <c r="H1130" s="357" t="str">
        <f t="shared" si="77"/>
        <v>否</v>
      </c>
      <c r="I1130" s="156" t="str">
        <f t="shared" si="74"/>
        <v>项</v>
      </c>
      <c r="J1130" s="225"/>
      <c r="K1130" s="225"/>
    </row>
    <row r="1131" s="222" customFormat="1" ht="18.75" hidden="1" spans="1:11">
      <c r="A1131" s="176" t="s">
        <v>2103</v>
      </c>
      <c r="B1131" s="359" t="s">
        <v>2104</v>
      </c>
      <c r="C1131" s="251">
        <f>VLOOKUP(A1131,'[88]02'!A:E,5,FALSE)</f>
        <v>0</v>
      </c>
      <c r="D1131" s="251">
        <f>SUMIFS([87]表二!$E$1:$E$65536,[87]表二!$A$1:$A$65536,A1131)</f>
        <v>0</v>
      </c>
      <c r="E1131" s="360">
        <f>VLOOKUP(A1131,Sheet1!A:E,5)</f>
        <v>0</v>
      </c>
      <c r="F1131" s="24" t="str">
        <f t="shared" si="75"/>
        <v/>
      </c>
      <c r="G1131" s="24" t="str">
        <f t="shared" si="76"/>
        <v/>
      </c>
      <c r="H1131" s="357" t="str">
        <f t="shared" si="77"/>
        <v>否</v>
      </c>
      <c r="I1131" s="156" t="str">
        <f t="shared" si="74"/>
        <v>项</v>
      </c>
      <c r="J1131" s="225"/>
      <c r="K1131" s="225"/>
    </row>
    <row r="1132" s="222" customFormat="1" ht="18.75" hidden="1" spans="1:11">
      <c r="A1132" s="176" t="s">
        <v>2105</v>
      </c>
      <c r="B1132" s="359" t="s">
        <v>2106</v>
      </c>
      <c r="C1132" s="251">
        <f>VLOOKUP(A1132,'[88]02'!A:E,5,FALSE)</f>
        <v>0</v>
      </c>
      <c r="D1132" s="251">
        <f>SUMIFS([87]表二!$E$1:$E$65536,[87]表二!$A$1:$A$65536,A1132)</f>
        <v>0</v>
      </c>
      <c r="E1132" s="360">
        <f>VLOOKUP(A1132,Sheet1!A:E,5)</f>
        <v>0</v>
      </c>
      <c r="F1132" s="24" t="str">
        <f t="shared" si="75"/>
        <v/>
      </c>
      <c r="G1132" s="24" t="str">
        <f t="shared" si="76"/>
        <v/>
      </c>
      <c r="H1132" s="357" t="str">
        <f t="shared" si="77"/>
        <v>否</v>
      </c>
      <c r="I1132" s="156" t="str">
        <f t="shared" si="74"/>
        <v>项</v>
      </c>
      <c r="J1132" s="225"/>
      <c r="K1132" s="225"/>
    </row>
    <row r="1133" s="222" customFormat="1" ht="18.75" hidden="1" spans="1:11">
      <c r="A1133" s="176" t="s">
        <v>2107</v>
      </c>
      <c r="B1133" s="359" t="s">
        <v>2108</v>
      </c>
      <c r="C1133" s="251">
        <f>VLOOKUP(A1133,'[88]02'!A:E,5,FALSE)</f>
        <v>0</v>
      </c>
      <c r="D1133" s="251">
        <f>SUMIFS([87]表二!$E$1:$E$65536,[87]表二!$A$1:$A$65536,A1133)</f>
        <v>0</v>
      </c>
      <c r="E1133" s="360">
        <f>VLOOKUP(A1133,Sheet1!A:E,5)</f>
        <v>0</v>
      </c>
      <c r="F1133" s="24" t="str">
        <f t="shared" si="75"/>
        <v/>
      </c>
      <c r="G1133" s="24" t="str">
        <f t="shared" si="76"/>
        <v/>
      </c>
      <c r="H1133" s="357" t="str">
        <f t="shared" si="77"/>
        <v>否</v>
      </c>
      <c r="I1133" s="156" t="str">
        <f t="shared" si="74"/>
        <v>项</v>
      </c>
      <c r="J1133" s="225"/>
      <c r="K1133" s="225"/>
    </row>
    <row r="1134" s="222" customFormat="1" ht="18.75" hidden="1" spans="1:11">
      <c r="A1134" s="176" t="s">
        <v>2109</v>
      </c>
      <c r="B1134" s="359" t="s">
        <v>2110</v>
      </c>
      <c r="C1134" s="251">
        <f>VLOOKUP(A1134,'[88]02'!A:E,5,FALSE)</f>
        <v>0</v>
      </c>
      <c r="D1134" s="251">
        <f>SUMIFS([87]表二!$E$1:$E$65536,[87]表二!$A$1:$A$65536,A1134)</f>
        <v>0</v>
      </c>
      <c r="E1134" s="360">
        <f>VLOOKUP(A1134,Sheet1!A:E,5)</f>
        <v>0</v>
      </c>
      <c r="F1134" s="24" t="str">
        <f t="shared" si="75"/>
        <v/>
      </c>
      <c r="G1134" s="24" t="str">
        <f t="shared" si="76"/>
        <v/>
      </c>
      <c r="H1134" s="357" t="str">
        <f t="shared" si="77"/>
        <v>否</v>
      </c>
      <c r="I1134" s="156" t="str">
        <f t="shared" si="74"/>
        <v>项</v>
      </c>
      <c r="J1134" s="225"/>
      <c r="K1134" s="225"/>
    </row>
    <row r="1135" s="222" customFormat="1" ht="18.75" hidden="1" spans="1:11">
      <c r="A1135" s="176" t="s">
        <v>2111</v>
      </c>
      <c r="B1135" s="359" t="s">
        <v>2112</v>
      </c>
      <c r="C1135" s="251">
        <f>VLOOKUP(A1135,'[88]02'!A:E,5,FALSE)</f>
        <v>0</v>
      </c>
      <c r="D1135" s="251">
        <f>SUMIFS([87]表二!$E$1:$E$65536,[87]表二!$A$1:$A$65536,A1135)</f>
        <v>0</v>
      </c>
      <c r="E1135" s="360">
        <f>VLOOKUP(A1135,Sheet1!A:E,5)</f>
        <v>0</v>
      </c>
      <c r="F1135" s="24" t="str">
        <f t="shared" si="75"/>
        <v/>
      </c>
      <c r="G1135" s="24" t="str">
        <f t="shared" si="76"/>
        <v/>
      </c>
      <c r="H1135" s="357" t="str">
        <f t="shared" si="77"/>
        <v>否</v>
      </c>
      <c r="I1135" s="156" t="str">
        <f t="shared" ref="I1135:I1198" si="78">IF(LEN(A1135)=3,"类",IF(LEN(A1135)=5,"款","项"))</f>
        <v>项</v>
      </c>
      <c r="J1135" s="225"/>
      <c r="K1135" s="225"/>
    </row>
    <row r="1136" s="222" customFormat="1" ht="18.75" hidden="1" spans="1:11">
      <c r="A1136" s="176" t="s">
        <v>2113</v>
      </c>
      <c r="B1136" s="359" t="s">
        <v>2114</v>
      </c>
      <c r="C1136" s="251">
        <f>VLOOKUP(A1136,'[88]02'!A:E,5,FALSE)</f>
        <v>0</v>
      </c>
      <c r="D1136" s="251">
        <f>SUMIFS([87]表二!$E$1:$E$65536,[87]表二!$A$1:$A$65536,A1136)</f>
        <v>0</v>
      </c>
      <c r="E1136" s="360">
        <f>VLOOKUP(A1136,Sheet1!A:E,5)</f>
        <v>0</v>
      </c>
      <c r="F1136" s="24" t="str">
        <f t="shared" si="75"/>
        <v/>
      </c>
      <c r="G1136" s="24" t="str">
        <f t="shared" si="76"/>
        <v/>
      </c>
      <c r="H1136" s="357" t="str">
        <f t="shared" si="77"/>
        <v>否</v>
      </c>
      <c r="I1136" s="156" t="str">
        <f t="shared" si="78"/>
        <v>项</v>
      </c>
      <c r="J1136" s="225"/>
      <c r="K1136" s="225"/>
    </row>
    <row r="1137" s="222" customFormat="1" ht="18.75" hidden="1" spans="1:11">
      <c r="A1137" s="176" t="s">
        <v>2115</v>
      </c>
      <c r="B1137" s="359" t="s">
        <v>2116</v>
      </c>
      <c r="C1137" s="251">
        <f>VLOOKUP(A1137,'[88]02'!A:E,5,FALSE)</f>
        <v>0</v>
      </c>
      <c r="D1137" s="251">
        <f>SUMIFS([87]表二!$E$1:$E$65536,[87]表二!$A$1:$A$65536,A1137)</f>
        <v>0</v>
      </c>
      <c r="E1137" s="360">
        <f>VLOOKUP(A1137,Sheet1!A:E,5)</f>
        <v>0</v>
      </c>
      <c r="F1137" s="24" t="str">
        <f t="shared" si="75"/>
        <v/>
      </c>
      <c r="G1137" s="24" t="str">
        <f t="shared" si="76"/>
        <v/>
      </c>
      <c r="H1137" s="357" t="str">
        <f t="shared" si="77"/>
        <v>否</v>
      </c>
      <c r="I1137" s="156" t="str">
        <f t="shared" si="78"/>
        <v>项</v>
      </c>
      <c r="J1137" s="225"/>
      <c r="K1137" s="225"/>
    </row>
    <row r="1138" s="222" customFormat="1" ht="18.75" hidden="1" spans="1:11">
      <c r="A1138" s="176" t="s">
        <v>2117</v>
      </c>
      <c r="B1138" s="359" t="s">
        <v>2118</v>
      </c>
      <c r="C1138" s="251">
        <f>VLOOKUP(A1138,'[88]02'!A:E,5,FALSE)</f>
        <v>0</v>
      </c>
      <c r="D1138" s="251">
        <f>SUMIFS([87]表二!$E$1:$E$65536,[87]表二!$A$1:$A$65536,A1138)</f>
        <v>0</v>
      </c>
      <c r="E1138" s="360">
        <f>VLOOKUP(A1138,Sheet1!A:E,5)</f>
        <v>0</v>
      </c>
      <c r="F1138" s="24" t="str">
        <f t="shared" si="75"/>
        <v/>
      </c>
      <c r="G1138" s="24" t="str">
        <f t="shared" si="76"/>
        <v/>
      </c>
      <c r="H1138" s="357" t="str">
        <f t="shared" si="77"/>
        <v>否</v>
      </c>
      <c r="I1138" s="156" t="str">
        <f t="shared" si="78"/>
        <v>项</v>
      </c>
      <c r="J1138" s="225"/>
      <c r="K1138" s="225"/>
    </row>
    <row r="1139" s="222" customFormat="1" ht="18.75" hidden="1" spans="1:11">
      <c r="A1139" s="176" t="s">
        <v>2119</v>
      </c>
      <c r="B1139" s="359" t="s">
        <v>2120</v>
      </c>
      <c r="C1139" s="251">
        <f>VLOOKUP(A1139,'[88]02'!A:E,5,FALSE)</f>
        <v>0</v>
      </c>
      <c r="D1139" s="251">
        <f>SUMIFS([87]表二!$E$1:$E$65536,[87]表二!$A$1:$A$65536,A1139)</f>
        <v>0</v>
      </c>
      <c r="E1139" s="360">
        <f>VLOOKUP(A1139,Sheet1!A:E,5)</f>
        <v>0</v>
      </c>
      <c r="F1139" s="24" t="str">
        <f t="shared" si="75"/>
        <v/>
      </c>
      <c r="G1139" s="24" t="str">
        <f t="shared" si="76"/>
        <v/>
      </c>
      <c r="H1139" s="357" t="str">
        <f t="shared" si="77"/>
        <v>否</v>
      </c>
      <c r="I1139" s="156" t="str">
        <f t="shared" si="78"/>
        <v>项</v>
      </c>
      <c r="J1139" s="225"/>
      <c r="K1139" s="225"/>
    </row>
    <row r="1140" s="222" customFormat="1" ht="18.75" hidden="1" spans="1:11">
      <c r="A1140" s="176" t="s">
        <v>2121</v>
      </c>
      <c r="B1140" s="359" t="s">
        <v>2122</v>
      </c>
      <c r="C1140" s="251">
        <f>VLOOKUP(A1140,'[88]02'!A:E,5,FALSE)</f>
        <v>0</v>
      </c>
      <c r="D1140" s="251">
        <f>SUMIFS([87]表二!$E$1:$E$65536,[87]表二!$A$1:$A$65536,A1140)</f>
        <v>0</v>
      </c>
      <c r="E1140" s="360">
        <f>VLOOKUP(A1140,Sheet1!A:E,5)</f>
        <v>0</v>
      </c>
      <c r="F1140" s="24" t="str">
        <f t="shared" si="75"/>
        <v/>
      </c>
      <c r="G1140" s="24" t="str">
        <f t="shared" si="76"/>
        <v/>
      </c>
      <c r="H1140" s="357" t="str">
        <f t="shared" si="77"/>
        <v>否</v>
      </c>
      <c r="I1140" s="156" t="str">
        <f t="shared" si="78"/>
        <v>项</v>
      </c>
      <c r="J1140" s="225"/>
      <c r="K1140" s="225"/>
    </row>
    <row r="1141" s="222" customFormat="1" ht="18.75" hidden="1" spans="1:11">
      <c r="A1141" s="176" t="s">
        <v>2123</v>
      </c>
      <c r="B1141" s="359" t="s">
        <v>184</v>
      </c>
      <c r="C1141" s="251">
        <f>VLOOKUP(A1141,'[88]02'!A:E,5,FALSE)</f>
        <v>0</v>
      </c>
      <c r="D1141" s="251">
        <f>SUMIFS([87]表二!$E$1:$E$65536,[87]表二!$A$1:$A$65536,A1141)</f>
        <v>0</v>
      </c>
      <c r="E1141" s="360">
        <f>VLOOKUP(A1141,Sheet1!A:E,5)</f>
        <v>0</v>
      </c>
      <c r="F1141" s="24" t="str">
        <f t="shared" si="75"/>
        <v/>
      </c>
      <c r="G1141" s="24" t="str">
        <f t="shared" si="76"/>
        <v/>
      </c>
      <c r="H1141" s="357" t="str">
        <f t="shared" si="77"/>
        <v>否</v>
      </c>
      <c r="I1141" s="156" t="str">
        <f t="shared" si="78"/>
        <v>项</v>
      </c>
      <c r="J1141" s="225"/>
      <c r="K1141" s="225"/>
    </row>
    <row r="1142" s="222" customFormat="1" ht="24" customHeight="1" spans="1:11">
      <c r="A1142" s="176" t="s">
        <v>2124</v>
      </c>
      <c r="B1142" s="359" t="s">
        <v>2125</v>
      </c>
      <c r="C1142" s="251">
        <f>VLOOKUP(A1142,'[88]02'!A:E,5,FALSE)</f>
        <v>3</v>
      </c>
      <c r="D1142" s="251">
        <f>SUMIFS([87]表二!$E$1:$E$65536,[87]表二!$A$1:$A$65536,A1142)</f>
        <v>0</v>
      </c>
      <c r="E1142" s="360">
        <f>VLOOKUP(A1142,Sheet1!A:E,5)</f>
        <v>0</v>
      </c>
      <c r="F1142" s="24">
        <f t="shared" si="75"/>
        <v>-1</v>
      </c>
      <c r="G1142" s="24" t="str">
        <f t="shared" si="76"/>
        <v/>
      </c>
      <c r="H1142" s="357" t="str">
        <f t="shared" si="77"/>
        <v>是</v>
      </c>
      <c r="I1142" s="156" t="str">
        <f t="shared" si="78"/>
        <v>项</v>
      </c>
      <c r="J1142" s="225"/>
      <c r="K1142" s="225"/>
    </row>
    <row r="1143" ht="18.75" hidden="1" spans="1:11">
      <c r="A1143" s="176" t="s">
        <v>2126</v>
      </c>
      <c r="B1143" s="177" t="s">
        <v>2127</v>
      </c>
      <c r="C1143" s="251">
        <f>SUM(C1144:C1157)</f>
        <v>0</v>
      </c>
      <c r="D1143" s="251">
        <f>SUM(D1144:D1157)</f>
        <v>0</v>
      </c>
      <c r="E1143" s="251">
        <f>SUM(E1144:E1157)</f>
        <v>0</v>
      </c>
      <c r="F1143" s="24" t="str">
        <f t="shared" si="75"/>
        <v/>
      </c>
      <c r="G1143" s="24" t="str">
        <f t="shared" si="76"/>
        <v/>
      </c>
      <c r="H1143" s="357" t="str">
        <f t="shared" si="77"/>
        <v>否</v>
      </c>
      <c r="I1143" s="156" t="str">
        <f t="shared" si="78"/>
        <v>款</v>
      </c>
      <c r="J1143" s="156"/>
      <c r="K1143" s="156"/>
    </row>
    <row r="1144" s="222" customFormat="1" ht="18.75" hidden="1" spans="1:11">
      <c r="A1144" s="176" t="s">
        <v>2128</v>
      </c>
      <c r="B1144" s="359" t="s">
        <v>166</v>
      </c>
      <c r="C1144" s="251">
        <f>VLOOKUP(A1144,'[88]02'!A:E,5,FALSE)</f>
        <v>0</v>
      </c>
      <c r="D1144" s="251">
        <f>SUMIFS([87]表二!$E$1:$E$65536,[87]表二!$A$1:$A$65536,A1144)</f>
        <v>0</v>
      </c>
      <c r="E1144" s="360">
        <f>VLOOKUP(A1144,Sheet1!A:E,5)</f>
        <v>0</v>
      </c>
      <c r="F1144" s="24" t="str">
        <f t="shared" si="75"/>
        <v/>
      </c>
      <c r="G1144" s="24" t="str">
        <f t="shared" si="76"/>
        <v/>
      </c>
      <c r="H1144" s="357" t="str">
        <f t="shared" si="77"/>
        <v>否</v>
      </c>
      <c r="I1144" s="156" t="str">
        <f t="shared" si="78"/>
        <v>项</v>
      </c>
      <c r="J1144" s="225"/>
      <c r="K1144" s="225"/>
    </row>
    <row r="1145" s="222" customFormat="1" ht="18.75" hidden="1" spans="1:11">
      <c r="A1145" s="176" t="s">
        <v>2129</v>
      </c>
      <c r="B1145" s="359" t="s">
        <v>168</v>
      </c>
      <c r="C1145" s="251">
        <f>VLOOKUP(A1145,'[88]02'!A:E,5,FALSE)</f>
        <v>0</v>
      </c>
      <c r="D1145" s="251">
        <f>SUMIFS([87]表二!$E$1:$E$65536,[87]表二!$A$1:$A$65536,A1145)</f>
        <v>0</v>
      </c>
      <c r="E1145" s="360">
        <f>VLOOKUP(A1145,Sheet1!A:E,5)</f>
        <v>0</v>
      </c>
      <c r="F1145" s="24" t="str">
        <f t="shared" si="75"/>
        <v/>
      </c>
      <c r="G1145" s="24" t="str">
        <f t="shared" si="76"/>
        <v/>
      </c>
      <c r="H1145" s="357" t="str">
        <f t="shared" si="77"/>
        <v>否</v>
      </c>
      <c r="I1145" s="156" t="str">
        <f t="shared" si="78"/>
        <v>项</v>
      </c>
      <c r="J1145" s="225"/>
      <c r="K1145" s="225"/>
    </row>
    <row r="1146" s="222" customFormat="1" ht="18.75" hidden="1" spans="1:11">
      <c r="A1146" s="176" t="s">
        <v>2130</v>
      </c>
      <c r="B1146" s="359" t="s">
        <v>170</v>
      </c>
      <c r="C1146" s="251">
        <f>VLOOKUP(A1146,'[88]02'!A:E,5,FALSE)</f>
        <v>0</v>
      </c>
      <c r="D1146" s="251">
        <f>SUMIFS([87]表二!$E$1:$E$65536,[87]表二!$A$1:$A$65536,A1146)</f>
        <v>0</v>
      </c>
      <c r="E1146" s="360">
        <f>VLOOKUP(A1146,Sheet1!A:E,5)</f>
        <v>0</v>
      </c>
      <c r="F1146" s="24" t="str">
        <f t="shared" si="75"/>
        <v/>
      </c>
      <c r="G1146" s="24" t="str">
        <f t="shared" si="76"/>
        <v/>
      </c>
      <c r="H1146" s="357" t="str">
        <f t="shared" si="77"/>
        <v>否</v>
      </c>
      <c r="I1146" s="156" t="str">
        <f t="shared" si="78"/>
        <v>项</v>
      </c>
      <c r="J1146" s="225"/>
      <c r="K1146" s="225"/>
    </row>
    <row r="1147" s="222" customFormat="1" ht="18.75" hidden="1" spans="1:11">
      <c r="A1147" s="176" t="s">
        <v>2131</v>
      </c>
      <c r="B1147" s="359" t="s">
        <v>2132</v>
      </c>
      <c r="C1147" s="251">
        <f>VLOOKUP(A1147,'[88]02'!A:E,5,FALSE)</f>
        <v>0</v>
      </c>
      <c r="D1147" s="251">
        <f>SUMIFS([87]表二!$E$1:$E$65536,[87]表二!$A$1:$A$65536,A1147)</f>
        <v>0</v>
      </c>
      <c r="E1147" s="360">
        <f>VLOOKUP(A1147,Sheet1!A:E,5)</f>
        <v>0</v>
      </c>
      <c r="F1147" s="24" t="str">
        <f t="shared" si="75"/>
        <v/>
      </c>
      <c r="G1147" s="24" t="str">
        <f t="shared" si="76"/>
        <v/>
      </c>
      <c r="H1147" s="357" t="str">
        <f t="shared" si="77"/>
        <v>否</v>
      </c>
      <c r="I1147" s="156" t="str">
        <f t="shared" si="78"/>
        <v>项</v>
      </c>
      <c r="J1147" s="225"/>
      <c r="K1147" s="225"/>
    </row>
    <row r="1148" s="222" customFormat="1" ht="18.75" hidden="1" spans="1:11">
      <c r="A1148" s="176" t="s">
        <v>2133</v>
      </c>
      <c r="B1148" s="359" t="s">
        <v>2134</v>
      </c>
      <c r="C1148" s="251">
        <f>VLOOKUP(A1148,'[88]02'!A:E,5,FALSE)</f>
        <v>0</v>
      </c>
      <c r="D1148" s="251">
        <f>SUMIFS([87]表二!$E$1:$E$65536,[87]表二!$A$1:$A$65536,A1148)</f>
        <v>0</v>
      </c>
      <c r="E1148" s="360">
        <f>VLOOKUP(A1148,Sheet1!A:E,5)</f>
        <v>0</v>
      </c>
      <c r="F1148" s="24" t="str">
        <f t="shared" si="75"/>
        <v/>
      </c>
      <c r="G1148" s="24" t="str">
        <f t="shared" si="76"/>
        <v/>
      </c>
      <c r="H1148" s="357" t="str">
        <f t="shared" si="77"/>
        <v>否</v>
      </c>
      <c r="I1148" s="156" t="str">
        <f t="shared" si="78"/>
        <v>项</v>
      </c>
      <c r="J1148" s="225"/>
      <c r="K1148" s="225"/>
    </row>
    <row r="1149" s="222" customFormat="1" ht="18.75" hidden="1" spans="1:11">
      <c r="A1149" s="176" t="s">
        <v>2135</v>
      </c>
      <c r="B1149" s="359" t="s">
        <v>2136</v>
      </c>
      <c r="C1149" s="251">
        <f>VLOOKUP(A1149,'[88]02'!A:E,5,FALSE)</f>
        <v>0</v>
      </c>
      <c r="D1149" s="251">
        <f>SUMIFS([87]表二!$E$1:$E$65536,[87]表二!$A$1:$A$65536,A1149)</f>
        <v>0</v>
      </c>
      <c r="E1149" s="360">
        <f>VLOOKUP(A1149,Sheet1!A:E,5)</f>
        <v>0</v>
      </c>
      <c r="F1149" s="24" t="str">
        <f t="shared" si="75"/>
        <v/>
      </c>
      <c r="G1149" s="24" t="str">
        <f t="shared" si="76"/>
        <v/>
      </c>
      <c r="H1149" s="357" t="str">
        <f t="shared" si="77"/>
        <v>否</v>
      </c>
      <c r="I1149" s="156" t="str">
        <f t="shared" si="78"/>
        <v>项</v>
      </c>
      <c r="J1149" s="225"/>
      <c r="K1149" s="225"/>
    </row>
    <row r="1150" s="222" customFormat="1" ht="18.75" hidden="1" spans="1:11">
      <c r="A1150" s="176" t="s">
        <v>2137</v>
      </c>
      <c r="B1150" s="359" t="s">
        <v>2138</v>
      </c>
      <c r="C1150" s="251">
        <f>VLOOKUP(A1150,'[88]02'!A:E,5,FALSE)</f>
        <v>0</v>
      </c>
      <c r="D1150" s="251">
        <f>SUMIFS([87]表二!$E$1:$E$65536,[87]表二!$A$1:$A$65536,A1150)</f>
        <v>0</v>
      </c>
      <c r="E1150" s="360">
        <f>VLOOKUP(A1150,Sheet1!A:E,5)</f>
        <v>0</v>
      </c>
      <c r="F1150" s="24" t="str">
        <f t="shared" si="75"/>
        <v/>
      </c>
      <c r="G1150" s="24" t="str">
        <f t="shared" si="76"/>
        <v/>
      </c>
      <c r="H1150" s="357" t="str">
        <f t="shared" si="77"/>
        <v>否</v>
      </c>
      <c r="I1150" s="156" t="str">
        <f t="shared" si="78"/>
        <v>项</v>
      </c>
      <c r="J1150" s="225"/>
      <c r="K1150" s="225"/>
    </row>
    <row r="1151" s="222" customFormat="1" ht="18.75" hidden="1" spans="1:11">
      <c r="A1151" s="176" t="s">
        <v>2139</v>
      </c>
      <c r="B1151" s="359" t="s">
        <v>2140</v>
      </c>
      <c r="C1151" s="251">
        <f>VLOOKUP(A1151,'[88]02'!A:E,5,FALSE)</f>
        <v>0</v>
      </c>
      <c r="D1151" s="251">
        <f>SUMIFS([87]表二!$E$1:$E$65536,[87]表二!$A$1:$A$65536,A1151)</f>
        <v>0</v>
      </c>
      <c r="E1151" s="360">
        <f>VLOOKUP(A1151,Sheet1!A:E,5)</f>
        <v>0</v>
      </c>
      <c r="F1151" s="24" t="str">
        <f t="shared" si="75"/>
        <v/>
      </c>
      <c r="G1151" s="24" t="str">
        <f t="shared" si="76"/>
        <v/>
      </c>
      <c r="H1151" s="357" t="str">
        <f t="shared" si="77"/>
        <v>否</v>
      </c>
      <c r="I1151" s="156" t="str">
        <f t="shared" si="78"/>
        <v>项</v>
      </c>
      <c r="J1151" s="225"/>
      <c r="K1151" s="225"/>
    </row>
    <row r="1152" s="222" customFormat="1" ht="18.75" hidden="1" spans="1:11">
      <c r="A1152" s="176" t="s">
        <v>2141</v>
      </c>
      <c r="B1152" s="359" t="s">
        <v>2142</v>
      </c>
      <c r="C1152" s="251">
        <f>VLOOKUP(A1152,'[88]02'!A:E,5,FALSE)</f>
        <v>0</v>
      </c>
      <c r="D1152" s="251">
        <f>SUMIFS([87]表二!$E$1:$E$65536,[87]表二!$A$1:$A$65536,A1152)</f>
        <v>0</v>
      </c>
      <c r="E1152" s="360">
        <f>VLOOKUP(A1152,Sheet1!A:E,5)</f>
        <v>0</v>
      </c>
      <c r="F1152" s="24" t="str">
        <f t="shared" si="75"/>
        <v/>
      </c>
      <c r="G1152" s="24" t="str">
        <f t="shared" si="76"/>
        <v/>
      </c>
      <c r="H1152" s="357" t="str">
        <f t="shared" si="77"/>
        <v>否</v>
      </c>
      <c r="I1152" s="156" t="str">
        <f t="shared" si="78"/>
        <v>项</v>
      </c>
      <c r="J1152" s="225"/>
      <c r="K1152" s="225"/>
    </row>
    <row r="1153" s="222" customFormat="1" ht="18.75" hidden="1" spans="1:11">
      <c r="A1153" s="176" t="s">
        <v>2143</v>
      </c>
      <c r="B1153" s="359" t="s">
        <v>2144</v>
      </c>
      <c r="C1153" s="251">
        <f>VLOOKUP(A1153,'[88]02'!A:E,5,FALSE)</f>
        <v>0</v>
      </c>
      <c r="D1153" s="251">
        <f>SUMIFS([87]表二!$E$1:$E$65536,[87]表二!$A$1:$A$65536,A1153)</f>
        <v>0</v>
      </c>
      <c r="E1153" s="360">
        <f>VLOOKUP(A1153,Sheet1!A:E,5)</f>
        <v>0</v>
      </c>
      <c r="F1153" s="24" t="str">
        <f t="shared" si="75"/>
        <v/>
      </c>
      <c r="G1153" s="24" t="str">
        <f t="shared" si="76"/>
        <v/>
      </c>
      <c r="H1153" s="357" t="str">
        <f t="shared" si="77"/>
        <v>否</v>
      </c>
      <c r="I1153" s="156" t="str">
        <f t="shared" si="78"/>
        <v>项</v>
      </c>
      <c r="J1153" s="225"/>
      <c r="K1153" s="225"/>
    </row>
    <row r="1154" s="222" customFormat="1" ht="18.75" hidden="1" spans="1:11">
      <c r="A1154" s="176" t="s">
        <v>2145</v>
      </c>
      <c r="B1154" s="359" t="s">
        <v>2146</v>
      </c>
      <c r="C1154" s="251">
        <f>VLOOKUP(A1154,'[88]02'!A:E,5,FALSE)</f>
        <v>0</v>
      </c>
      <c r="D1154" s="251">
        <f>SUMIFS([87]表二!$E$1:$E$65536,[87]表二!$A$1:$A$65536,A1154)</f>
        <v>0</v>
      </c>
      <c r="E1154" s="360">
        <f>VLOOKUP(A1154,Sheet1!A:E,5)</f>
        <v>0</v>
      </c>
      <c r="F1154" s="24" t="str">
        <f t="shared" si="75"/>
        <v/>
      </c>
      <c r="G1154" s="24" t="str">
        <f t="shared" si="76"/>
        <v/>
      </c>
      <c r="H1154" s="357" t="str">
        <f t="shared" si="77"/>
        <v>否</v>
      </c>
      <c r="I1154" s="156" t="str">
        <f t="shared" si="78"/>
        <v>项</v>
      </c>
      <c r="J1154" s="225"/>
      <c r="K1154" s="225"/>
    </row>
    <row r="1155" s="222" customFormat="1" ht="18.75" hidden="1" spans="1:11">
      <c r="A1155" s="176" t="s">
        <v>2147</v>
      </c>
      <c r="B1155" s="359" t="s">
        <v>2148</v>
      </c>
      <c r="C1155" s="251">
        <f>VLOOKUP(A1155,'[88]02'!A:E,5,FALSE)</f>
        <v>0</v>
      </c>
      <c r="D1155" s="251">
        <f>SUMIFS([87]表二!$E$1:$E$65536,[87]表二!$A$1:$A$65536,A1155)</f>
        <v>0</v>
      </c>
      <c r="E1155" s="360">
        <f>VLOOKUP(A1155,Sheet1!A:E,5)</f>
        <v>0</v>
      </c>
      <c r="F1155" s="24" t="str">
        <f t="shared" si="75"/>
        <v/>
      </c>
      <c r="G1155" s="24" t="str">
        <f t="shared" si="76"/>
        <v/>
      </c>
      <c r="H1155" s="357" t="str">
        <f t="shared" si="77"/>
        <v>否</v>
      </c>
      <c r="I1155" s="156" t="str">
        <f t="shared" si="78"/>
        <v>项</v>
      </c>
      <c r="J1155" s="225"/>
      <c r="K1155" s="225"/>
    </row>
    <row r="1156" s="222" customFormat="1" ht="18.75" hidden="1" spans="1:11">
      <c r="A1156" s="176" t="s">
        <v>2149</v>
      </c>
      <c r="B1156" s="359" t="s">
        <v>2150</v>
      </c>
      <c r="C1156" s="251">
        <f>VLOOKUP(A1156,'[88]02'!A:E,5,FALSE)</f>
        <v>0</v>
      </c>
      <c r="D1156" s="251">
        <f>SUMIFS([87]表二!$E$1:$E$65536,[87]表二!$A$1:$A$65536,A1156)</f>
        <v>0</v>
      </c>
      <c r="E1156" s="360">
        <f>VLOOKUP(A1156,Sheet1!A:E,5)</f>
        <v>0</v>
      </c>
      <c r="F1156" s="24" t="str">
        <f t="shared" si="75"/>
        <v/>
      </c>
      <c r="G1156" s="24" t="str">
        <f t="shared" si="76"/>
        <v/>
      </c>
      <c r="H1156" s="357" t="str">
        <f t="shared" si="77"/>
        <v>否</v>
      </c>
      <c r="I1156" s="156" t="str">
        <f t="shared" si="78"/>
        <v>项</v>
      </c>
      <c r="J1156" s="225"/>
      <c r="K1156" s="225"/>
    </row>
    <row r="1157" s="222" customFormat="1" ht="18.75" hidden="1" spans="1:11">
      <c r="A1157" s="176" t="s">
        <v>2151</v>
      </c>
      <c r="B1157" s="359" t="s">
        <v>2152</v>
      </c>
      <c r="C1157" s="251">
        <f>VLOOKUP(A1157,'[88]02'!A:E,5,FALSE)</f>
        <v>0</v>
      </c>
      <c r="D1157" s="251">
        <f>SUMIFS([87]表二!$E$1:$E$65536,[87]表二!$A$1:$A$65536,A1157)</f>
        <v>0</v>
      </c>
      <c r="E1157" s="360">
        <f>VLOOKUP(A1157,Sheet1!A:E,5)</f>
        <v>0</v>
      </c>
      <c r="F1157" s="24" t="str">
        <f t="shared" si="75"/>
        <v/>
      </c>
      <c r="G1157" s="24" t="str">
        <f t="shared" si="76"/>
        <v/>
      </c>
      <c r="H1157" s="357" t="str">
        <f t="shared" si="77"/>
        <v>否</v>
      </c>
      <c r="I1157" s="156" t="str">
        <f t="shared" si="78"/>
        <v>项</v>
      </c>
      <c r="J1157" s="225"/>
      <c r="K1157" s="225"/>
    </row>
    <row r="1158" ht="18.75" hidden="1" spans="1:11">
      <c r="A1158" s="176" t="s">
        <v>2153</v>
      </c>
      <c r="B1158" s="177" t="s">
        <v>2154</v>
      </c>
      <c r="C1158" s="251">
        <f>C1159</f>
        <v>0</v>
      </c>
      <c r="D1158" s="251">
        <f>D1159</f>
        <v>0</v>
      </c>
      <c r="E1158" s="251">
        <f>E1159</f>
        <v>0</v>
      </c>
      <c r="F1158" s="24" t="str">
        <f t="shared" ref="F1158:F1221" si="79">IF(C1158&gt;0,E1158/C1158-1,IF(C1158&lt;0,-(E1158/C1158-1),""))</f>
        <v/>
      </c>
      <c r="G1158" s="24" t="str">
        <f t="shared" ref="G1158:G1221" si="80">IF(D1158&gt;0,E1158/D1158-1,IF(D1158&lt;0,-(E1158/D1158-1),""))</f>
        <v/>
      </c>
      <c r="H1158" s="357" t="str">
        <f t="shared" si="77"/>
        <v>否</v>
      </c>
      <c r="I1158" s="156" t="str">
        <f t="shared" si="78"/>
        <v>款</v>
      </c>
      <c r="J1158" s="156"/>
      <c r="K1158" s="156"/>
    </row>
    <row r="1159" s="222" customFormat="1" ht="18.75" hidden="1" spans="1:11">
      <c r="A1159" s="194" t="s">
        <v>2155</v>
      </c>
      <c r="B1159" s="359" t="s">
        <v>2154</v>
      </c>
      <c r="C1159" s="251">
        <f>VLOOKUP(A1159,'[88]02'!A:E,5,FALSE)</f>
        <v>0</v>
      </c>
      <c r="D1159" s="251">
        <f>SUMIFS([87]表二!$E$1:$E$65536,[87]表二!$A$1:$A$65536,A1159)</f>
        <v>0</v>
      </c>
      <c r="E1159" s="360">
        <f>VLOOKUP(A1159,Sheet1!A:E,5)</f>
        <v>0</v>
      </c>
      <c r="F1159" s="24" t="str">
        <f t="shared" si="79"/>
        <v/>
      </c>
      <c r="G1159" s="24" t="str">
        <f t="shared" si="80"/>
        <v/>
      </c>
      <c r="H1159" s="357" t="str">
        <f t="shared" si="77"/>
        <v>否</v>
      </c>
      <c r="I1159" s="156" t="str">
        <f t="shared" si="78"/>
        <v>项</v>
      </c>
      <c r="J1159" s="225"/>
      <c r="K1159" s="225"/>
    </row>
    <row r="1160" ht="24" customHeight="1" spans="1:11">
      <c r="A1160" s="172" t="s">
        <v>2156</v>
      </c>
      <c r="B1160" s="173" t="s">
        <v>134</v>
      </c>
      <c r="C1160" s="212">
        <f>SUM(C1161,C1173,C1177)</f>
        <v>7060</v>
      </c>
      <c r="D1160" s="212">
        <f>SUM(D1161,D1173,D1177)</f>
        <v>10751</v>
      </c>
      <c r="E1160" s="212">
        <f>SUM(E1161,E1173,E1177)</f>
        <v>10149</v>
      </c>
      <c r="F1160" s="24">
        <f t="shared" si="79"/>
        <v>0.438</v>
      </c>
      <c r="G1160" s="24">
        <f t="shared" si="80"/>
        <v>-0.056</v>
      </c>
      <c r="H1160" s="357" t="str">
        <f t="shared" si="77"/>
        <v>是</v>
      </c>
      <c r="I1160" s="156" t="str">
        <f t="shared" si="78"/>
        <v>类</v>
      </c>
      <c r="J1160" s="156"/>
      <c r="K1160" s="156"/>
    </row>
    <row r="1161" ht="24" customHeight="1" spans="1:11">
      <c r="A1161" s="176" t="s">
        <v>2157</v>
      </c>
      <c r="B1161" s="177" t="s">
        <v>2158</v>
      </c>
      <c r="C1161" s="251">
        <f>SUM(C1162:C1172)</f>
        <v>302</v>
      </c>
      <c r="D1161" s="251">
        <f>SUM(D1162:D1172)</f>
        <v>242</v>
      </c>
      <c r="E1161" s="251">
        <f>SUM(E1162:E1172)</f>
        <v>0</v>
      </c>
      <c r="F1161" s="24">
        <f t="shared" si="79"/>
        <v>-1</v>
      </c>
      <c r="G1161" s="24">
        <f t="shared" si="80"/>
        <v>-1</v>
      </c>
      <c r="H1161" s="357" t="str">
        <f t="shared" si="77"/>
        <v>是</v>
      </c>
      <c r="I1161" s="156" t="str">
        <f t="shared" si="78"/>
        <v>款</v>
      </c>
      <c r="J1161" s="156"/>
      <c r="K1161" s="156"/>
    </row>
    <row r="1162" s="222" customFormat="1" ht="18.75" hidden="1" spans="1:11">
      <c r="A1162" s="176" t="s">
        <v>2159</v>
      </c>
      <c r="B1162" s="359" t="s">
        <v>2160</v>
      </c>
      <c r="C1162" s="251">
        <f>VLOOKUP(A1162,'[88]02'!A:E,5,FALSE)</f>
        <v>0</v>
      </c>
      <c r="D1162" s="251">
        <f>SUMIFS([87]表二!$E$1:$E$65536,[87]表二!$A$1:$A$65536,A1162)</f>
        <v>0</v>
      </c>
      <c r="E1162" s="360">
        <f>VLOOKUP(A1162,Sheet1!A:E,5)</f>
        <v>0</v>
      </c>
      <c r="F1162" s="24" t="str">
        <f t="shared" si="79"/>
        <v/>
      </c>
      <c r="G1162" s="24" t="str">
        <f t="shared" si="80"/>
        <v/>
      </c>
      <c r="H1162" s="357" t="str">
        <f t="shared" si="77"/>
        <v>否</v>
      </c>
      <c r="I1162" s="156" t="str">
        <f t="shared" si="78"/>
        <v>项</v>
      </c>
      <c r="J1162" s="225"/>
      <c r="K1162" s="225"/>
    </row>
    <row r="1163" s="222" customFormat="1" ht="18.75" hidden="1" spans="1:11">
      <c r="A1163" s="176" t="s">
        <v>2161</v>
      </c>
      <c r="B1163" s="359" t="s">
        <v>2162</v>
      </c>
      <c r="C1163" s="251">
        <f>VLOOKUP(A1163,'[88]02'!A:E,5,FALSE)</f>
        <v>0</v>
      </c>
      <c r="D1163" s="251">
        <f>SUMIFS([87]表二!$E$1:$E$65536,[87]表二!$A$1:$A$65536,A1163)</f>
        <v>0</v>
      </c>
      <c r="E1163" s="360">
        <f>VLOOKUP(A1163,Sheet1!A:E,5)</f>
        <v>0</v>
      </c>
      <c r="F1163" s="24" t="str">
        <f t="shared" si="79"/>
        <v/>
      </c>
      <c r="G1163" s="24" t="str">
        <f t="shared" si="80"/>
        <v/>
      </c>
      <c r="H1163" s="357" t="str">
        <f t="shared" si="77"/>
        <v>否</v>
      </c>
      <c r="I1163" s="156" t="str">
        <f t="shared" si="78"/>
        <v>项</v>
      </c>
      <c r="J1163" s="225"/>
      <c r="K1163" s="225"/>
    </row>
    <row r="1164" s="222" customFormat="1" ht="18.75" hidden="1" spans="1:11">
      <c r="A1164" s="176" t="s">
        <v>2163</v>
      </c>
      <c r="B1164" s="359" t="s">
        <v>2164</v>
      </c>
      <c r="C1164" s="251">
        <f>VLOOKUP(A1164,'[88]02'!A:E,5,FALSE)</f>
        <v>0</v>
      </c>
      <c r="D1164" s="251">
        <f>SUMIFS([87]表二!$E$1:$E$65536,[87]表二!$A$1:$A$65536,A1164)</f>
        <v>0</v>
      </c>
      <c r="E1164" s="360">
        <f>VLOOKUP(A1164,Sheet1!A:E,5)</f>
        <v>0</v>
      </c>
      <c r="F1164" s="24" t="str">
        <f t="shared" si="79"/>
        <v/>
      </c>
      <c r="G1164" s="24" t="str">
        <f t="shared" si="80"/>
        <v/>
      </c>
      <c r="H1164" s="357" t="str">
        <f t="shared" si="77"/>
        <v>否</v>
      </c>
      <c r="I1164" s="156" t="str">
        <f t="shared" si="78"/>
        <v>项</v>
      </c>
      <c r="J1164" s="225"/>
      <c r="K1164" s="225"/>
    </row>
    <row r="1165" s="222" customFormat="1" ht="18.75" hidden="1" spans="1:11">
      <c r="A1165" s="176" t="s">
        <v>2165</v>
      </c>
      <c r="B1165" s="359" t="s">
        <v>2166</v>
      </c>
      <c r="C1165" s="251">
        <f>VLOOKUP(A1165,'[88]02'!A:E,5,FALSE)</f>
        <v>0</v>
      </c>
      <c r="D1165" s="251">
        <f>SUMIFS([87]表二!$E$1:$E$65536,[87]表二!$A$1:$A$65536,A1165)</f>
        <v>0</v>
      </c>
      <c r="E1165" s="360">
        <f>VLOOKUP(A1165,Sheet1!A:E,5)</f>
        <v>0</v>
      </c>
      <c r="F1165" s="24" t="str">
        <f t="shared" si="79"/>
        <v/>
      </c>
      <c r="G1165" s="24" t="str">
        <f t="shared" si="80"/>
        <v/>
      </c>
      <c r="H1165" s="357" t="str">
        <f t="shared" si="77"/>
        <v>否</v>
      </c>
      <c r="I1165" s="156" t="str">
        <f t="shared" si="78"/>
        <v>项</v>
      </c>
      <c r="J1165" s="225"/>
      <c r="K1165" s="225"/>
    </row>
    <row r="1166" s="222" customFormat="1" ht="24" customHeight="1" spans="1:11">
      <c r="A1166" s="176" t="s">
        <v>2167</v>
      </c>
      <c r="B1166" s="359" t="s">
        <v>2168</v>
      </c>
      <c r="C1166" s="251">
        <f>VLOOKUP(A1166,'[88]02'!A:E,5,FALSE)</f>
        <v>58</v>
      </c>
      <c r="D1166" s="251">
        <f>SUMIFS([87]表二!$E$1:$E$65536,[87]表二!$A$1:$A$65536,A1166)</f>
        <v>240</v>
      </c>
      <c r="E1166" s="360">
        <f>VLOOKUP(A1166,Sheet1!A:E,5)</f>
        <v>0</v>
      </c>
      <c r="F1166" s="24">
        <f t="shared" si="79"/>
        <v>-1</v>
      </c>
      <c r="G1166" s="24">
        <f t="shared" si="80"/>
        <v>-1</v>
      </c>
      <c r="H1166" s="357" t="str">
        <f t="shared" si="77"/>
        <v>是</v>
      </c>
      <c r="I1166" s="156" t="str">
        <f t="shared" si="78"/>
        <v>项</v>
      </c>
      <c r="J1166" s="225"/>
      <c r="K1166" s="225"/>
    </row>
    <row r="1167" s="222" customFormat="1" ht="18.75" hidden="1" spans="1:11">
      <c r="A1167" s="176" t="s">
        <v>2169</v>
      </c>
      <c r="B1167" s="359" t="s">
        <v>2170</v>
      </c>
      <c r="C1167" s="251">
        <f>VLOOKUP(A1167,'[88]02'!A:E,5,FALSE)</f>
        <v>0</v>
      </c>
      <c r="D1167" s="251">
        <f>SUMIFS([87]表二!$E$1:$E$65536,[87]表二!$A$1:$A$65536,A1167)</f>
        <v>0</v>
      </c>
      <c r="E1167" s="360">
        <f>VLOOKUP(A1167,Sheet1!A:E,5)</f>
        <v>0</v>
      </c>
      <c r="F1167" s="24" t="str">
        <f t="shared" si="79"/>
        <v/>
      </c>
      <c r="G1167" s="24" t="str">
        <f t="shared" si="80"/>
        <v/>
      </c>
      <c r="H1167" s="357" t="str">
        <f t="shared" si="77"/>
        <v>否</v>
      </c>
      <c r="I1167" s="156" t="str">
        <f t="shared" si="78"/>
        <v>项</v>
      </c>
      <c r="J1167" s="225"/>
      <c r="K1167" s="225"/>
    </row>
    <row r="1168" s="222" customFormat="1" ht="24" customHeight="1" spans="1:11">
      <c r="A1168" s="176" t="s">
        <v>2171</v>
      </c>
      <c r="B1168" s="359" t="s">
        <v>2172</v>
      </c>
      <c r="C1168" s="251">
        <f>VLOOKUP(A1168,'[88]02'!A:E,5,FALSE)</f>
        <v>0</v>
      </c>
      <c r="D1168" s="251">
        <f>SUMIFS([87]表二!$E$1:$E$65536,[87]表二!$A$1:$A$65536,A1168)</f>
        <v>2</v>
      </c>
      <c r="E1168" s="360">
        <f>VLOOKUP(A1168,Sheet1!A:E,5)</f>
        <v>0</v>
      </c>
      <c r="F1168" s="24" t="str">
        <f t="shared" si="79"/>
        <v/>
      </c>
      <c r="G1168" s="24">
        <f t="shared" si="80"/>
        <v>-1</v>
      </c>
      <c r="H1168" s="357" t="str">
        <f t="shared" si="77"/>
        <v>是</v>
      </c>
      <c r="I1168" s="156" t="str">
        <f t="shared" si="78"/>
        <v>项</v>
      </c>
      <c r="J1168" s="225"/>
      <c r="K1168" s="225"/>
    </row>
    <row r="1169" s="222" customFormat="1" ht="24" customHeight="1" spans="1:11">
      <c r="A1169" s="176" t="s">
        <v>2173</v>
      </c>
      <c r="B1169" s="359" t="s">
        <v>2174</v>
      </c>
      <c r="C1169" s="251">
        <f>VLOOKUP(A1169,'[88]02'!A:E,5,FALSE)</f>
        <v>244</v>
      </c>
      <c r="D1169" s="251">
        <f>SUMIFS([87]表二!$E$1:$E$65536,[87]表二!$A$1:$A$65536,A1169)</f>
        <v>0</v>
      </c>
      <c r="E1169" s="360">
        <f>VLOOKUP(A1169,Sheet1!A:E,5)</f>
        <v>0</v>
      </c>
      <c r="F1169" s="24">
        <f t="shared" si="79"/>
        <v>-1</v>
      </c>
      <c r="G1169" s="24" t="str">
        <f t="shared" si="80"/>
        <v/>
      </c>
      <c r="H1169" s="357" t="str">
        <f t="shared" si="77"/>
        <v>是</v>
      </c>
      <c r="I1169" s="156" t="str">
        <f t="shared" si="78"/>
        <v>项</v>
      </c>
      <c r="J1169" s="225"/>
      <c r="K1169" s="225"/>
    </row>
    <row r="1170" s="222" customFormat="1" ht="18.75" hidden="1" spans="1:11">
      <c r="A1170" s="176" t="s">
        <v>2175</v>
      </c>
      <c r="B1170" s="359" t="s">
        <v>2176</v>
      </c>
      <c r="C1170" s="251">
        <f>VLOOKUP(A1170,'[88]02'!A:E,5,FALSE)</f>
        <v>0</v>
      </c>
      <c r="D1170" s="251">
        <f>SUMIFS([87]表二!$E$1:$E$65536,[87]表二!$A$1:$A$65536,A1170)</f>
        <v>0</v>
      </c>
      <c r="E1170" s="360">
        <f>VLOOKUP(A1170,Sheet1!A:E,5)</f>
        <v>0</v>
      </c>
      <c r="F1170" s="24" t="str">
        <f t="shared" si="79"/>
        <v/>
      </c>
      <c r="G1170" s="24" t="str">
        <f t="shared" si="80"/>
        <v/>
      </c>
      <c r="H1170" s="357" t="str">
        <f t="shared" si="77"/>
        <v>否</v>
      </c>
      <c r="I1170" s="156" t="str">
        <f t="shared" si="78"/>
        <v>项</v>
      </c>
      <c r="J1170" s="225"/>
      <c r="K1170" s="225"/>
    </row>
    <row r="1171" s="222" customFormat="1" ht="24" hidden="1" customHeight="1" spans="1:11">
      <c r="A1171" s="176" t="s">
        <v>2177</v>
      </c>
      <c r="B1171" s="359" t="s">
        <v>2178</v>
      </c>
      <c r="C1171" s="251"/>
      <c r="D1171" s="251"/>
      <c r="E1171" s="251"/>
      <c r="F1171" s="24" t="str">
        <f t="shared" si="79"/>
        <v/>
      </c>
      <c r="G1171" s="24" t="str">
        <f t="shared" si="80"/>
        <v/>
      </c>
      <c r="H1171" s="357" t="str">
        <f t="shared" si="77"/>
        <v>否</v>
      </c>
      <c r="I1171" s="156"/>
      <c r="J1171" s="225"/>
      <c r="K1171" s="225"/>
    </row>
    <row r="1172" s="222" customFormat="1" ht="18.75" hidden="1" spans="1:11">
      <c r="A1172" s="176" t="s">
        <v>2179</v>
      </c>
      <c r="B1172" s="359" t="s">
        <v>2180</v>
      </c>
      <c r="C1172" s="251">
        <f>VLOOKUP(A1172,'[88]02'!A:E,5,FALSE)</f>
        <v>0</v>
      </c>
      <c r="D1172" s="251">
        <f>SUMIFS([87]表二!$E$1:$E$65536,[87]表二!$A$1:$A$65536,A1172)</f>
        <v>0</v>
      </c>
      <c r="E1172" s="360">
        <f>VLOOKUP(A1172,Sheet1!A:E,5)</f>
        <v>0</v>
      </c>
      <c r="F1172" s="24" t="str">
        <f t="shared" si="79"/>
        <v/>
      </c>
      <c r="G1172" s="24" t="str">
        <f t="shared" si="80"/>
        <v/>
      </c>
      <c r="H1172" s="357" t="str">
        <f t="shared" si="77"/>
        <v>否</v>
      </c>
      <c r="I1172" s="156" t="str">
        <f t="shared" ref="I1172:I1199" si="81">IF(LEN(A1172)=3,"类",IF(LEN(A1172)=5,"款","项"))</f>
        <v>项</v>
      </c>
      <c r="J1172" s="225"/>
      <c r="K1172" s="225"/>
    </row>
    <row r="1173" ht="24" customHeight="1" spans="1:11">
      <c r="A1173" s="176" t="s">
        <v>2181</v>
      </c>
      <c r="B1173" s="177" t="s">
        <v>2182</v>
      </c>
      <c r="C1173" s="251">
        <f>SUM(C1174:C1176)</f>
        <v>6758</v>
      </c>
      <c r="D1173" s="251">
        <f>SUM(D1174:D1176)</f>
        <v>10509</v>
      </c>
      <c r="E1173" s="251">
        <f>SUM(E1174:E1176)</f>
        <v>10149</v>
      </c>
      <c r="F1173" s="24">
        <f t="shared" si="79"/>
        <v>0.502</v>
      </c>
      <c r="G1173" s="24">
        <f t="shared" si="80"/>
        <v>-0.034</v>
      </c>
      <c r="H1173" s="357" t="str">
        <f t="shared" si="77"/>
        <v>是</v>
      </c>
      <c r="I1173" s="156" t="str">
        <f t="shared" si="81"/>
        <v>款</v>
      </c>
      <c r="J1173" s="156"/>
      <c r="K1173" s="156"/>
    </row>
    <row r="1174" s="222" customFormat="1" ht="24" customHeight="1" spans="1:11">
      <c r="A1174" s="176" t="s">
        <v>2183</v>
      </c>
      <c r="B1174" s="359" t="s">
        <v>2184</v>
      </c>
      <c r="C1174" s="251">
        <f>VLOOKUP(A1174,'[88]02'!A:E,5,FALSE)</f>
        <v>6575</v>
      </c>
      <c r="D1174" s="251">
        <f>SUMIFS([87]表二!$E$1:$E$65536,[87]表二!$A$1:$A$65536,A1174)</f>
        <v>10327</v>
      </c>
      <c r="E1174" s="360">
        <f>VLOOKUP(A1174,Sheet1!A:E,5)</f>
        <v>9970</v>
      </c>
      <c r="F1174" s="24">
        <f t="shared" si="79"/>
        <v>0.516</v>
      </c>
      <c r="G1174" s="24">
        <f t="shared" si="80"/>
        <v>-0.035</v>
      </c>
      <c r="H1174" s="357" t="str">
        <f t="shared" ref="H1174:H1205" si="82">IF(LEN(A1174)=3,"是",IF(B1174&lt;&gt;"",IF(SUM(C1174:E1174)&lt;&gt;0,"是","否"),"是"))</f>
        <v>是</v>
      </c>
      <c r="I1174" s="156" t="str">
        <f t="shared" si="81"/>
        <v>项</v>
      </c>
      <c r="J1174" s="225"/>
      <c r="K1174" s="225"/>
    </row>
    <row r="1175" s="222" customFormat="1" ht="18.75" hidden="1" spans="1:11">
      <c r="A1175" s="176" t="s">
        <v>2185</v>
      </c>
      <c r="B1175" s="359" t="s">
        <v>2186</v>
      </c>
      <c r="C1175" s="251">
        <f>VLOOKUP(A1175,'[88]02'!A:E,5,FALSE)</f>
        <v>0</v>
      </c>
      <c r="D1175" s="251">
        <f>SUMIFS([87]表二!$E$1:$E$65536,[87]表二!$A$1:$A$65536,A1175)</f>
        <v>0</v>
      </c>
      <c r="E1175" s="360">
        <f>VLOOKUP(A1175,Sheet1!A:E,5)</f>
        <v>0</v>
      </c>
      <c r="F1175" s="24" t="str">
        <f t="shared" si="79"/>
        <v/>
      </c>
      <c r="G1175" s="24" t="str">
        <f t="shared" si="80"/>
        <v/>
      </c>
      <c r="H1175" s="357" t="str">
        <f t="shared" si="82"/>
        <v>否</v>
      </c>
      <c r="I1175" s="156" t="str">
        <f t="shared" si="81"/>
        <v>项</v>
      </c>
      <c r="J1175" s="225"/>
      <c r="K1175" s="225"/>
    </row>
    <row r="1176" s="222" customFormat="1" ht="24" customHeight="1" spans="1:11">
      <c r="A1176" s="176" t="s">
        <v>2187</v>
      </c>
      <c r="B1176" s="359" t="s">
        <v>2188</v>
      </c>
      <c r="C1176" s="251">
        <f>VLOOKUP(A1176,'[88]02'!A:E,5,FALSE)</f>
        <v>183</v>
      </c>
      <c r="D1176" s="251">
        <f>SUMIFS([87]表二!$E$1:$E$65536,[87]表二!$A$1:$A$65536,A1176)</f>
        <v>182</v>
      </c>
      <c r="E1176" s="360">
        <f>VLOOKUP(A1176,Sheet1!A:E,5)</f>
        <v>179</v>
      </c>
      <c r="F1176" s="24">
        <f t="shared" si="79"/>
        <v>-0.022</v>
      </c>
      <c r="G1176" s="24">
        <f t="shared" si="80"/>
        <v>-0.016</v>
      </c>
      <c r="H1176" s="357" t="str">
        <f t="shared" si="82"/>
        <v>是</v>
      </c>
      <c r="I1176" s="156" t="str">
        <f t="shared" si="81"/>
        <v>项</v>
      </c>
      <c r="J1176" s="225"/>
      <c r="K1176" s="225"/>
    </row>
    <row r="1177" ht="18.75" hidden="1" spans="1:11">
      <c r="A1177" s="176" t="s">
        <v>2189</v>
      </c>
      <c r="B1177" s="177" t="s">
        <v>2190</v>
      </c>
      <c r="C1177" s="251">
        <f>SUM(C1178:C1180)</f>
        <v>0</v>
      </c>
      <c r="D1177" s="251">
        <f>SUM(D1178:D1180)</f>
        <v>0</v>
      </c>
      <c r="E1177" s="251">
        <f>SUM(E1178:E1180)</f>
        <v>0</v>
      </c>
      <c r="F1177" s="24" t="str">
        <f t="shared" si="79"/>
        <v/>
      </c>
      <c r="G1177" s="24" t="str">
        <f t="shared" si="80"/>
        <v/>
      </c>
      <c r="H1177" s="357" t="str">
        <f t="shared" si="82"/>
        <v>否</v>
      </c>
      <c r="I1177" s="156" t="str">
        <f t="shared" si="81"/>
        <v>款</v>
      </c>
      <c r="J1177" s="156"/>
      <c r="K1177" s="156"/>
    </row>
    <row r="1178" s="222" customFormat="1" ht="18.75" hidden="1" spans="1:11">
      <c r="A1178" s="176" t="s">
        <v>2191</v>
      </c>
      <c r="B1178" s="359" t="s">
        <v>2192</v>
      </c>
      <c r="C1178" s="251">
        <f>VLOOKUP(A1178,'[88]02'!A:E,5,FALSE)</f>
        <v>0</v>
      </c>
      <c r="D1178" s="251">
        <f>SUMIFS([87]表二!$E$1:$E$65536,[87]表二!$A$1:$A$65536,A1178)</f>
        <v>0</v>
      </c>
      <c r="E1178" s="360">
        <f>VLOOKUP(A1178,Sheet1!A:E,5)</f>
        <v>0</v>
      </c>
      <c r="F1178" s="24" t="str">
        <f t="shared" si="79"/>
        <v/>
      </c>
      <c r="G1178" s="24" t="str">
        <f t="shared" si="80"/>
        <v/>
      </c>
      <c r="H1178" s="357" t="str">
        <f t="shared" si="82"/>
        <v>否</v>
      </c>
      <c r="I1178" s="156" t="str">
        <f t="shared" si="81"/>
        <v>项</v>
      </c>
      <c r="J1178" s="225"/>
      <c r="K1178" s="225"/>
    </row>
    <row r="1179" s="222" customFormat="1" ht="18.75" hidden="1" spans="1:11">
      <c r="A1179" s="176" t="s">
        <v>2193</v>
      </c>
      <c r="B1179" s="359" t="s">
        <v>2194</v>
      </c>
      <c r="C1179" s="251">
        <f>VLOOKUP(A1179,'[88]02'!A:E,5,FALSE)</f>
        <v>0</v>
      </c>
      <c r="D1179" s="251">
        <f>SUMIFS([87]表二!$E$1:$E$65536,[87]表二!$A$1:$A$65536,A1179)</f>
        <v>0</v>
      </c>
      <c r="E1179" s="360">
        <f>VLOOKUP(A1179,Sheet1!A:E,5)</f>
        <v>0</v>
      </c>
      <c r="F1179" s="24" t="str">
        <f t="shared" si="79"/>
        <v/>
      </c>
      <c r="G1179" s="24" t="str">
        <f t="shared" si="80"/>
        <v/>
      </c>
      <c r="H1179" s="357" t="str">
        <f t="shared" si="82"/>
        <v>否</v>
      </c>
      <c r="I1179" s="156" t="str">
        <f t="shared" si="81"/>
        <v>项</v>
      </c>
      <c r="J1179" s="225"/>
      <c r="K1179" s="225"/>
    </row>
    <row r="1180" s="222" customFormat="1" ht="18.75" hidden="1" spans="1:11">
      <c r="A1180" s="176" t="s">
        <v>2195</v>
      </c>
      <c r="B1180" s="359" t="s">
        <v>2196</v>
      </c>
      <c r="C1180" s="251">
        <f>VLOOKUP(A1180,'[88]02'!A:E,5,FALSE)</f>
        <v>0</v>
      </c>
      <c r="D1180" s="251">
        <f>SUMIFS([87]表二!$E$1:$E$65536,[87]表二!$A$1:$A$65536,A1180)</f>
        <v>0</v>
      </c>
      <c r="E1180" s="360">
        <f>VLOOKUP(A1180,Sheet1!A:E,5)</f>
        <v>0</v>
      </c>
      <c r="F1180" s="24" t="str">
        <f t="shared" si="79"/>
        <v/>
      </c>
      <c r="G1180" s="24" t="str">
        <f t="shared" si="80"/>
        <v/>
      </c>
      <c r="H1180" s="357" t="str">
        <f t="shared" si="82"/>
        <v>否</v>
      </c>
      <c r="I1180" s="156" t="str">
        <f t="shared" si="81"/>
        <v>项</v>
      </c>
      <c r="J1180" s="225"/>
      <c r="K1180" s="225"/>
    </row>
    <row r="1181" ht="24" customHeight="1" spans="1:11">
      <c r="A1181" s="172" t="s">
        <v>2197</v>
      </c>
      <c r="B1181" s="173" t="s">
        <v>135</v>
      </c>
      <c r="C1181" s="212">
        <f>SUM(C1182,C1200,C1206,C1212)</f>
        <v>275</v>
      </c>
      <c r="D1181" s="212">
        <f>SUM(D1182,D1200,D1206,D1212)</f>
        <v>298</v>
      </c>
      <c r="E1181" s="212">
        <f>SUM(E1182,E1200,E1206,E1212)</f>
        <v>162</v>
      </c>
      <c r="F1181" s="24">
        <f t="shared" si="79"/>
        <v>-0.411</v>
      </c>
      <c r="G1181" s="24">
        <f t="shared" si="80"/>
        <v>-0.456</v>
      </c>
      <c r="H1181" s="357" t="str">
        <f t="shared" si="82"/>
        <v>是</v>
      </c>
      <c r="I1181" s="156" t="str">
        <f t="shared" si="81"/>
        <v>类</v>
      </c>
      <c r="J1181" s="156"/>
      <c r="K1181" s="156"/>
    </row>
    <row r="1182" ht="24" customHeight="1" spans="1:11">
      <c r="A1182" s="176" t="s">
        <v>2198</v>
      </c>
      <c r="B1182" s="177" t="s">
        <v>2199</v>
      </c>
      <c r="C1182" s="251">
        <f>SUM(C1183:C1199)</f>
        <v>0</v>
      </c>
      <c r="D1182" s="251">
        <f>SUM(D1183:D1199)</f>
        <v>3</v>
      </c>
      <c r="E1182" s="251">
        <f>SUM(E1183:E1199)</f>
        <v>0</v>
      </c>
      <c r="F1182" s="24" t="str">
        <f t="shared" si="79"/>
        <v/>
      </c>
      <c r="G1182" s="24">
        <f t="shared" si="80"/>
        <v>-1</v>
      </c>
      <c r="H1182" s="357" t="str">
        <f t="shared" si="82"/>
        <v>是</v>
      </c>
      <c r="I1182" s="156" t="str">
        <f t="shared" si="81"/>
        <v>款</v>
      </c>
      <c r="J1182" s="156"/>
      <c r="K1182" s="156"/>
    </row>
    <row r="1183" s="222" customFormat="1" ht="18.75" hidden="1" spans="1:11">
      <c r="A1183" s="176" t="s">
        <v>2200</v>
      </c>
      <c r="B1183" s="359" t="s">
        <v>166</v>
      </c>
      <c r="C1183" s="251">
        <f>VLOOKUP(A1183,'[88]02'!A:E,5,FALSE)</f>
        <v>0</v>
      </c>
      <c r="D1183" s="251">
        <f>SUMIFS([87]表二!$E$1:$E$65536,[87]表二!$A$1:$A$65536,A1183)</f>
        <v>0</v>
      </c>
      <c r="E1183" s="360">
        <f>VLOOKUP(A1183,Sheet1!A:E,5)</f>
        <v>0</v>
      </c>
      <c r="F1183" s="24" t="str">
        <f t="shared" si="79"/>
        <v/>
      </c>
      <c r="G1183" s="24" t="str">
        <f t="shared" si="80"/>
        <v/>
      </c>
      <c r="H1183" s="357" t="str">
        <f t="shared" si="82"/>
        <v>否</v>
      </c>
      <c r="I1183" s="156" t="str">
        <f t="shared" si="81"/>
        <v>项</v>
      </c>
      <c r="J1183" s="225"/>
      <c r="K1183" s="225"/>
    </row>
    <row r="1184" s="222" customFormat="1" ht="18.75" hidden="1" spans="1:11">
      <c r="A1184" s="176" t="s">
        <v>2201</v>
      </c>
      <c r="B1184" s="359" t="s">
        <v>168</v>
      </c>
      <c r="C1184" s="251">
        <f>VLOOKUP(A1184,'[88]02'!A:E,5,FALSE)</f>
        <v>0</v>
      </c>
      <c r="D1184" s="251">
        <f>SUMIFS([87]表二!$E$1:$E$65536,[87]表二!$A$1:$A$65536,A1184)</f>
        <v>0</v>
      </c>
      <c r="E1184" s="360">
        <f>VLOOKUP(A1184,Sheet1!A:E,5)</f>
        <v>0</v>
      </c>
      <c r="F1184" s="24" t="str">
        <f t="shared" si="79"/>
        <v/>
      </c>
      <c r="G1184" s="24" t="str">
        <f t="shared" si="80"/>
        <v/>
      </c>
      <c r="H1184" s="357" t="str">
        <f t="shared" si="82"/>
        <v>否</v>
      </c>
      <c r="I1184" s="156" t="str">
        <f t="shared" si="81"/>
        <v>项</v>
      </c>
      <c r="J1184" s="225"/>
      <c r="K1184" s="225"/>
    </row>
    <row r="1185" s="222" customFormat="1" ht="18.75" hidden="1" spans="1:11">
      <c r="A1185" s="176" t="s">
        <v>2202</v>
      </c>
      <c r="B1185" s="359" t="s">
        <v>170</v>
      </c>
      <c r="C1185" s="251">
        <f>VLOOKUP(A1185,'[88]02'!A:E,5,FALSE)</f>
        <v>0</v>
      </c>
      <c r="D1185" s="251">
        <f>SUMIFS([87]表二!$E$1:$E$65536,[87]表二!$A$1:$A$65536,A1185)</f>
        <v>0</v>
      </c>
      <c r="E1185" s="360">
        <f>VLOOKUP(A1185,Sheet1!A:E,5)</f>
        <v>0</v>
      </c>
      <c r="F1185" s="24" t="str">
        <f t="shared" si="79"/>
        <v/>
      </c>
      <c r="G1185" s="24" t="str">
        <f t="shared" si="80"/>
        <v/>
      </c>
      <c r="H1185" s="357" t="str">
        <f t="shared" si="82"/>
        <v>否</v>
      </c>
      <c r="I1185" s="156" t="str">
        <f t="shared" si="81"/>
        <v>项</v>
      </c>
      <c r="J1185" s="225"/>
      <c r="K1185" s="225"/>
    </row>
    <row r="1186" s="222" customFormat="1" ht="18.75" hidden="1" spans="1:11">
      <c r="A1186" s="176" t="s">
        <v>2203</v>
      </c>
      <c r="B1186" s="359" t="s">
        <v>2204</v>
      </c>
      <c r="C1186" s="251">
        <f>VLOOKUP(A1186,'[88]02'!A:E,5,FALSE)</f>
        <v>0</v>
      </c>
      <c r="D1186" s="251">
        <f>SUMIFS([87]表二!$E$1:$E$65536,[87]表二!$A$1:$A$65536,A1186)</f>
        <v>0</v>
      </c>
      <c r="E1186" s="360">
        <f>VLOOKUP(A1186,Sheet1!A:E,5)</f>
        <v>0</v>
      </c>
      <c r="F1186" s="24" t="str">
        <f t="shared" si="79"/>
        <v/>
      </c>
      <c r="G1186" s="24" t="str">
        <f t="shared" si="80"/>
        <v/>
      </c>
      <c r="H1186" s="357" t="str">
        <f t="shared" si="82"/>
        <v>否</v>
      </c>
      <c r="I1186" s="156" t="str">
        <f t="shared" si="81"/>
        <v>项</v>
      </c>
      <c r="J1186" s="225"/>
      <c r="K1186" s="225"/>
    </row>
    <row r="1187" s="222" customFormat="1" ht="18.75" hidden="1" spans="1:11">
      <c r="A1187" s="176" t="s">
        <v>2205</v>
      </c>
      <c r="B1187" s="359" t="s">
        <v>2206</v>
      </c>
      <c r="C1187" s="251">
        <f>VLOOKUP(A1187,'[88]02'!A:E,5,FALSE)</f>
        <v>0</v>
      </c>
      <c r="D1187" s="251">
        <f>SUMIFS([87]表二!$E$1:$E$65536,[87]表二!$A$1:$A$65536,A1187)</f>
        <v>0</v>
      </c>
      <c r="E1187" s="360">
        <f>VLOOKUP(A1187,Sheet1!A:E,5)</f>
        <v>0</v>
      </c>
      <c r="F1187" s="24" t="str">
        <f t="shared" si="79"/>
        <v/>
      </c>
      <c r="G1187" s="24" t="str">
        <f t="shared" si="80"/>
        <v/>
      </c>
      <c r="H1187" s="357" t="str">
        <f t="shared" si="82"/>
        <v>否</v>
      </c>
      <c r="I1187" s="156" t="str">
        <f t="shared" si="81"/>
        <v>项</v>
      </c>
      <c r="J1187" s="225"/>
      <c r="K1187" s="225"/>
    </row>
    <row r="1188" s="222" customFormat="1" ht="18.75" hidden="1" spans="1:11">
      <c r="A1188" s="176" t="s">
        <v>2207</v>
      </c>
      <c r="B1188" s="359" t="s">
        <v>2208</v>
      </c>
      <c r="C1188" s="251">
        <f>VLOOKUP(A1188,'[88]02'!A:E,5,FALSE)</f>
        <v>0</v>
      </c>
      <c r="D1188" s="251">
        <f>SUMIFS([87]表二!$E$1:$E$65536,[87]表二!$A$1:$A$65536,A1188)</f>
        <v>0</v>
      </c>
      <c r="E1188" s="360">
        <f>VLOOKUP(A1188,Sheet1!A:E,5)</f>
        <v>0</v>
      </c>
      <c r="F1188" s="24" t="str">
        <f t="shared" si="79"/>
        <v/>
      </c>
      <c r="G1188" s="24" t="str">
        <f t="shared" si="80"/>
        <v/>
      </c>
      <c r="H1188" s="357" t="str">
        <f t="shared" si="82"/>
        <v>否</v>
      </c>
      <c r="I1188" s="156" t="str">
        <f t="shared" si="81"/>
        <v>项</v>
      </c>
      <c r="J1188" s="225"/>
      <c r="K1188" s="225"/>
    </row>
    <row r="1189" s="222" customFormat="1" ht="18.75" hidden="1" spans="1:11">
      <c r="A1189" s="176" t="s">
        <v>2209</v>
      </c>
      <c r="B1189" s="359" t="s">
        <v>2210</v>
      </c>
      <c r="C1189" s="251">
        <f>VLOOKUP(A1189,'[88]02'!A:E,5,FALSE)</f>
        <v>0</v>
      </c>
      <c r="D1189" s="251">
        <f>SUMIFS([87]表二!$E$1:$E$65536,[87]表二!$A$1:$A$65536,A1189)</f>
        <v>0</v>
      </c>
      <c r="E1189" s="360">
        <f>VLOOKUP(A1189,Sheet1!A:E,5)</f>
        <v>0</v>
      </c>
      <c r="F1189" s="24" t="str">
        <f t="shared" si="79"/>
        <v/>
      </c>
      <c r="G1189" s="24" t="str">
        <f t="shared" si="80"/>
        <v/>
      </c>
      <c r="H1189" s="357" t="str">
        <f t="shared" si="82"/>
        <v>否</v>
      </c>
      <c r="I1189" s="156" t="str">
        <f t="shared" si="81"/>
        <v>项</v>
      </c>
      <c r="J1189" s="225"/>
      <c r="K1189" s="225"/>
    </row>
    <row r="1190" s="222" customFormat="1" ht="18.75" hidden="1" spans="1:11">
      <c r="A1190" s="176" t="s">
        <v>2211</v>
      </c>
      <c r="B1190" s="359" t="s">
        <v>2212</v>
      </c>
      <c r="C1190" s="251">
        <f>VLOOKUP(A1190,'[88]02'!A:E,5,FALSE)</f>
        <v>0</v>
      </c>
      <c r="D1190" s="251">
        <f>SUMIFS([87]表二!$E$1:$E$65536,[87]表二!$A$1:$A$65536,A1190)</f>
        <v>0</v>
      </c>
      <c r="E1190" s="360">
        <f>VLOOKUP(A1190,Sheet1!A:E,5)</f>
        <v>0</v>
      </c>
      <c r="F1190" s="24" t="str">
        <f t="shared" si="79"/>
        <v/>
      </c>
      <c r="G1190" s="24" t="str">
        <f t="shared" si="80"/>
        <v/>
      </c>
      <c r="H1190" s="357" t="str">
        <f t="shared" si="82"/>
        <v>否</v>
      </c>
      <c r="I1190" s="156" t="str">
        <f t="shared" si="81"/>
        <v>项</v>
      </c>
      <c r="J1190" s="225"/>
      <c r="K1190" s="225"/>
    </row>
    <row r="1191" s="222" customFormat="1" ht="18.75" hidden="1" spans="1:11">
      <c r="A1191" s="176" t="s">
        <v>2213</v>
      </c>
      <c r="B1191" s="359" t="s">
        <v>2214</v>
      </c>
      <c r="C1191" s="251">
        <f>VLOOKUP(A1191,'[88]02'!A:E,5,FALSE)</f>
        <v>0</v>
      </c>
      <c r="D1191" s="251">
        <f>SUMIFS([87]表二!$E$1:$E$65536,[87]表二!$A$1:$A$65536,A1191)</f>
        <v>0</v>
      </c>
      <c r="E1191" s="360">
        <f>VLOOKUP(A1191,Sheet1!A:E,5)</f>
        <v>0</v>
      </c>
      <c r="F1191" s="24" t="str">
        <f t="shared" si="79"/>
        <v/>
      </c>
      <c r="G1191" s="24" t="str">
        <f t="shared" si="80"/>
        <v/>
      </c>
      <c r="H1191" s="357" t="str">
        <f t="shared" si="82"/>
        <v>否</v>
      </c>
      <c r="I1191" s="156" t="str">
        <f t="shared" si="81"/>
        <v>项</v>
      </c>
      <c r="J1191" s="225"/>
      <c r="K1191" s="225"/>
    </row>
    <row r="1192" s="222" customFormat="1" ht="18.75" hidden="1" spans="1:11">
      <c r="A1192" s="176" t="s">
        <v>2215</v>
      </c>
      <c r="B1192" s="359" t="s">
        <v>2216</v>
      </c>
      <c r="C1192" s="251">
        <f>VLOOKUP(A1192,'[88]02'!A:E,5,FALSE)</f>
        <v>0</v>
      </c>
      <c r="D1192" s="251">
        <f>SUMIFS([87]表二!$E$1:$E$65536,[87]表二!$A$1:$A$65536,A1192)</f>
        <v>0</v>
      </c>
      <c r="E1192" s="360">
        <f>VLOOKUP(A1192,Sheet1!A:E,5)</f>
        <v>0</v>
      </c>
      <c r="F1192" s="24" t="str">
        <f t="shared" si="79"/>
        <v/>
      </c>
      <c r="G1192" s="24" t="str">
        <f t="shared" si="80"/>
        <v/>
      </c>
      <c r="H1192" s="357" t="str">
        <f t="shared" si="82"/>
        <v>否</v>
      </c>
      <c r="I1192" s="156" t="str">
        <f t="shared" si="81"/>
        <v>项</v>
      </c>
      <c r="J1192" s="225"/>
      <c r="K1192" s="225"/>
    </row>
    <row r="1193" s="222" customFormat="1" ht="18.75" hidden="1" spans="1:11">
      <c r="A1193" s="176" t="s">
        <v>2217</v>
      </c>
      <c r="B1193" s="359" t="s">
        <v>2218</v>
      </c>
      <c r="C1193" s="251">
        <f>VLOOKUP(A1193,'[88]02'!A:E,5,FALSE)</f>
        <v>0</v>
      </c>
      <c r="D1193" s="251">
        <f>SUMIFS([87]表二!$E$1:$E$65536,[87]表二!$A$1:$A$65536,A1193)</f>
        <v>0</v>
      </c>
      <c r="E1193" s="360">
        <f>VLOOKUP(A1193,Sheet1!A:E,5)</f>
        <v>0</v>
      </c>
      <c r="F1193" s="24" t="str">
        <f t="shared" si="79"/>
        <v/>
      </c>
      <c r="G1193" s="24" t="str">
        <f t="shared" si="80"/>
        <v/>
      </c>
      <c r="H1193" s="357" t="str">
        <f t="shared" si="82"/>
        <v>否</v>
      </c>
      <c r="I1193" s="156" t="str">
        <f t="shared" si="81"/>
        <v>项</v>
      </c>
      <c r="J1193" s="225"/>
      <c r="K1193" s="225"/>
    </row>
    <row r="1194" s="222" customFormat="1" ht="18.75" hidden="1" spans="1:11">
      <c r="A1194" s="176" t="s">
        <v>2219</v>
      </c>
      <c r="B1194" s="359" t="s">
        <v>2220</v>
      </c>
      <c r="C1194" s="251">
        <f>VLOOKUP(A1194,'[88]02'!A:E,5,FALSE)</f>
        <v>0</v>
      </c>
      <c r="D1194" s="251">
        <f>SUMIFS([87]表二!$E$1:$E$65536,[87]表二!$A$1:$A$65536,A1194)</f>
        <v>0</v>
      </c>
      <c r="E1194" s="360">
        <f>VLOOKUP(A1194,Sheet1!A:E,5)</f>
        <v>0</v>
      </c>
      <c r="F1194" s="24" t="str">
        <f t="shared" si="79"/>
        <v/>
      </c>
      <c r="G1194" s="24" t="str">
        <f t="shared" si="80"/>
        <v/>
      </c>
      <c r="H1194" s="357" t="str">
        <f t="shared" si="82"/>
        <v>否</v>
      </c>
      <c r="I1194" s="156" t="str">
        <f t="shared" si="81"/>
        <v>项</v>
      </c>
      <c r="J1194" s="225"/>
      <c r="K1194" s="225"/>
    </row>
    <row r="1195" s="222" customFormat="1" ht="18.75" hidden="1" spans="1:11">
      <c r="A1195" s="362" t="s">
        <v>2221</v>
      </c>
      <c r="B1195" s="367" t="s">
        <v>2222</v>
      </c>
      <c r="C1195" s="251">
        <f>VLOOKUP(A1195,'[88]02'!A:E,5,FALSE)</f>
        <v>0</v>
      </c>
      <c r="D1195" s="251">
        <f>SUMIFS([87]表二!$E$1:$E$65536,[87]表二!$A$1:$A$65536,A1195)</f>
        <v>0</v>
      </c>
      <c r="E1195" s="360">
        <f>VLOOKUP(A1195,Sheet1!A:E,5)</f>
        <v>0</v>
      </c>
      <c r="F1195" s="24" t="str">
        <f t="shared" si="79"/>
        <v/>
      </c>
      <c r="G1195" s="24" t="str">
        <f t="shared" si="80"/>
        <v/>
      </c>
      <c r="H1195" s="357" t="str">
        <f t="shared" si="82"/>
        <v>否</v>
      </c>
      <c r="I1195" s="156" t="str">
        <f t="shared" si="81"/>
        <v>项</v>
      </c>
      <c r="J1195" s="225"/>
      <c r="K1195" s="225"/>
    </row>
    <row r="1196" s="222" customFormat="1" ht="18.75" hidden="1" spans="1:11">
      <c r="A1196" s="362" t="s">
        <v>2223</v>
      </c>
      <c r="B1196" s="367" t="s">
        <v>2224</v>
      </c>
      <c r="C1196" s="251">
        <f>VLOOKUP(A1196,'[88]02'!A:E,5,FALSE)</f>
        <v>0</v>
      </c>
      <c r="D1196" s="251">
        <f>SUMIFS([87]表二!$E$1:$E$65536,[87]表二!$A$1:$A$65536,A1196)</f>
        <v>0</v>
      </c>
      <c r="E1196" s="360">
        <f>VLOOKUP(A1196,Sheet1!A:E,5)</f>
        <v>0</v>
      </c>
      <c r="F1196" s="24" t="str">
        <f t="shared" si="79"/>
        <v/>
      </c>
      <c r="G1196" s="24" t="str">
        <f t="shared" si="80"/>
        <v/>
      </c>
      <c r="H1196" s="357" t="str">
        <f t="shared" si="82"/>
        <v>否</v>
      </c>
      <c r="I1196" s="156" t="str">
        <f t="shared" si="81"/>
        <v>项</v>
      </c>
      <c r="J1196" s="225"/>
      <c r="K1196" s="225"/>
    </row>
    <row r="1197" s="222" customFormat="1" ht="18.75" hidden="1" spans="1:11">
      <c r="A1197" s="362" t="s">
        <v>2225</v>
      </c>
      <c r="B1197" s="367" t="s">
        <v>2226</v>
      </c>
      <c r="C1197" s="251">
        <f>VLOOKUP(A1197,'[88]02'!A:E,5,FALSE)</f>
        <v>0</v>
      </c>
      <c r="D1197" s="251">
        <f>SUMIFS([87]表二!$E$1:$E$65536,[87]表二!$A$1:$A$65536,A1197)</f>
        <v>0</v>
      </c>
      <c r="E1197" s="360">
        <f>VLOOKUP(A1197,Sheet1!A:E,5)</f>
        <v>0</v>
      </c>
      <c r="F1197" s="24" t="str">
        <f t="shared" si="79"/>
        <v/>
      </c>
      <c r="G1197" s="24" t="str">
        <f t="shared" si="80"/>
        <v/>
      </c>
      <c r="H1197" s="357" t="str">
        <f t="shared" si="82"/>
        <v>否</v>
      </c>
      <c r="I1197" s="156" t="str">
        <f t="shared" si="81"/>
        <v>项</v>
      </c>
      <c r="J1197" s="225"/>
      <c r="K1197" s="225"/>
    </row>
    <row r="1198" s="222" customFormat="1" ht="18.75" hidden="1" spans="1:11">
      <c r="A1198" s="176" t="s">
        <v>2227</v>
      </c>
      <c r="B1198" s="359" t="s">
        <v>184</v>
      </c>
      <c r="C1198" s="251">
        <f>VLOOKUP(A1198,'[88]02'!A:E,5,FALSE)</f>
        <v>0</v>
      </c>
      <c r="D1198" s="251">
        <f>SUMIFS([87]表二!$E$1:$E$65536,[87]表二!$A$1:$A$65536,A1198)</f>
        <v>0</v>
      </c>
      <c r="E1198" s="360">
        <f>VLOOKUP(A1198,Sheet1!A:E,5)</f>
        <v>0</v>
      </c>
      <c r="F1198" s="24" t="str">
        <f t="shared" si="79"/>
        <v/>
      </c>
      <c r="G1198" s="24" t="str">
        <f t="shared" si="80"/>
        <v/>
      </c>
      <c r="H1198" s="357" t="str">
        <f t="shared" si="82"/>
        <v>否</v>
      </c>
      <c r="I1198" s="156" t="str">
        <f t="shared" si="81"/>
        <v>项</v>
      </c>
      <c r="J1198" s="225"/>
      <c r="K1198" s="225"/>
    </row>
    <row r="1199" s="222" customFormat="1" ht="24" customHeight="1" spans="1:11">
      <c r="A1199" s="176" t="s">
        <v>2228</v>
      </c>
      <c r="B1199" s="359" t="s">
        <v>2229</v>
      </c>
      <c r="C1199" s="251">
        <f>VLOOKUP(A1199,'[88]02'!A:E,5,FALSE)</f>
        <v>0</v>
      </c>
      <c r="D1199" s="251">
        <f>SUMIFS([87]表二!$E$1:$E$65536,[87]表二!$A$1:$A$65536,A1199)</f>
        <v>3</v>
      </c>
      <c r="E1199" s="360">
        <f>VLOOKUP(A1199,Sheet1!A:E,5)</f>
        <v>0</v>
      </c>
      <c r="F1199" s="24" t="str">
        <f t="shared" si="79"/>
        <v/>
      </c>
      <c r="G1199" s="24">
        <f t="shared" si="80"/>
        <v>-1</v>
      </c>
      <c r="H1199" s="357" t="str">
        <f t="shared" si="82"/>
        <v>是</v>
      </c>
      <c r="I1199" s="156" t="str">
        <f t="shared" si="81"/>
        <v>项</v>
      </c>
      <c r="J1199" s="225"/>
      <c r="K1199" s="225"/>
    </row>
    <row r="1200" ht="18.75" hidden="1" spans="1:11">
      <c r="A1200" s="176" t="s">
        <v>2230</v>
      </c>
      <c r="B1200" s="177" t="s">
        <v>2231</v>
      </c>
      <c r="C1200" s="212">
        <f>SUM(C1201:C1205)</f>
        <v>0</v>
      </c>
      <c r="D1200" s="212">
        <f>SUM(D1201:D1205)</f>
        <v>0</v>
      </c>
      <c r="E1200" s="251">
        <f>SUM(E1201:E1205)</f>
        <v>0</v>
      </c>
      <c r="F1200" s="24" t="str">
        <f t="shared" si="79"/>
        <v/>
      </c>
      <c r="G1200" s="24" t="str">
        <f t="shared" si="80"/>
        <v/>
      </c>
      <c r="H1200" s="357" t="str">
        <f t="shared" si="82"/>
        <v>否</v>
      </c>
      <c r="I1200" s="156" t="str">
        <f t="shared" ref="I1200:I1249" si="83">IF(LEN(A1200)=3,"类",IF(LEN(A1200)=5,"款","项"))</f>
        <v>款</v>
      </c>
      <c r="J1200" s="156"/>
      <c r="K1200" s="156"/>
    </row>
    <row r="1201" s="222" customFormat="1" ht="18.75" hidden="1" spans="1:11">
      <c r="A1201" s="176" t="s">
        <v>2232</v>
      </c>
      <c r="B1201" s="359" t="s">
        <v>2233</v>
      </c>
      <c r="C1201" s="251">
        <f>VLOOKUP(A1201,'[88]02'!A:E,5,FALSE)</f>
        <v>0</v>
      </c>
      <c r="D1201" s="251">
        <f>SUMIFS([87]表二!$E$1:$E$65536,[87]表二!$A$1:$A$65536,A1201)</f>
        <v>0</v>
      </c>
      <c r="E1201" s="360">
        <f>VLOOKUP(A1201,Sheet1!A:E,5)</f>
        <v>0</v>
      </c>
      <c r="F1201" s="24" t="str">
        <f t="shared" si="79"/>
        <v/>
      </c>
      <c r="G1201" s="24" t="str">
        <f t="shared" si="80"/>
        <v/>
      </c>
      <c r="H1201" s="357" t="str">
        <f t="shared" si="82"/>
        <v>否</v>
      </c>
      <c r="I1201" s="156" t="str">
        <f t="shared" si="83"/>
        <v>项</v>
      </c>
      <c r="J1201" s="225"/>
      <c r="K1201" s="225"/>
    </row>
    <row r="1202" s="222" customFormat="1" ht="18.75" hidden="1" spans="1:11">
      <c r="A1202" s="176" t="s">
        <v>2234</v>
      </c>
      <c r="B1202" s="359" t="s">
        <v>2235</v>
      </c>
      <c r="C1202" s="251">
        <f>VLOOKUP(A1202,'[88]02'!A:E,5,FALSE)</f>
        <v>0</v>
      </c>
      <c r="D1202" s="251">
        <f>SUMIFS([87]表二!$E$1:$E$65536,[87]表二!$A$1:$A$65536,A1202)</f>
        <v>0</v>
      </c>
      <c r="E1202" s="360">
        <f>VLOOKUP(A1202,Sheet1!A:E,5)</f>
        <v>0</v>
      </c>
      <c r="F1202" s="24" t="str">
        <f t="shared" si="79"/>
        <v/>
      </c>
      <c r="G1202" s="24" t="str">
        <f t="shared" si="80"/>
        <v/>
      </c>
      <c r="H1202" s="357" t="str">
        <f t="shared" si="82"/>
        <v>否</v>
      </c>
      <c r="I1202" s="156" t="str">
        <f t="shared" si="83"/>
        <v>项</v>
      </c>
      <c r="J1202" s="225"/>
      <c r="K1202" s="225"/>
    </row>
    <row r="1203" s="222" customFormat="1" ht="18.75" hidden="1" spans="1:11">
      <c r="A1203" s="176" t="s">
        <v>2236</v>
      </c>
      <c r="B1203" s="359" t="s">
        <v>2237</v>
      </c>
      <c r="C1203" s="251">
        <f>VLOOKUP(A1203,'[88]02'!A:E,5,FALSE)</f>
        <v>0</v>
      </c>
      <c r="D1203" s="251">
        <f>SUMIFS([87]表二!$E$1:$E$65536,[87]表二!$A$1:$A$65536,A1203)</f>
        <v>0</v>
      </c>
      <c r="E1203" s="360">
        <f>VLOOKUP(A1203,Sheet1!A:E,5)</f>
        <v>0</v>
      </c>
      <c r="F1203" s="24" t="str">
        <f t="shared" si="79"/>
        <v/>
      </c>
      <c r="G1203" s="24" t="str">
        <f t="shared" si="80"/>
        <v/>
      </c>
      <c r="H1203" s="357" t="str">
        <f t="shared" si="82"/>
        <v>否</v>
      </c>
      <c r="I1203" s="156" t="str">
        <f t="shared" si="83"/>
        <v>项</v>
      </c>
      <c r="J1203" s="225"/>
      <c r="K1203" s="225"/>
    </row>
    <row r="1204" s="222" customFormat="1" ht="18.75" hidden="1" spans="1:11">
      <c r="A1204" s="362" t="s">
        <v>2238</v>
      </c>
      <c r="B1204" s="367" t="s">
        <v>2239</v>
      </c>
      <c r="C1204" s="251">
        <f>VLOOKUP(A1204,'[88]02'!A:E,5,FALSE)</f>
        <v>0</v>
      </c>
      <c r="D1204" s="251">
        <f>SUMIFS([87]表二!$E$1:$E$65536,[87]表二!$A$1:$A$65536,A1204)</f>
        <v>0</v>
      </c>
      <c r="E1204" s="360">
        <f>VLOOKUP(A1204,Sheet1!A:E,5)</f>
        <v>0</v>
      </c>
      <c r="F1204" s="24" t="str">
        <f t="shared" si="79"/>
        <v/>
      </c>
      <c r="G1204" s="24" t="str">
        <f t="shared" si="80"/>
        <v/>
      </c>
      <c r="H1204" s="357" t="str">
        <f t="shared" si="82"/>
        <v>否</v>
      </c>
      <c r="I1204" s="156" t="str">
        <f t="shared" si="83"/>
        <v>项</v>
      </c>
      <c r="J1204" s="225"/>
      <c r="K1204" s="225"/>
    </row>
    <row r="1205" s="222" customFormat="1" ht="18.75" hidden="1" spans="1:11">
      <c r="A1205" s="176" t="s">
        <v>2240</v>
      </c>
      <c r="B1205" s="359" t="s">
        <v>2241</v>
      </c>
      <c r="C1205" s="251">
        <f>VLOOKUP(A1205,'[88]02'!A:E,5,FALSE)</f>
        <v>0</v>
      </c>
      <c r="D1205" s="251">
        <f>SUMIFS([87]表二!$E$1:$E$65536,[87]表二!$A$1:$A$65536,A1205)</f>
        <v>0</v>
      </c>
      <c r="E1205" s="360">
        <f>VLOOKUP(A1205,Sheet1!A:E,5)</f>
        <v>0</v>
      </c>
      <c r="F1205" s="24" t="str">
        <f t="shared" si="79"/>
        <v/>
      </c>
      <c r="G1205" s="24" t="str">
        <f t="shared" si="80"/>
        <v/>
      </c>
      <c r="H1205" s="357" t="str">
        <f t="shared" si="82"/>
        <v>否</v>
      </c>
      <c r="I1205" s="156" t="str">
        <f t="shared" si="83"/>
        <v>项</v>
      </c>
      <c r="J1205" s="225"/>
      <c r="K1205" s="225"/>
    </row>
    <row r="1206" ht="24" customHeight="1" spans="1:11">
      <c r="A1206" s="176" t="s">
        <v>2242</v>
      </c>
      <c r="B1206" s="177" t="s">
        <v>2243</v>
      </c>
      <c r="C1206" s="251">
        <f>SUM(C1207:C1211)</f>
        <v>275</v>
      </c>
      <c r="D1206" s="251">
        <f>SUM(D1207:D1211)</f>
        <v>295</v>
      </c>
      <c r="E1206" s="251">
        <f>SUM(E1207:E1211)</f>
        <v>162</v>
      </c>
      <c r="F1206" s="24">
        <f t="shared" si="79"/>
        <v>-0.411</v>
      </c>
      <c r="G1206" s="24">
        <f t="shared" si="80"/>
        <v>-0.451</v>
      </c>
      <c r="H1206" s="357" t="str">
        <f t="shared" ref="H1206:H1246" si="84">IF(LEN(A1206)=3,"是",IF(B1206&lt;&gt;"",IF(SUM(C1206:E1206)&lt;&gt;0,"是","否"),"是"))</f>
        <v>是</v>
      </c>
      <c r="I1206" s="156" t="str">
        <f t="shared" si="83"/>
        <v>款</v>
      </c>
      <c r="J1206" s="156"/>
      <c r="K1206" s="156"/>
    </row>
    <row r="1207" s="222" customFormat="1" ht="24" customHeight="1" spans="1:11">
      <c r="A1207" s="176" t="s">
        <v>2244</v>
      </c>
      <c r="B1207" s="359" t="s">
        <v>2245</v>
      </c>
      <c r="C1207" s="251">
        <f>VLOOKUP(A1207,'[88]02'!A:E,5,FALSE)</f>
        <v>275</v>
      </c>
      <c r="D1207" s="251">
        <f>SUMIFS([87]表二!$E$1:$E$65536,[87]表二!$A$1:$A$65536,A1207)</f>
        <v>275</v>
      </c>
      <c r="E1207" s="360">
        <f>VLOOKUP(A1207,Sheet1!A:E,5)</f>
        <v>162</v>
      </c>
      <c r="F1207" s="24">
        <f t="shared" si="79"/>
        <v>-0.411</v>
      </c>
      <c r="G1207" s="24">
        <f t="shared" si="80"/>
        <v>-0.411</v>
      </c>
      <c r="H1207" s="357" t="str">
        <f t="shared" si="84"/>
        <v>是</v>
      </c>
      <c r="I1207" s="156" t="str">
        <f t="shared" si="83"/>
        <v>项</v>
      </c>
      <c r="J1207" s="225"/>
      <c r="K1207" s="225"/>
    </row>
    <row r="1208" s="222" customFormat="1" ht="18.75" hidden="1" spans="1:11">
      <c r="A1208" s="176" t="s">
        <v>2246</v>
      </c>
      <c r="B1208" s="359" t="s">
        <v>2247</v>
      </c>
      <c r="C1208" s="251">
        <f>VLOOKUP(A1208,'[88]02'!A:E,5,FALSE)</f>
        <v>0</v>
      </c>
      <c r="D1208" s="251">
        <f>SUMIFS([87]表二!$E$1:$E$65536,[87]表二!$A$1:$A$65536,A1208)</f>
        <v>0</v>
      </c>
      <c r="E1208" s="360">
        <f>VLOOKUP(A1208,Sheet1!A:E,5)</f>
        <v>0</v>
      </c>
      <c r="F1208" s="24" t="str">
        <f t="shared" si="79"/>
        <v/>
      </c>
      <c r="G1208" s="24" t="str">
        <f t="shared" si="80"/>
        <v/>
      </c>
      <c r="H1208" s="357" t="str">
        <f t="shared" si="84"/>
        <v>否</v>
      </c>
      <c r="I1208" s="156" t="str">
        <f t="shared" si="83"/>
        <v>项</v>
      </c>
      <c r="J1208" s="225"/>
      <c r="K1208" s="225"/>
    </row>
    <row r="1209" s="222" customFormat="1" ht="18.75" hidden="1" spans="1:11">
      <c r="A1209" s="176" t="s">
        <v>2248</v>
      </c>
      <c r="B1209" s="359" t="s">
        <v>2249</v>
      </c>
      <c r="C1209" s="251">
        <f>VLOOKUP(A1209,'[88]02'!A:E,5,FALSE)</f>
        <v>0</v>
      </c>
      <c r="D1209" s="251">
        <f>SUMIFS([87]表二!$E$1:$E$65536,[87]表二!$A$1:$A$65536,A1209)</f>
        <v>0</v>
      </c>
      <c r="E1209" s="360">
        <f>VLOOKUP(A1209,Sheet1!A:E,5)</f>
        <v>0</v>
      </c>
      <c r="F1209" s="24" t="str">
        <f t="shared" si="79"/>
        <v/>
      </c>
      <c r="G1209" s="24" t="str">
        <f t="shared" si="80"/>
        <v/>
      </c>
      <c r="H1209" s="357" t="str">
        <f t="shared" si="84"/>
        <v>否</v>
      </c>
      <c r="I1209" s="156" t="str">
        <f t="shared" si="83"/>
        <v>项</v>
      </c>
      <c r="J1209" s="225"/>
      <c r="K1209" s="225"/>
    </row>
    <row r="1210" s="222" customFormat="1" ht="18.75" hidden="1" spans="1:11">
      <c r="A1210" s="176" t="s">
        <v>2250</v>
      </c>
      <c r="B1210" s="359" t="s">
        <v>2251</v>
      </c>
      <c r="C1210" s="251">
        <f>VLOOKUP(A1210,'[88]02'!A:E,5,FALSE)</f>
        <v>0</v>
      </c>
      <c r="D1210" s="251">
        <f>SUMIFS([87]表二!$E$1:$E$65536,[87]表二!$A$1:$A$65536,A1210)</f>
        <v>0</v>
      </c>
      <c r="E1210" s="360">
        <f>VLOOKUP(A1210,Sheet1!A:E,5)</f>
        <v>0</v>
      </c>
      <c r="F1210" s="24" t="str">
        <f t="shared" si="79"/>
        <v/>
      </c>
      <c r="G1210" s="24" t="str">
        <f t="shared" si="80"/>
        <v/>
      </c>
      <c r="H1210" s="357" t="str">
        <f t="shared" si="84"/>
        <v>否</v>
      </c>
      <c r="I1210" s="156" t="str">
        <f t="shared" si="83"/>
        <v>项</v>
      </c>
      <c r="J1210" s="225"/>
      <c r="K1210" s="225"/>
    </row>
    <row r="1211" s="222" customFormat="1" ht="24" customHeight="1" spans="1:11">
      <c r="A1211" s="176" t="s">
        <v>2252</v>
      </c>
      <c r="B1211" s="359" t="s">
        <v>2253</v>
      </c>
      <c r="C1211" s="251">
        <f>VLOOKUP(A1211,'[88]02'!A:E,5,FALSE)</f>
        <v>0</v>
      </c>
      <c r="D1211" s="251">
        <f>SUMIFS([87]表二!$E$1:$E$65536,[87]表二!$A$1:$A$65536,A1211)</f>
        <v>20</v>
      </c>
      <c r="E1211" s="360">
        <f>VLOOKUP(A1211,Sheet1!A:E,5)</f>
        <v>0</v>
      </c>
      <c r="F1211" s="24" t="str">
        <f t="shared" si="79"/>
        <v/>
      </c>
      <c r="G1211" s="24">
        <f t="shared" si="80"/>
        <v>-1</v>
      </c>
      <c r="H1211" s="357" t="str">
        <f t="shared" si="84"/>
        <v>是</v>
      </c>
      <c r="I1211" s="156" t="str">
        <f t="shared" si="83"/>
        <v>项</v>
      </c>
      <c r="J1211" s="225"/>
      <c r="K1211" s="225"/>
    </row>
    <row r="1212" ht="18.75" hidden="1" spans="1:11">
      <c r="A1212" s="176" t="s">
        <v>2254</v>
      </c>
      <c r="B1212" s="177" t="s">
        <v>2255</v>
      </c>
      <c r="C1212" s="251">
        <f>SUM(C1213:C1224)</f>
        <v>0</v>
      </c>
      <c r="D1212" s="251">
        <f>SUM(D1213:D1224)</f>
        <v>0</v>
      </c>
      <c r="E1212" s="251">
        <f>SUM(E1213:E1224)</f>
        <v>0</v>
      </c>
      <c r="F1212" s="24" t="str">
        <f t="shared" si="79"/>
        <v/>
      </c>
      <c r="G1212" s="24" t="str">
        <f t="shared" si="80"/>
        <v/>
      </c>
      <c r="H1212" s="357" t="str">
        <f t="shared" si="84"/>
        <v>否</v>
      </c>
      <c r="I1212" s="156" t="str">
        <f t="shared" si="83"/>
        <v>款</v>
      </c>
      <c r="J1212" s="156"/>
      <c r="K1212" s="156"/>
    </row>
    <row r="1213" s="222" customFormat="1" ht="18.75" hidden="1" spans="1:11">
      <c r="A1213" s="176" t="s">
        <v>2256</v>
      </c>
      <c r="B1213" s="359" t="s">
        <v>2257</v>
      </c>
      <c r="C1213" s="251">
        <f>VLOOKUP(A1213,'[88]02'!A:E,5,FALSE)</f>
        <v>0</v>
      </c>
      <c r="D1213" s="251">
        <f>SUMIFS([87]表二!$E$1:$E$65536,[87]表二!$A$1:$A$65536,A1213)</f>
        <v>0</v>
      </c>
      <c r="E1213" s="360">
        <f>VLOOKUP(A1213,Sheet1!A:E,5)</f>
        <v>0</v>
      </c>
      <c r="F1213" s="24" t="str">
        <f t="shared" si="79"/>
        <v/>
      </c>
      <c r="G1213" s="24" t="str">
        <f t="shared" si="80"/>
        <v/>
      </c>
      <c r="H1213" s="357" t="str">
        <f t="shared" si="84"/>
        <v>否</v>
      </c>
      <c r="I1213" s="156" t="str">
        <f t="shared" si="83"/>
        <v>项</v>
      </c>
      <c r="J1213" s="225"/>
      <c r="K1213" s="225"/>
    </row>
    <row r="1214" s="222" customFormat="1" ht="18.75" hidden="1" spans="1:11">
      <c r="A1214" s="176" t="s">
        <v>2258</v>
      </c>
      <c r="B1214" s="359" t="s">
        <v>2259</v>
      </c>
      <c r="C1214" s="251">
        <f>VLOOKUP(A1214,'[88]02'!A:E,5,FALSE)</f>
        <v>0</v>
      </c>
      <c r="D1214" s="251">
        <f>SUMIFS([87]表二!$E$1:$E$65536,[87]表二!$A$1:$A$65536,A1214)</f>
        <v>0</v>
      </c>
      <c r="E1214" s="360">
        <f>VLOOKUP(A1214,Sheet1!A:E,5)</f>
        <v>0</v>
      </c>
      <c r="F1214" s="24" t="str">
        <f t="shared" si="79"/>
        <v/>
      </c>
      <c r="G1214" s="24" t="str">
        <f t="shared" si="80"/>
        <v/>
      </c>
      <c r="H1214" s="357" t="str">
        <f t="shared" si="84"/>
        <v>否</v>
      </c>
      <c r="I1214" s="156" t="str">
        <f t="shared" si="83"/>
        <v>项</v>
      </c>
      <c r="J1214" s="225"/>
      <c r="K1214" s="225"/>
    </row>
    <row r="1215" s="222" customFormat="1" ht="18.75" hidden="1" spans="1:11">
      <c r="A1215" s="176" t="s">
        <v>2260</v>
      </c>
      <c r="B1215" s="359" t="s">
        <v>2261</v>
      </c>
      <c r="C1215" s="251">
        <f>VLOOKUP(A1215,'[88]02'!A:E,5,FALSE)</f>
        <v>0</v>
      </c>
      <c r="D1215" s="251">
        <f>SUMIFS([87]表二!$E$1:$E$65536,[87]表二!$A$1:$A$65536,A1215)</f>
        <v>0</v>
      </c>
      <c r="E1215" s="360">
        <f>VLOOKUP(A1215,Sheet1!A:E,5)</f>
        <v>0</v>
      </c>
      <c r="F1215" s="24" t="str">
        <f t="shared" si="79"/>
        <v/>
      </c>
      <c r="G1215" s="24" t="str">
        <f t="shared" si="80"/>
        <v/>
      </c>
      <c r="H1215" s="357" t="str">
        <f t="shared" si="84"/>
        <v>否</v>
      </c>
      <c r="I1215" s="156" t="str">
        <f t="shared" si="83"/>
        <v>项</v>
      </c>
      <c r="J1215" s="225"/>
      <c r="K1215" s="225"/>
    </row>
    <row r="1216" s="222" customFormat="1" ht="18.75" hidden="1" spans="1:11">
      <c r="A1216" s="176" t="s">
        <v>2262</v>
      </c>
      <c r="B1216" s="359" t="s">
        <v>2263</v>
      </c>
      <c r="C1216" s="251">
        <f>VLOOKUP(A1216,'[88]02'!A:E,5,FALSE)</f>
        <v>0</v>
      </c>
      <c r="D1216" s="251">
        <f>SUMIFS([87]表二!$E$1:$E$65536,[87]表二!$A$1:$A$65536,A1216)</f>
        <v>0</v>
      </c>
      <c r="E1216" s="360">
        <f>VLOOKUP(A1216,Sheet1!A:E,5)</f>
        <v>0</v>
      </c>
      <c r="F1216" s="24" t="str">
        <f t="shared" si="79"/>
        <v/>
      </c>
      <c r="G1216" s="24" t="str">
        <f t="shared" si="80"/>
        <v/>
      </c>
      <c r="H1216" s="357" t="str">
        <f t="shared" si="84"/>
        <v>否</v>
      </c>
      <c r="I1216" s="156" t="str">
        <f t="shared" si="83"/>
        <v>项</v>
      </c>
      <c r="J1216" s="225"/>
      <c r="K1216" s="225"/>
    </row>
    <row r="1217" s="222" customFormat="1" ht="18.75" hidden="1" spans="1:11">
      <c r="A1217" s="176" t="s">
        <v>2264</v>
      </c>
      <c r="B1217" s="359" t="s">
        <v>2265</v>
      </c>
      <c r="C1217" s="251">
        <f>VLOOKUP(A1217,'[88]02'!A:E,5,FALSE)</f>
        <v>0</v>
      </c>
      <c r="D1217" s="251">
        <f>SUMIFS([87]表二!$E$1:$E$65536,[87]表二!$A$1:$A$65536,A1217)</f>
        <v>0</v>
      </c>
      <c r="E1217" s="360">
        <f>VLOOKUP(A1217,Sheet1!A:E,5)</f>
        <v>0</v>
      </c>
      <c r="F1217" s="24" t="str">
        <f t="shared" si="79"/>
        <v/>
      </c>
      <c r="G1217" s="24" t="str">
        <f t="shared" si="80"/>
        <v/>
      </c>
      <c r="H1217" s="357" t="str">
        <f t="shared" si="84"/>
        <v>否</v>
      </c>
      <c r="I1217" s="156" t="str">
        <f t="shared" si="83"/>
        <v>项</v>
      </c>
      <c r="J1217" s="225"/>
      <c r="K1217" s="225"/>
    </row>
    <row r="1218" s="222" customFormat="1" ht="18.75" hidden="1" spans="1:11">
      <c r="A1218" s="176" t="s">
        <v>2266</v>
      </c>
      <c r="B1218" s="359" t="s">
        <v>2267</v>
      </c>
      <c r="C1218" s="251">
        <f>VLOOKUP(A1218,'[88]02'!A:E,5,FALSE)</f>
        <v>0</v>
      </c>
      <c r="D1218" s="251">
        <f>SUMIFS([87]表二!$E$1:$E$65536,[87]表二!$A$1:$A$65536,A1218)</f>
        <v>0</v>
      </c>
      <c r="E1218" s="360">
        <f>VLOOKUP(A1218,Sheet1!A:E,5)</f>
        <v>0</v>
      </c>
      <c r="F1218" s="24" t="str">
        <f t="shared" si="79"/>
        <v/>
      </c>
      <c r="G1218" s="24" t="str">
        <f t="shared" si="80"/>
        <v/>
      </c>
      <c r="H1218" s="357" t="str">
        <f t="shared" si="84"/>
        <v>否</v>
      </c>
      <c r="I1218" s="156" t="str">
        <f t="shared" si="83"/>
        <v>项</v>
      </c>
      <c r="J1218" s="225"/>
      <c r="K1218" s="225"/>
    </row>
    <row r="1219" s="222" customFormat="1" ht="18.75" hidden="1" spans="1:11">
      <c r="A1219" s="176" t="s">
        <v>2268</v>
      </c>
      <c r="B1219" s="359" t="s">
        <v>2269</v>
      </c>
      <c r="C1219" s="251">
        <f>VLOOKUP(A1219,'[88]02'!A:E,5,FALSE)</f>
        <v>0</v>
      </c>
      <c r="D1219" s="251">
        <f>SUMIFS([87]表二!$E$1:$E$65536,[87]表二!$A$1:$A$65536,A1219)</f>
        <v>0</v>
      </c>
      <c r="E1219" s="360">
        <f>VLOOKUP(A1219,Sheet1!A:E,5)</f>
        <v>0</v>
      </c>
      <c r="F1219" s="24" t="str">
        <f t="shared" si="79"/>
        <v/>
      </c>
      <c r="G1219" s="24" t="str">
        <f t="shared" si="80"/>
        <v/>
      </c>
      <c r="H1219" s="357" t="str">
        <f t="shared" si="84"/>
        <v>否</v>
      </c>
      <c r="I1219" s="156" t="str">
        <f t="shared" si="83"/>
        <v>项</v>
      </c>
      <c r="J1219" s="225"/>
      <c r="K1219" s="225"/>
    </row>
    <row r="1220" s="222" customFormat="1" ht="18.75" hidden="1" spans="1:11">
      <c r="A1220" s="176" t="s">
        <v>2270</v>
      </c>
      <c r="B1220" s="359" t="s">
        <v>2271</v>
      </c>
      <c r="C1220" s="251">
        <f>VLOOKUP(A1220,'[88]02'!A:E,5,FALSE)</f>
        <v>0</v>
      </c>
      <c r="D1220" s="251">
        <f>SUMIFS([87]表二!$E$1:$E$65536,[87]表二!$A$1:$A$65536,A1220)</f>
        <v>0</v>
      </c>
      <c r="E1220" s="360">
        <f>VLOOKUP(A1220,Sheet1!A:E,5)</f>
        <v>0</v>
      </c>
      <c r="F1220" s="24" t="str">
        <f t="shared" si="79"/>
        <v/>
      </c>
      <c r="G1220" s="24" t="str">
        <f t="shared" si="80"/>
        <v/>
      </c>
      <c r="H1220" s="357" t="str">
        <f t="shared" si="84"/>
        <v>否</v>
      </c>
      <c r="I1220" s="156" t="str">
        <f t="shared" si="83"/>
        <v>项</v>
      </c>
      <c r="J1220" s="225"/>
      <c r="K1220" s="225"/>
    </row>
    <row r="1221" s="222" customFormat="1" ht="18.75" hidden="1" spans="1:11">
      <c r="A1221" s="176" t="s">
        <v>2272</v>
      </c>
      <c r="B1221" s="359" t="s">
        <v>2273</v>
      </c>
      <c r="C1221" s="251">
        <f>VLOOKUP(A1221,'[88]02'!A:E,5,FALSE)</f>
        <v>0</v>
      </c>
      <c r="D1221" s="251">
        <f>SUMIFS([87]表二!$E$1:$E$65536,[87]表二!$A$1:$A$65536,A1221)</f>
        <v>0</v>
      </c>
      <c r="E1221" s="360">
        <f>VLOOKUP(A1221,Sheet1!A:E,5)</f>
        <v>0</v>
      </c>
      <c r="F1221" s="24" t="str">
        <f t="shared" si="79"/>
        <v/>
      </c>
      <c r="G1221" s="24" t="str">
        <f t="shared" si="80"/>
        <v/>
      </c>
      <c r="H1221" s="357" t="str">
        <f t="shared" si="84"/>
        <v>否</v>
      </c>
      <c r="I1221" s="156" t="str">
        <f t="shared" si="83"/>
        <v>项</v>
      </c>
      <c r="J1221" s="225"/>
      <c r="K1221" s="225"/>
    </row>
    <row r="1222" s="222" customFormat="1" ht="18.75" hidden="1" spans="1:11">
      <c r="A1222" s="176" t="s">
        <v>2274</v>
      </c>
      <c r="B1222" s="359" t="s">
        <v>2275</v>
      </c>
      <c r="C1222" s="251">
        <f>VLOOKUP(A1222,'[88]02'!A:E,5,FALSE)</f>
        <v>0</v>
      </c>
      <c r="D1222" s="251">
        <f>SUMIFS([87]表二!$E$1:$E$65536,[87]表二!$A$1:$A$65536,A1222)</f>
        <v>0</v>
      </c>
      <c r="E1222" s="360">
        <f>VLOOKUP(A1222,Sheet1!A:E,5)</f>
        <v>0</v>
      </c>
      <c r="F1222" s="24" t="str">
        <f t="shared" ref="F1222:F1285" si="85">IF(C1222&gt;0,E1222/C1222-1,IF(C1222&lt;0,-(E1222/C1222-1),""))</f>
        <v/>
      </c>
      <c r="G1222" s="24" t="str">
        <f t="shared" ref="G1222:G1285" si="86">IF(D1222&gt;0,E1222/D1222-1,IF(D1222&lt;0,-(E1222/D1222-1),""))</f>
        <v/>
      </c>
      <c r="H1222" s="357" t="str">
        <f t="shared" si="84"/>
        <v>否</v>
      </c>
      <c r="I1222" s="156" t="str">
        <f t="shared" si="83"/>
        <v>项</v>
      </c>
      <c r="J1222" s="225"/>
      <c r="K1222" s="225"/>
    </row>
    <row r="1223" s="222" customFormat="1" ht="18.75" hidden="1" spans="1:11">
      <c r="A1223" s="194" t="s">
        <v>2276</v>
      </c>
      <c r="B1223" s="359" t="s">
        <v>2277</v>
      </c>
      <c r="C1223" s="251">
        <f>VLOOKUP(A1223,'[88]02'!A:E,5,FALSE)</f>
        <v>0</v>
      </c>
      <c r="D1223" s="251">
        <f>SUMIFS([87]表二!$E$1:$E$65536,[87]表二!$A$1:$A$65536,A1223)</f>
        <v>0</v>
      </c>
      <c r="E1223" s="360">
        <f>VLOOKUP(A1223,Sheet1!A:E,5)</f>
        <v>0</v>
      </c>
      <c r="F1223" s="24" t="str">
        <f t="shared" si="85"/>
        <v/>
      </c>
      <c r="G1223" s="24" t="str">
        <f t="shared" si="86"/>
        <v/>
      </c>
      <c r="H1223" s="357" t="str">
        <f t="shared" si="84"/>
        <v>否</v>
      </c>
      <c r="I1223" s="156" t="str">
        <f t="shared" si="83"/>
        <v>项</v>
      </c>
      <c r="J1223" s="225"/>
      <c r="K1223" s="225"/>
    </row>
    <row r="1224" s="222" customFormat="1" ht="18.75" hidden="1" spans="1:11">
      <c r="A1224" s="176" t="s">
        <v>2278</v>
      </c>
      <c r="B1224" s="359" t="s">
        <v>2279</v>
      </c>
      <c r="C1224" s="251">
        <f>VLOOKUP(A1224,'[88]02'!A:E,5,FALSE)</f>
        <v>0</v>
      </c>
      <c r="D1224" s="251">
        <f>SUMIFS([87]表二!$E$1:$E$65536,[87]表二!$A$1:$A$65536,A1224)</f>
        <v>0</v>
      </c>
      <c r="E1224" s="360">
        <f>VLOOKUP(A1224,Sheet1!A:E,5)</f>
        <v>0</v>
      </c>
      <c r="F1224" s="24" t="str">
        <f t="shared" si="85"/>
        <v/>
      </c>
      <c r="G1224" s="24" t="str">
        <f t="shared" si="86"/>
        <v/>
      </c>
      <c r="H1224" s="357" t="str">
        <f t="shared" si="84"/>
        <v>否</v>
      </c>
      <c r="I1224" s="156" t="str">
        <f t="shared" si="83"/>
        <v>项</v>
      </c>
      <c r="J1224" s="225"/>
      <c r="K1224" s="225"/>
    </row>
    <row r="1225" ht="24" customHeight="1" spans="1:11">
      <c r="A1225" s="172" t="s">
        <v>2280</v>
      </c>
      <c r="B1225" s="173" t="s">
        <v>136</v>
      </c>
      <c r="C1225" s="212">
        <f>SUM(C1226,C1238,C1245,C1251,C1259,C1272,C1276,C1280)</f>
        <v>1460</v>
      </c>
      <c r="D1225" s="212">
        <f>SUM(D1226,D1238,D1245,D1251,D1259,D1272,D1276,D1280)</f>
        <v>1303</v>
      </c>
      <c r="E1225" s="212">
        <f>SUM(E1226,E1238,E1245,E1251,E1259,E1272,E1276,E1280)</f>
        <v>1200</v>
      </c>
      <c r="F1225" s="24">
        <f t="shared" si="85"/>
        <v>-0.178</v>
      </c>
      <c r="G1225" s="24">
        <f t="shared" si="86"/>
        <v>-0.079</v>
      </c>
      <c r="H1225" s="357" t="str">
        <f t="shared" si="84"/>
        <v>是</v>
      </c>
      <c r="I1225" s="156" t="str">
        <f t="shared" si="83"/>
        <v>类</v>
      </c>
      <c r="J1225" s="156">
        <v>527000</v>
      </c>
      <c r="K1225" s="156"/>
    </row>
    <row r="1226" ht="24" customHeight="1" spans="1:11">
      <c r="A1226" s="176" t="s">
        <v>2281</v>
      </c>
      <c r="B1226" s="177" t="s">
        <v>2282</v>
      </c>
      <c r="C1226" s="251">
        <f>SUM(C1227:C1237)</f>
        <v>463</v>
      </c>
      <c r="D1226" s="251">
        <f>SUM(D1227:D1237)</f>
        <v>535</v>
      </c>
      <c r="E1226" s="251">
        <f>SUM(E1227:E1237)</f>
        <v>417</v>
      </c>
      <c r="F1226" s="24">
        <f t="shared" si="85"/>
        <v>-0.099</v>
      </c>
      <c r="G1226" s="24">
        <f t="shared" si="86"/>
        <v>-0.221</v>
      </c>
      <c r="H1226" s="357" t="str">
        <f t="shared" si="84"/>
        <v>是</v>
      </c>
      <c r="I1226" s="156" t="str">
        <f t="shared" si="83"/>
        <v>款</v>
      </c>
      <c r="J1226" s="156"/>
      <c r="K1226" s="156"/>
    </row>
    <row r="1227" s="222" customFormat="1" ht="24" customHeight="1" spans="1:11">
      <c r="A1227" s="176" t="s">
        <v>2283</v>
      </c>
      <c r="B1227" s="359" t="s">
        <v>166</v>
      </c>
      <c r="C1227" s="251">
        <f>VLOOKUP(A1227,'[88]02'!A:E,5,FALSE)</f>
        <v>362</v>
      </c>
      <c r="D1227" s="251">
        <f>SUMIFS([87]表二!$E$1:$E$65536,[87]表二!$A$1:$A$65536,A1227)</f>
        <v>428</v>
      </c>
      <c r="E1227" s="360">
        <f>VLOOKUP(A1227,Sheet1!A:E,5)</f>
        <v>394</v>
      </c>
      <c r="F1227" s="24">
        <f t="shared" si="85"/>
        <v>0.088</v>
      </c>
      <c r="G1227" s="24">
        <f t="shared" si="86"/>
        <v>-0.079</v>
      </c>
      <c r="H1227" s="357" t="str">
        <f t="shared" si="84"/>
        <v>是</v>
      </c>
      <c r="I1227" s="156" t="str">
        <f t="shared" si="83"/>
        <v>项</v>
      </c>
      <c r="J1227" s="225"/>
      <c r="K1227" s="225"/>
    </row>
    <row r="1228" s="222" customFormat="1" ht="24" customHeight="1" spans="1:11">
      <c r="A1228" s="176" t="s">
        <v>2284</v>
      </c>
      <c r="B1228" s="359" t="s">
        <v>168</v>
      </c>
      <c r="C1228" s="251">
        <f>VLOOKUP(A1228,'[88]02'!A:E,5,FALSE)</f>
        <v>10</v>
      </c>
      <c r="D1228" s="251">
        <f>SUMIFS([87]表二!$E$1:$E$65536,[87]表二!$A$1:$A$65536,A1228)</f>
        <v>11</v>
      </c>
      <c r="E1228" s="360">
        <f>VLOOKUP(A1228,Sheet1!A:E,5)</f>
        <v>0</v>
      </c>
      <c r="F1228" s="24">
        <f t="shared" si="85"/>
        <v>-1</v>
      </c>
      <c r="G1228" s="24">
        <f t="shared" si="86"/>
        <v>-1</v>
      </c>
      <c r="H1228" s="357" t="str">
        <f t="shared" si="84"/>
        <v>是</v>
      </c>
      <c r="I1228" s="156" t="str">
        <f t="shared" si="83"/>
        <v>项</v>
      </c>
      <c r="J1228" s="225"/>
      <c r="K1228" s="225"/>
    </row>
    <row r="1229" s="222" customFormat="1" ht="18.75" hidden="1" spans="1:11">
      <c r="A1229" s="176" t="s">
        <v>2285</v>
      </c>
      <c r="B1229" s="359" t="s">
        <v>170</v>
      </c>
      <c r="C1229" s="251">
        <f>VLOOKUP(A1229,'[88]02'!A:E,5,FALSE)</f>
        <v>0</v>
      </c>
      <c r="D1229" s="251">
        <f>SUMIFS([87]表二!$E$1:$E$65536,[87]表二!$A$1:$A$65536,A1229)</f>
        <v>0</v>
      </c>
      <c r="E1229" s="360">
        <f>VLOOKUP(A1229,Sheet1!A:E,5)</f>
        <v>0</v>
      </c>
      <c r="F1229" s="24" t="str">
        <f t="shared" si="85"/>
        <v/>
      </c>
      <c r="G1229" s="24" t="str">
        <f t="shared" si="86"/>
        <v/>
      </c>
      <c r="H1229" s="357" t="str">
        <f t="shared" si="84"/>
        <v>否</v>
      </c>
      <c r="I1229" s="156" t="str">
        <f t="shared" si="83"/>
        <v>项</v>
      </c>
      <c r="J1229" s="225"/>
      <c r="K1229" s="225"/>
    </row>
    <row r="1230" s="222" customFormat="1" ht="18.75" hidden="1" spans="1:11">
      <c r="A1230" s="176" t="s">
        <v>2286</v>
      </c>
      <c r="B1230" s="359" t="s">
        <v>2287</v>
      </c>
      <c r="C1230" s="251">
        <f>VLOOKUP(A1230,'[88]02'!A:E,5,FALSE)</f>
        <v>0</v>
      </c>
      <c r="D1230" s="251">
        <f>SUMIFS([87]表二!$E$1:$E$65536,[87]表二!$A$1:$A$65536,A1230)</f>
        <v>0</v>
      </c>
      <c r="E1230" s="360">
        <f>VLOOKUP(A1230,Sheet1!A:E,5)</f>
        <v>0</v>
      </c>
      <c r="F1230" s="24" t="str">
        <f t="shared" si="85"/>
        <v/>
      </c>
      <c r="G1230" s="24" t="str">
        <f t="shared" si="86"/>
        <v/>
      </c>
      <c r="H1230" s="357" t="str">
        <f t="shared" si="84"/>
        <v>否</v>
      </c>
      <c r="I1230" s="156" t="str">
        <f t="shared" si="83"/>
        <v>项</v>
      </c>
      <c r="J1230" s="225"/>
      <c r="K1230" s="225"/>
    </row>
    <row r="1231" s="222" customFormat="1" ht="18.75" hidden="1" spans="1:11">
      <c r="A1231" s="176" t="s">
        <v>2288</v>
      </c>
      <c r="B1231" s="359" t="s">
        <v>2289</v>
      </c>
      <c r="C1231" s="251">
        <f>VLOOKUP(A1231,'[88]02'!A:E,5,FALSE)</f>
        <v>0</v>
      </c>
      <c r="D1231" s="251">
        <f>SUMIFS([87]表二!$E$1:$E$65536,[87]表二!$A$1:$A$65536,A1231)</f>
        <v>0</v>
      </c>
      <c r="E1231" s="360">
        <f>VLOOKUP(A1231,Sheet1!A:E,5)</f>
        <v>0</v>
      </c>
      <c r="F1231" s="24" t="str">
        <f t="shared" si="85"/>
        <v/>
      </c>
      <c r="G1231" s="24" t="str">
        <f t="shared" si="86"/>
        <v/>
      </c>
      <c r="H1231" s="357" t="str">
        <f t="shared" si="84"/>
        <v>否</v>
      </c>
      <c r="I1231" s="156" t="str">
        <f t="shared" si="83"/>
        <v>项</v>
      </c>
      <c r="J1231" s="225"/>
      <c r="K1231" s="225"/>
    </row>
    <row r="1232" s="222" customFormat="1" ht="24" customHeight="1" spans="1:11">
      <c r="A1232" s="176" t="s">
        <v>2290</v>
      </c>
      <c r="B1232" s="359" t="s">
        <v>2291</v>
      </c>
      <c r="C1232" s="251">
        <f>VLOOKUP(A1232,'[88]02'!A:E,5,FALSE)</f>
        <v>81</v>
      </c>
      <c r="D1232" s="251">
        <f>SUMIFS([87]表二!$E$1:$E$65536,[87]表二!$A$1:$A$65536,A1232)</f>
        <v>81</v>
      </c>
      <c r="E1232" s="360">
        <f>VLOOKUP(A1232,Sheet1!A:E,5)</f>
        <v>23</v>
      </c>
      <c r="F1232" s="24">
        <f t="shared" si="85"/>
        <v>-0.716</v>
      </c>
      <c r="G1232" s="24">
        <f t="shared" si="86"/>
        <v>-0.716</v>
      </c>
      <c r="H1232" s="357" t="str">
        <f t="shared" si="84"/>
        <v>是</v>
      </c>
      <c r="I1232" s="156" t="str">
        <f t="shared" si="83"/>
        <v>项</v>
      </c>
      <c r="J1232" s="225"/>
      <c r="K1232" s="225"/>
    </row>
    <row r="1233" s="222" customFormat="1" ht="18.75" hidden="1" spans="1:11">
      <c r="A1233" s="176" t="s">
        <v>2292</v>
      </c>
      <c r="B1233" s="359" t="s">
        <v>2293</v>
      </c>
      <c r="C1233" s="251">
        <f>VLOOKUP(A1233,'[88]02'!A:E,5,FALSE)</f>
        <v>0</v>
      </c>
      <c r="D1233" s="251">
        <f>SUMIFS([87]表二!$E$1:$E$65536,[87]表二!$A$1:$A$65536,A1233)</f>
        <v>0</v>
      </c>
      <c r="E1233" s="360">
        <f>VLOOKUP(A1233,Sheet1!A:E,5)</f>
        <v>0</v>
      </c>
      <c r="F1233" s="24" t="str">
        <f t="shared" si="85"/>
        <v/>
      </c>
      <c r="G1233" s="24" t="str">
        <f t="shared" si="86"/>
        <v/>
      </c>
      <c r="H1233" s="357" t="str">
        <f t="shared" si="84"/>
        <v>否</v>
      </c>
      <c r="I1233" s="156" t="str">
        <f t="shared" si="83"/>
        <v>项</v>
      </c>
      <c r="J1233" s="225">
        <v>330</v>
      </c>
      <c r="K1233" s="225"/>
    </row>
    <row r="1234" s="222" customFormat="1" ht="24" customHeight="1" spans="1:11">
      <c r="A1234" s="176" t="s">
        <v>2294</v>
      </c>
      <c r="B1234" s="359" t="s">
        <v>2295</v>
      </c>
      <c r="C1234" s="251">
        <f>VLOOKUP(A1234,'[88]02'!A:E,5,FALSE)</f>
        <v>1</v>
      </c>
      <c r="D1234" s="251">
        <f>SUMIFS([87]表二!$E$1:$E$65536,[87]表二!$A$1:$A$65536,A1234)</f>
        <v>15</v>
      </c>
      <c r="E1234" s="360">
        <f>VLOOKUP(A1234,Sheet1!A:E,5)</f>
        <v>0</v>
      </c>
      <c r="F1234" s="24">
        <f t="shared" si="85"/>
        <v>-1</v>
      </c>
      <c r="G1234" s="24">
        <f t="shared" si="86"/>
        <v>-1</v>
      </c>
      <c r="H1234" s="357" t="str">
        <f t="shared" si="84"/>
        <v>是</v>
      </c>
      <c r="I1234" s="156" t="str">
        <f t="shared" si="83"/>
        <v>项</v>
      </c>
      <c r="J1234" s="225"/>
      <c r="K1234" s="225"/>
    </row>
    <row r="1235" s="222" customFormat="1" ht="24" customHeight="1" spans="1:11">
      <c r="A1235" s="176" t="s">
        <v>2296</v>
      </c>
      <c r="B1235" s="359" t="s">
        <v>2297</v>
      </c>
      <c r="C1235" s="251">
        <f>VLOOKUP(A1235,'[88]02'!A:E,5,FALSE)</f>
        <v>9</v>
      </c>
      <c r="D1235" s="251">
        <f>SUMIFS([87]表二!$E$1:$E$65536,[87]表二!$A$1:$A$65536,A1235)</f>
        <v>0</v>
      </c>
      <c r="E1235" s="360">
        <f>VLOOKUP(A1235,Sheet1!A:E,5)</f>
        <v>0</v>
      </c>
      <c r="F1235" s="24">
        <f t="shared" si="85"/>
        <v>-1</v>
      </c>
      <c r="G1235" s="24" t="str">
        <f t="shared" si="86"/>
        <v/>
      </c>
      <c r="H1235" s="357" t="str">
        <f t="shared" si="84"/>
        <v>是</v>
      </c>
      <c r="I1235" s="156" t="str">
        <f t="shared" si="83"/>
        <v>项</v>
      </c>
      <c r="J1235" s="225"/>
      <c r="K1235" s="225"/>
    </row>
    <row r="1236" s="222" customFormat="1" ht="18.75" hidden="1" spans="1:11">
      <c r="A1236" s="176" t="s">
        <v>2298</v>
      </c>
      <c r="B1236" s="359" t="s">
        <v>184</v>
      </c>
      <c r="C1236" s="251">
        <f>VLOOKUP(A1236,'[88]02'!A:E,5,FALSE)</f>
        <v>0</v>
      </c>
      <c r="D1236" s="251">
        <f>SUMIFS([87]表二!$E$1:$E$65536,[87]表二!$A$1:$A$65536,A1236)</f>
        <v>0</v>
      </c>
      <c r="E1236" s="360">
        <f>VLOOKUP(A1236,Sheet1!A:E,5)</f>
        <v>0</v>
      </c>
      <c r="F1236" s="24" t="str">
        <f t="shared" si="85"/>
        <v/>
      </c>
      <c r="G1236" s="24" t="str">
        <f t="shared" si="86"/>
        <v/>
      </c>
      <c r="H1236" s="357" t="str">
        <f t="shared" si="84"/>
        <v>否</v>
      </c>
      <c r="I1236" s="156" t="str">
        <f t="shared" si="83"/>
        <v>项</v>
      </c>
      <c r="J1236" s="225"/>
      <c r="K1236" s="225"/>
    </row>
    <row r="1237" s="222" customFormat="1" ht="18.75" hidden="1" spans="1:11">
      <c r="A1237" s="176" t="s">
        <v>2299</v>
      </c>
      <c r="B1237" s="359" t="s">
        <v>2300</v>
      </c>
      <c r="C1237" s="251">
        <f>VLOOKUP(A1237,'[88]02'!A:E,5,FALSE)</f>
        <v>0</v>
      </c>
      <c r="D1237" s="251">
        <f>SUMIFS([87]表二!$E$1:$E$65536,[87]表二!$A$1:$A$65536,A1237)</f>
        <v>0</v>
      </c>
      <c r="E1237" s="360">
        <f>VLOOKUP(A1237,Sheet1!A:E,5)</f>
        <v>0</v>
      </c>
      <c r="F1237" s="24" t="str">
        <f t="shared" si="85"/>
        <v/>
      </c>
      <c r="G1237" s="24" t="str">
        <f t="shared" si="86"/>
        <v/>
      </c>
      <c r="H1237" s="357" t="str">
        <f t="shared" si="84"/>
        <v>否</v>
      </c>
      <c r="I1237" s="156" t="str">
        <f t="shared" si="83"/>
        <v>项</v>
      </c>
      <c r="J1237" s="225"/>
      <c r="K1237" s="225"/>
    </row>
    <row r="1238" ht="24" customHeight="1" spans="1:11">
      <c r="A1238" s="176" t="s">
        <v>2301</v>
      </c>
      <c r="B1238" s="177" t="s">
        <v>2302</v>
      </c>
      <c r="C1238" s="251">
        <f>SUM(C1239:C1244)</f>
        <v>337</v>
      </c>
      <c r="D1238" s="251">
        <f>SUM(D1239:D1244)</f>
        <v>642</v>
      </c>
      <c r="E1238" s="251">
        <f>SUM(E1239:E1244)</f>
        <v>331</v>
      </c>
      <c r="F1238" s="24">
        <f t="shared" si="85"/>
        <v>-0.018</v>
      </c>
      <c r="G1238" s="24">
        <f t="shared" si="86"/>
        <v>-0.484</v>
      </c>
      <c r="H1238" s="357" t="str">
        <f t="shared" si="84"/>
        <v>是</v>
      </c>
      <c r="I1238" s="156" t="str">
        <f t="shared" si="83"/>
        <v>款</v>
      </c>
      <c r="J1238" s="156"/>
      <c r="K1238" s="156"/>
    </row>
    <row r="1239" s="222" customFormat="1" ht="24" customHeight="1" spans="1:11">
      <c r="A1239" s="176" t="s">
        <v>2303</v>
      </c>
      <c r="B1239" s="359" t="s">
        <v>166</v>
      </c>
      <c r="C1239" s="251">
        <f>VLOOKUP(A1239,'[88]02'!A:E,5,FALSE)</f>
        <v>185</v>
      </c>
      <c r="D1239" s="251">
        <f>SUMIFS([87]表二!$E$1:$E$65536,[87]表二!$A$1:$A$65536,A1239)</f>
        <v>307</v>
      </c>
      <c r="E1239" s="360">
        <f>VLOOKUP(A1239,Sheet1!A:E,5)</f>
        <v>307</v>
      </c>
      <c r="F1239" s="24">
        <f t="shared" si="85"/>
        <v>0.659</v>
      </c>
      <c r="G1239" s="24">
        <f t="shared" si="86"/>
        <v>0</v>
      </c>
      <c r="H1239" s="357" t="str">
        <f t="shared" si="84"/>
        <v>是</v>
      </c>
      <c r="I1239" s="156" t="str">
        <f t="shared" si="83"/>
        <v>项</v>
      </c>
      <c r="J1239" s="225"/>
      <c r="K1239" s="225"/>
    </row>
    <row r="1240" s="222" customFormat="1" ht="18.75" hidden="1" spans="1:11">
      <c r="A1240" s="176" t="s">
        <v>2304</v>
      </c>
      <c r="B1240" s="359" t="s">
        <v>168</v>
      </c>
      <c r="C1240" s="251">
        <f>VLOOKUP(A1240,'[88]02'!A:E,5,FALSE)</f>
        <v>0</v>
      </c>
      <c r="D1240" s="251">
        <f>SUMIFS([87]表二!$E$1:$E$65536,[87]表二!$A$1:$A$65536,A1240)</f>
        <v>0</v>
      </c>
      <c r="E1240" s="360">
        <f>VLOOKUP(A1240,Sheet1!A:E,5)</f>
        <v>0</v>
      </c>
      <c r="F1240" s="24" t="str">
        <f t="shared" si="85"/>
        <v/>
      </c>
      <c r="G1240" s="24" t="str">
        <f t="shared" si="86"/>
        <v/>
      </c>
      <c r="H1240" s="357" t="str">
        <f t="shared" si="84"/>
        <v>否</v>
      </c>
      <c r="I1240" s="156" t="str">
        <f t="shared" si="83"/>
        <v>项</v>
      </c>
      <c r="J1240" s="225"/>
      <c r="K1240" s="225"/>
    </row>
    <row r="1241" s="222" customFormat="1" ht="18.75" hidden="1" spans="1:11">
      <c r="A1241" s="176" t="s">
        <v>2305</v>
      </c>
      <c r="B1241" s="359" t="s">
        <v>170</v>
      </c>
      <c r="C1241" s="251">
        <f>VLOOKUP(A1241,'[88]02'!A:E,5,FALSE)</f>
        <v>0</v>
      </c>
      <c r="D1241" s="251">
        <f>SUMIFS([87]表二!$E$1:$E$65536,[87]表二!$A$1:$A$65536,A1241)</f>
        <v>0</v>
      </c>
      <c r="E1241" s="360">
        <f>VLOOKUP(A1241,Sheet1!A:E,5)</f>
        <v>0</v>
      </c>
      <c r="F1241" s="24" t="str">
        <f t="shared" si="85"/>
        <v/>
      </c>
      <c r="G1241" s="24" t="str">
        <f t="shared" si="86"/>
        <v/>
      </c>
      <c r="H1241" s="357" t="str">
        <f t="shared" si="84"/>
        <v>否</v>
      </c>
      <c r="I1241" s="156" t="str">
        <f t="shared" si="83"/>
        <v>项</v>
      </c>
      <c r="J1241" s="225"/>
      <c r="K1241" s="225"/>
    </row>
    <row r="1242" s="222" customFormat="1" ht="24" customHeight="1" spans="1:11">
      <c r="A1242" s="176" t="s">
        <v>2306</v>
      </c>
      <c r="B1242" s="359" t="s">
        <v>2307</v>
      </c>
      <c r="C1242" s="251">
        <f>VLOOKUP(A1242,'[88]02'!A:E,5,FALSE)</f>
        <v>152</v>
      </c>
      <c r="D1242" s="251">
        <f>SUMIFS([87]表二!$E$1:$E$65536,[87]表二!$A$1:$A$65536,A1242)</f>
        <v>335</v>
      </c>
      <c r="E1242" s="360">
        <f>VLOOKUP(A1242,Sheet1!A:E,5)</f>
        <v>24</v>
      </c>
      <c r="F1242" s="24">
        <f t="shared" si="85"/>
        <v>-0.842</v>
      </c>
      <c r="G1242" s="24">
        <f t="shared" si="86"/>
        <v>-0.928</v>
      </c>
      <c r="H1242" s="357" t="str">
        <f t="shared" si="84"/>
        <v>是</v>
      </c>
      <c r="I1242" s="156" t="str">
        <f t="shared" si="83"/>
        <v>项</v>
      </c>
      <c r="J1242" s="225"/>
      <c r="K1242" s="225"/>
    </row>
    <row r="1243" s="222" customFormat="1" ht="24" hidden="1" customHeight="1" spans="1:11">
      <c r="A1243" s="176" t="s">
        <v>2308</v>
      </c>
      <c r="B1243" s="359" t="s">
        <v>1165</v>
      </c>
      <c r="C1243" s="251"/>
      <c r="D1243" s="251"/>
      <c r="E1243" s="251"/>
      <c r="F1243" s="24" t="str">
        <f t="shared" si="85"/>
        <v/>
      </c>
      <c r="G1243" s="24" t="str">
        <f t="shared" si="86"/>
        <v/>
      </c>
      <c r="H1243" s="357" t="str">
        <f t="shared" si="84"/>
        <v>否</v>
      </c>
      <c r="I1243" s="156"/>
      <c r="J1243" s="225"/>
      <c r="K1243" s="225"/>
    </row>
    <row r="1244" s="222" customFormat="1" ht="18.75" hidden="1" spans="1:11">
      <c r="A1244" s="176" t="s">
        <v>2309</v>
      </c>
      <c r="B1244" s="359" t="s">
        <v>2310</v>
      </c>
      <c r="C1244" s="251">
        <f>VLOOKUP(A1244,'[88]02'!A:E,5,FALSE)</f>
        <v>0</v>
      </c>
      <c r="D1244" s="251">
        <f>SUMIFS([87]表二!$E$1:$E$65536,[87]表二!$A$1:$A$65536,A1244)</f>
        <v>0</v>
      </c>
      <c r="E1244" s="360">
        <f>VLOOKUP(A1244,Sheet1!A:E,5)</f>
        <v>0</v>
      </c>
      <c r="F1244" s="24" t="str">
        <f t="shared" si="85"/>
        <v/>
      </c>
      <c r="G1244" s="24" t="str">
        <f t="shared" si="86"/>
        <v/>
      </c>
      <c r="H1244" s="357" t="str">
        <f t="shared" si="84"/>
        <v>否</v>
      </c>
      <c r="I1244" s="156" t="str">
        <f t="shared" ref="I1244:I1250" si="87">IF(LEN(A1244)=3,"类",IF(LEN(A1244)=5,"款","项"))</f>
        <v>项</v>
      </c>
      <c r="J1244" s="225"/>
      <c r="K1244" s="225"/>
    </row>
    <row r="1245" ht="18.75" hidden="1" spans="1:11">
      <c r="A1245" s="176" t="s">
        <v>2311</v>
      </c>
      <c r="B1245" s="177" t="s">
        <v>2312</v>
      </c>
      <c r="C1245" s="251">
        <f>SUM(C1246:C1250)</f>
        <v>0</v>
      </c>
      <c r="D1245" s="251">
        <f>SUM(D1246:D1250)</f>
        <v>0</v>
      </c>
      <c r="E1245" s="251">
        <f>SUM(E1246:E1250)</f>
        <v>0</v>
      </c>
      <c r="F1245" s="24" t="str">
        <f t="shared" si="85"/>
        <v/>
      </c>
      <c r="G1245" s="24" t="str">
        <f t="shared" si="86"/>
        <v/>
      </c>
      <c r="H1245" s="357" t="str">
        <f t="shared" si="84"/>
        <v>否</v>
      </c>
      <c r="I1245" s="156" t="str">
        <f t="shared" si="87"/>
        <v>款</v>
      </c>
      <c r="J1245" s="156"/>
      <c r="K1245" s="156"/>
    </row>
    <row r="1246" s="222" customFormat="1" ht="18.75" hidden="1" spans="1:11">
      <c r="A1246" s="176" t="s">
        <v>2313</v>
      </c>
      <c r="B1246" s="359" t="s">
        <v>2314</v>
      </c>
      <c r="C1246" s="251">
        <f>VLOOKUP(A1246,'[88]02'!A:E,5,FALSE)</f>
        <v>0</v>
      </c>
      <c r="D1246" s="251">
        <f>SUMIFS([87]表二!$E$1:$E$65536,[87]表二!$A$1:$A$65536,A1246)</f>
        <v>0</v>
      </c>
      <c r="E1246" s="360">
        <f>VLOOKUP(A1246,Sheet1!A:E,5)</f>
        <v>0</v>
      </c>
      <c r="F1246" s="24" t="str">
        <f t="shared" si="85"/>
        <v/>
      </c>
      <c r="G1246" s="24" t="str">
        <f t="shared" si="86"/>
        <v/>
      </c>
      <c r="H1246" s="357" t="str">
        <f t="shared" si="84"/>
        <v>否</v>
      </c>
      <c r="I1246" s="156" t="str">
        <f t="shared" si="87"/>
        <v>项</v>
      </c>
      <c r="J1246" s="225">
        <v>30000</v>
      </c>
      <c r="K1246" s="225"/>
    </row>
    <row r="1247" s="222" customFormat="1" ht="18.75" hidden="1" spans="1:11">
      <c r="A1247" s="176" t="s">
        <v>2315</v>
      </c>
      <c r="B1247" s="359" t="s">
        <v>2316</v>
      </c>
      <c r="C1247" s="251">
        <f>VLOOKUP(A1247,'[88]02'!A:E,5,FALSE)</f>
        <v>0</v>
      </c>
      <c r="D1247" s="251">
        <f>SUMIFS([87]表二!$E$1:$E$65536,[87]表二!$A$1:$A$65536,A1247)</f>
        <v>0</v>
      </c>
      <c r="E1247" s="360">
        <f>VLOOKUP(A1247,Sheet1!A:E,5)</f>
        <v>0</v>
      </c>
      <c r="F1247" s="24" t="str">
        <f t="shared" si="85"/>
        <v/>
      </c>
      <c r="G1247" s="24" t="str">
        <f t="shared" si="86"/>
        <v/>
      </c>
      <c r="H1247" s="357" t="str">
        <f t="shared" ref="H1247:H1278" si="88">IF(LEN(A1247)=3,"是",IF(B1247&lt;&gt;"",IF(SUM(C1247:E1247)&lt;&gt;0,"是","否"),"是"))</f>
        <v>否</v>
      </c>
      <c r="I1247" s="156" t="str">
        <f t="shared" si="87"/>
        <v>项</v>
      </c>
      <c r="J1247" s="225">
        <v>130</v>
      </c>
      <c r="K1247" s="225"/>
    </row>
    <row r="1248" s="222" customFormat="1" ht="18.75" hidden="1" spans="1:11">
      <c r="A1248" s="176" t="s">
        <v>2317</v>
      </c>
      <c r="B1248" s="359" t="s">
        <v>2318</v>
      </c>
      <c r="C1248" s="251">
        <f>VLOOKUP(A1248,'[88]02'!A:E,5,FALSE)</f>
        <v>0</v>
      </c>
      <c r="D1248" s="251">
        <f>SUMIFS([87]表二!$E$1:$E$65536,[87]表二!$A$1:$A$65536,A1248)</f>
        <v>0</v>
      </c>
      <c r="E1248" s="360">
        <f>VLOOKUP(A1248,Sheet1!A:E,5)</f>
        <v>0</v>
      </c>
      <c r="F1248" s="24" t="str">
        <f t="shared" si="85"/>
        <v/>
      </c>
      <c r="G1248" s="24" t="str">
        <f t="shared" si="86"/>
        <v/>
      </c>
      <c r="H1248" s="357" t="str">
        <f t="shared" si="88"/>
        <v>否</v>
      </c>
      <c r="I1248" s="156" t="str">
        <f t="shared" si="87"/>
        <v>项</v>
      </c>
      <c r="J1248" s="225"/>
      <c r="K1248" s="225"/>
    </row>
    <row r="1249" s="222" customFormat="1" ht="18.75" hidden="1" spans="1:11">
      <c r="A1249" s="176" t="s">
        <v>2319</v>
      </c>
      <c r="B1249" s="359" t="s">
        <v>2320</v>
      </c>
      <c r="C1249" s="251">
        <f>VLOOKUP(A1249,'[88]02'!A:E,5,FALSE)</f>
        <v>0</v>
      </c>
      <c r="D1249" s="251">
        <f>SUMIFS([87]表二!$E$1:$E$65536,[87]表二!$A$1:$A$65536,A1249)</f>
        <v>0</v>
      </c>
      <c r="E1249" s="360">
        <f>VLOOKUP(A1249,Sheet1!A:E,5)</f>
        <v>0</v>
      </c>
      <c r="F1249" s="24" t="str">
        <f t="shared" si="85"/>
        <v/>
      </c>
      <c r="G1249" s="24" t="str">
        <f t="shared" si="86"/>
        <v/>
      </c>
      <c r="H1249" s="357" t="str">
        <f t="shared" si="88"/>
        <v>否</v>
      </c>
      <c r="I1249" s="156" t="str">
        <f t="shared" si="87"/>
        <v>项</v>
      </c>
      <c r="J1249" s="225">
        <v>11530</v>
      </c>
      <c r="K1249" s="225"/>
    </row>
    <row r="1250" s="222" customFormat="1" ht="18.75" hidden="1" spans="1:11">
      <c r="A1250" s="176" t="s">
        <v>2321</v>
      </c>
      <c r="B1250" s="359" t="s">
        <v>2322</v>
      </c>
      <c r="C1250" s="251">
        <f>VLOOKUP(A1250,'[88]02'!A:E,5,FALSE)</f>
        <v>0</v>
      </c>
      <c r="D1250" s="251">
        <f>SUMIFS([87]表二!$E$1:$E$65536,[87]表二!$A$1:$A$65536,A1250)</f>
        <v>0</v>
      </c>
      <c r="E1250" s="360">
        <f>VLOOKUP(A1250,Sheet1!A:E,5)</f>
        <v>0</v>
      </c>
      <c r="F1250" s="24" t="str">
        <f t="shared" si="85"/>
        <v/>
      </c>
      <c r="G1250" s="24" t="str">
        <f t="shared" si="86"/>
        <v/>
      </c>
      <c r="H1250" s="357" t="str">
        <f t="shared" si="88"/>
        <v>否</v>
      </c>
      <c r="I1250" s="156" t="str">
        <f t="shared" si="87"/>
        <v>项</v>
      </c>
      <c r="J1250" s="225">
        <v>600</v>
      </c>
      <c r="K1250" s="225"/>
    </row>
    <row r="1251" ht="18.75" hidden="1" spans="1:11">
      <c r="A1251" s="176" t="s">
        <v>2323</v>
      </c>
      <c r="B1251" s="177" t="s">
        <v>2324</v>
      </c>
      <c r="C1251" s="251">
        <f>SUM(C1252:C1258)</f>
        <v>0</v>
      </c>
      <c r="D1251" s="251">
        <f>SUM(D1252:D1258)</f>
        <v>0</v>
      </c>
      <c r="E1251" s="251">
        <f>SUM(E1252:E1258)</f>
        <v>0</v>
      </c>
      <c r="F1251" s="24" t="str">
        <f t="shared" si="85"/>
        <v/>
      </c>
      <c r="G1251" s="24" t="str">
        <f t="shared" si="86"/>
        <v/>
      </c>
      <c r="H1251" s="357" t="str">
        <f t="shared" si="88"/>
        <v>否</v>
      </c>
      <c r="I1251" s="156" t="str">
        <f t="shared" ref="I1251:I1295" si="89">IF(LEN(A1251)=3,"类",IF(LEN(A1251)=5,"款","项"))</f>
        <v>款</v>
      </c>
      <c r="J1251" s="156"/>
      <c r="K1251" s="156"/>
    </row>
    <row r="1252" s="222" customFormat="1" ht="18.75" hidden="1" spans="1:11">
      <c r="A1252" s="176" t="s">
        <v>2325</v>
      </c>
      <c r="B1252" s="359" t="s">
        <v>166</v>
      </c>
      <c r="C1252" s="251">
        <f>VLOOKUP(A1252,'[88]02'!A:E,5,FALSE)</f>
        <v>0</v>
      </c>
      <c r="D1252" s="251">
        <f>SUMIFS([87]表二!$E$1:$E$65536,[87]表二!$A$1:$A$65536,A1252)</f>
        <v>0</v>
      </c>
      <c r="E1252" s="360">
        <f>VLOOKUP(A1252,Sheet1!A:E,5)</f>
        <v>0</v>
      </c>
      <c r="F1252" s="24" t="str">
        <f t="shared" si="85"/>
        <v/>
      </c>
      <c r="G1252" s="24" t="str">
        <f t="shared" si="86"/>
        <v/>
      </c>
      <c r="H1252" s="357" t="str">
        <f t="shared" si="88"/>
        <v>否</v>
      </c>
      <c r="I1252" s="156" t="str">
        <f t="shared" si="89"/>
        <v>项</v>
      </c>
      <c r="J1252" s="225"/>
      <c r="K1252" s="225"/>
    </row>
    <row r="1253" s="222" customFormat="1" ht="18.75" hidden="1" spans="1:11">
      <c r="A1253" s="176" t="s">
        <v>2326</v>
      </c>
      <c r="B1253" s="359" t="s">
        <v>168</v>
      </c>
      <c r="C1253" s="251">
        <f>VLOOKUP(A1253,'[88]02'!A:E,5,FALSE)</f>
        <v>0</v>
      </c>
      <c r="D1253" s="251">
        <f>SUMIFS([87]表二!$E$1:$E$65536,[87]表二!$A$1:$A$65536,A1253)</f>
        <v>0</v>
      </c>
      <c r="E1253" s="360">
        <f>VLOOKUP(A1253,Sheet1!A:E,5)</f>
        <v>0</v>
      </c>
      <c r="F1253" s="24" t="str">
        <f t="shared" si="85"/>
        <v/>
      </c>
      <c r="G1253" s="24" t="str">
        <f t="shared" si="86"/>
        <v/>
      </c>
      <c r="H1253" s="357" t="str">
        <f t="shared" si="88"/>
        <v>否</v>
      </c>
      <c r="I1253" s="156" t="str">
        <f t="shared" si="89"/>
        <v>项</v>
      </c>
      <c r="J1253" s="225"/>
      <c r="K1253" s="225"/>
    </row>
    <row r="1254" s="222" customFormat="1" ht="18.75" hidden="1" spans="1:11">
      <c r="A1254" s="176" t="s">
        <v>2327</v>
      </c>
      <c r="B1254" s="359" t="s">
        <v>170</v>
      </c>
      <c r="C1254" s="251">
        <f>VLOOKUP(A1254,'[88]02'!A:E,5,FALSE)</f>
        <v>0</v>
      </c>
      <c r="D1254" s="251">
        <f>SUMIFS([87]表二!$E$1:$E$65536,[87]表二!$A$1:$A$65536,A1254)</f>
        <v>0</v>
      </c>
      <c r="E1254" s="360">
        <f>VLOOKUP(A1254,Sheet1!A:E,5)</f>
        <v>0</v>
      </c>
      <c r="F1254" s="24" t="str">
        <f t="shared" si="85"/>
        <v/>
      </c>
      <c r="G1254" s="24" t="str">
        <f t="shared" si="86"/>
        <v/>
      </c>
      <c r="H1254" s="357" t="str">
        <f t="shared" si="88"/>
        <v>否</v>
      </c>
      <c r="I1254" s="156" t="str">
        <f t="shared" si="89"/>
        <v>项</v>
      </c>
      <c r="J1254" s="225"/>
      <c r="K1254" s="225"/>
    </row>
    <row r="1255" s="222" customFormat="1" ht="18.75" hidden="1" spans="1:11">
      <c r="A1255" s="176" t="s">
        <v>2328</v>
      </c>
      <c r="B1255" s="359" t="s">
        <v>2329</v>
      </c>
      <c r="C1255" s="251">
        <f>VLOOKUP(A1255,'[88]02'!A:E,5,FALSE)</f>
        <v>0</v>
      </c>
      <c r="D1255" s="251">
        <f>SUMIFS([87]表二!$E$1:$E$65536,[87]表二!$A$1:$A$65536,A1255)</f>
        <v>0</v>
      </c>
      <c r="E1255" s="360">
        <f>VLOOKUP(A1255,Sheet1!A:E,5)</f>
        <v>0</v>
      </c>
      <c r="F1255" s="24" t="str">
        <f t="shared" si="85"/>
        <v/>
      </c>
      <c r="G1255" s="24" t="str">
        <f t="shared" si="86"/>
        <v/>
      </c>
      <c r="H1255" s="357" t="str">
        <f t="shared" si="88"/>
        <v>否</v>
      </c>
      <c r="I1255" s="156" t="str">
        <f t="shared" si="89"/>
        <v>项</v>
      </c>
      <c r="J1255" s="225"/>
      <c r="K1255" s="225"/>
    </row>
    <row r="1256" s="222" customFormat="1" ht="18.75" hidden="1" spans="1:11">
      <c r="A1256" s="176" t="s">
        <v>2330</v>
      </c>
      <c r="B1256" s="359" t="s">
        <v>2331</v>
      </c>
      <c r="C1256" s="251">
        <f>VLOOKUP(A1256,'[88]02'!A:E,5,FALSE)</f>
        <v>0</v>
      </c>
      <c r="D1256" s="251">
        <f>SUMIFS([87]表二!$E$1:$E$65536,[87]表二!$A$1:$A$65536,A1256)</f>
        <v>0</v>
      </c>
      <c r="E1256" s="360">
        <f>VLOOKUP(A1256,Sheet1!A:E,5)</f>
        <v>0</v>
      </c>
      <c r="F1256" s="24" t="str">
        <f t="shared" si="85"/>
        <v/>
      </c>
      <c r="G1256" s="24" t="str">
        <f t="shared" si="86"/>
        <v/>
      </c>
      <c r="H1256" s="357" t="str">
        <f t="shared" si="88"/>
        <v>否</v>
      </c>
      <c r="I1256" s="156" t="str">
        <f t="shared" si="89"/>
        <v>项</v>
      </c>
      <c r="J1256" s="225"/>
      <c r="K1256" s="225"/>
    </row>
    <row r="1257" s="222" customFormat="1" ht="18.75" hidden="1" spans="1:11">
      <c r="A1257" s="176" t="s">
        <v>2332</v>
      </c>
      <c r="B1257" s="359" t="s">
        <v>184</v>
      </c>
      <c r="C1257" s="251">
        <f>VLOOKUP(A1257,'[88]02'!A:E,5,FALSE)</f>
        <v>0</v>
      </c>
      <c r="D1257" s="251">
        <f>SUMIFS([87]表二!$E$1:$E$65536,[87]表二!$A$1:$A$65536,A1257)</f>
        <v>0</v>
      </c>
      <c r="E1257" s="360">
        <f>VLOOKUP(A1257,Sheet1!A:E,5)</f>
        <v>0</v>
      </c>
      <c r="F1257" s="24" t="str">
        <f t="shared" si="85"/>
        <v/>
      </c>
      <c r="G1257" s="24" t="str">
        <f t="shared" si="86"/>
        <v/>
      </c>
      <c r="H1257" s="357" t="str">
        <f t="shared" si="88"/>
        <v>否</v>
      </c>
      <c r="I1257" s="156" t="str">
        <f t="shared" si="89"/>
        <v>项</v>
      </c>
      <c r="J1257" s="225"/>
      <c r="K1257" s="225"/>
    </row>
    <row r="1258" s="222" customFormat="1" ht="18.75" hidden="1" spans="1:11">
      <c r="A1258" s="176" t="s">
        <v>2333</v>
      </c>
      <c r="B1258" s="359" t="s">
        <v>2334</v>
      </c>
      <c r="C1258" s="251">
        <f>VLOOKUP(A1258,'[88]02'!A:E,5,FALSE)</f>
        <v>0</v>
      </c>
      <c r="D1258" s="251">
        <f>SUMIFS([87]表二!$E$1:$E$65536,[87]表二!$A$1:$A$65536,A1258)</f>
        <v>0</v>
      </c>
      <c r="E1258" s="360">
        <f>VLOOKUP(A1258,Sheet1!A:E,5)</f>
        <v>0</v>
      </c>
      <c r="F1258" s="24" t="str">
        <f t="shared" si="85"/>
        <v/>
      </c>
      <c r="G1258" s="24" t="str">
        <f t="shared" si="86"/>
        <v/>
      </c>
      <c r="H1258" s="357" t="str">
        <f t="shared" si="88"/>
        <v>否</v>
      </c>
      <c r="I1258" s="156" t="str">
        <f t="shared" si="89"/>
        <v>项</v>
      </c>
      <c r="J1258" s="225"/>
      <c r="K1258" s="225"/>
    </row>
    <row r="1259" ht="24" customHeight="1" spans="1:11">
      <c r="A1259" s="176" t="s">
        <v>2335</v>
      </c>
      <c r="B1259" s="177" t="s">
        <v>2336</v>
      </c>
      <c r="C1259" s="251">
        <f>SUM(C1260:C1271)</f>
        <v>79</v>
      </c>
      <c r="D1259" s="251">
        <f>SUM(D1260:D1271)</f>
        <v>116</v>
      </c>
      <c r="E1259" s="251">
        <f>SUM(E1260:E1271)</f>
        <v>82</v>
      </c>
      <c r="F1259" s="24">
        <f t="shared" si="85"/>
        <v>0.038</v>
      </c>
      <c r="G1259" s="24">
        <f t="shared" si="86"/>
        <v>-0.293</v>
      </c>
      <c r="H1259" s="357" t="str">
        <f t="shared" si="88"/>
        <v>是</v>
      </c>
      <c r="I1259" s="156" t="str">
        <f t="shared" si="89"/>
        <v>款</v>
      </c>
      <c r="J1259" s="156"/>
      <c r="K1259" s="156"/>
    </row>
    <row r="1260" s="222" customFormat="1" ht="24" customHeight="1" spans="1:11">
      <c r="A1260" s="176" t="s">
        <v>2337</v>
      </c>
      <c r="B1260" s="359" t="s">
        <v>166</v>
      </c>
      <c r="C1260" s="251">
        <f>VLOOKUP(A1260,'[88]02'!A:E,5,FALSE)</f>
        <v>76</v>
      </c>
      <c r="D1260" s="251">
        <f>SUMIFS([87]表二!$E$1:$E$65536,[87]表二!$A$1:$A$65536,A1260)</f>
        <v>100</v>
      </c>
      <c r="E1260" s="360">
        <f>VLOOKUP(A1260,Sheet1!A:E,5)</f>
        <v>82</v>
      </c>
      <c r="F1260" s="24">
        <f t="shared" si="85"/>
        <v>0.079</v>
      </c>
      <c r="G1260" s="24">
        <f t="shared" si="86"/>
        <v>-0.18</v>
      </c>
      <c r="H1260" s="357" t="str">
        <f t="shared" si="88"/>
        <v>是</v>
      </c>
      <c r="I1260" s="156" t="str">
        <f t="shared" si="89"/>
        <v>项</v>
      </c>
      <c r="J1260" s="225"/>
      <c r="K1260" s="225"/>
    </row>
    <row r="1261" s="222" customFormat="1" ht="24" customHeight="1" spans="1:11">
      <c r="A1261" s="176" t="s">
        <v>2338</v>
      </c>
      <c r="B1261" s="359" t="s">
        <v>168</v>
      </c>
      <c r="C1261" s="251">
        <f>VLOOKUP(A1261,'[88]02'!A:E,5,FALSE)</f>
        <v>1</v>
      </c>
      <c r="D1261" s="251">
        <f>SUMIFS([87]表二!$E$1:$E$65536,[87]表二!$A$1:$A$65536,A1261)</f>
        <v>10</v>
      </c>
      <c r="E1261" s="360">
        <f>VLOOKUP(A1261,Sheet1!A:E,5)</f>
        <v>0</v>
      </c>
      <c r="F1261" s="24">
        <f t="shared" si="85"/>
        <v>-1</v>
      </c>
      <c r="G1261" s="24">
        <f t="shared" si="86"/>
        <v>-1</v>
      </c>
      <c r="H1261" s="357" t="str">
        <f t="shared" si="88"/>
        <v>是</v>
      </c>
      <c r="I1261" s="156" t="str">
        <f t="shared" si="89"/>
        <v>项</v>
      </c>
      <c r="J1261" s="225"/>
      <c r="K1261" s="225"/>
    </row>
    <row r="1262" s="222" customFormat="1" ht="18.75" hidden="1" spans="1:11">
      <c r="A1262" s="176" t="s">
        <v>2339</v>
      </c>
      <c r="B1262" s="359" t="s">
        <v>170</v>
      </c>
      <c r="C1262" s="251">
        <f>VLOOKUP(A1262,'[88]02'!A:E,5,FALSE)</f>
        <v>0</v>
      </c>
      <c r="D1262" s="251">
        <f>SUMIFS([87]表二!$E$1:$E$65536,[87]表二!$A$1:$A$65536,A1262)</f>
        <v>0</v>
      </c>
      <c r="E1262" s="360">
        <f>VLOOKUP(A1262,Sheet1!A:E,5)</f>
        <v>0</v>
      </c>
      <c r="F1262" s="24" t="str">
        <f t="shared" si="85"/>
        <v/>
      </c>
      <c r="G1262" s="24" t="str">
        <f t="shared" si="86"/>
        <v/>
      </c>
      <c r="H1262" s="357" t="str">
        <f t="shared" si="88"/>
        <v>否</v>
      </c>
      <c r="I1262" s="156" t="str">
        <f t="shared" si="89"/>
        <v>项</v>
      </c>
      <c r="J1262" s="225"/>
      <c r="K1262" s="225"/>
    </row>
    <row r="1263" s="222" customFormat="1" ht="18.75" hidden="1" spans="1:11">
      <c r="A1263" s="176" t="s">
        <v>2340</v>
      </c>
      <c r="B1263" s="359" t="s">
        <v>2341</v>
      </c>
      <c r="C1263" s="251">
        <f>VLOOKUP(A1263,'[88]02'!A:E,5,FALSE)</f>
        <v>0</v>
      </c>
      <c r="D1263" s="251">
        <f>SUMIFS([87]表二!$E$1:$E$65536,[87]表二!$A$1:$A$65536,A1263)</f>
        <v>0</v>
      </c>
      <c r="E1263" s="360">
        <f>VLOOKUP(A1263,Sheet1!A:E,5)</f>
        <v>0</v>
      </c>
      <c r="F1263" s="24" t="str">
        <f t="shared" si="85"/>
        <v/>
      </c>
      <c r="G1263" s="24" t="str">
        <f t="shared" si="86"/>
        <v/>
      </c>
      <c r="H1263" s="357" t="str">
        <f t="shared" si="88"/>
        <v>否</v>
      </c>
      <c r="I1263" s="156" t="str">
        <f t="shared" si="89"/>
        <v>项</v>
      </c>
      <c r="J1263" s="225"/>
      <c r="K1263" s="225"/>
    </row>
    <row r="1264" s="222" customFormat="1" ht="24" customHeight="1" spans="1:11">
      <c r="A1264" s="176" t="s">
        <v>2342</v>
      </c>
      <c r="B1264" s="359" t="s">
        <v>2343</v>
      </c>
      <c r="C1264" s="251">
        <f>VLOOKUP(A1264,'[88]02'!A:E,5,FALSE)</f>
        <v>2</v>
      </c>
      <c r="D1264" s="251">
        <f>SUMIFS([87]表二!$E$1:$E$65536,[87]表二!$A$1:$A$65536,A1264)</f>
        <v>0</v>
      </c>
      <c r="E1264" s="360">
        <f>VLOOKUP(A1264,Sheet1!A:E,5)</f>
        <v>0</v>
      </c>
      <c r="F1264" s="24">
        <f t="shared" si="85"/>
        <v>-1</v>
      </c>
      <c r="G1264" s="24" t="str">
        <f t="shared" si="86"/>
        <v/>
      </c>
      <c r="H1264" s="357" t="str">
        <f t="shared" si="88"/>
        <v>是</v>
      </c>
      <c r="I1264" s="156" t="str">
        <f t="shared" si="89"/>
        <v>项</v>
      </c>
      <c r="J1264" s="225"/>
      <c r="K1264" s="225"/>
    </row>
    <row r="1265" s="222" customFormat="1" ht="18.75" hidden="1" spans="1:11">
      <c r="A1265" s="176" t="s">
        <v>2344</v>
      </c>
      <c r="B1265" s="359" t="s">
        <v>2345</v>
      </c>
      <c r="C1265" s="251">
        <f>VLOOKUP(A1265,'[88]02'!A:E,5,FALSE)</f>
        <v>0</v>
      </c>
      <c r="D1265" s="251">
        <f>SUMIFS([87]表二!$E$1:$E$65536,[87]表二!$A$1:$A$65536,A1265)</f>
        <v>0</v>
      </c>
      <c r="E1265" s="360">
        <f>VLOOKUP(A1265,Sheet1!A:E,5)</f>
        <v>0</v>
      </c>
      <c r="F1265" s="24" t="str">
        <f t="shared" si="85"/>
        <v/>
      </c>
      <c r="G1265" s="24" t="str">
        <f t="shared" si="86"/>
        <v/>
      </c>
      <c r="H1265" s="357" t="str">
        <f t="shared" si="88"/>
        <v>否</v>
      </c>
      <c r="I1265" s="156" t="str">
        <f t="shared" si="89"/>
        <v>项</v>
      </c>
      <c r="J1265" s="225"/>
      <c r="K1265" s="225"/>
    </row>
    <row r="1266" s="222" customFormat="1" ht="24" customHeight="1" spans="1:11">
      <c r="A1266" s="176" t="s">
        <v>2346</v>
      </c>
      <c r="B1266" s="359" t="s">
        <v>2347</v>
      </c>
      <c r="C1266" s="251">
        <f>VLOOKUP(A1266,'[88]02'!A:E,5,FALSE)</f>
        <v>0</v>
      </c>
      <c r="D1266" s="251">
        <f>SUMIFS([87]表二!$E$1:$E$65536,[87]表二!$A$1:$A$65536,A1266)</f>
        <v>6</v>
      </c>
      <c r="E1266" s="360">
        <f>VLOOKUP(A1266,Sheet1!A:E,5)</f>
        <v>0</v>
      </c>
      <c r="F1266" s="24" t="str">
        <f t="shared" si="85"/>
        <v/>
      </c>
      <c r="G1266" s="24">
        <f t="shared" si="86"/>
        <v>-1</v>
      </c>
      <c r="H1266" s="357" t="str">
        <f t="shared" si="88"/>
        <v>是</v>
      </c>
      <c r="I1266" s="156" t="str">
        <f t="shared" si="89"/>
        <v>项</v>
      </c>
      <c r="J1266" s="225"/>
      <c r="K1266" s="225"/>
    </row>
    <row r="1267" s="222" customFormat="1" ht="18.75" hidden="1" spans="1:11">
      <c r="A1267" s="176" t="s">
        <v>2348</v>
      </c>
      <c r="B1267" s="359" t="s">
        <v>2349</v>
      </c>
      <c r="C1267" s="251">
        <f>VLOOKUP(A1267,'[88]02'!A:E,5,FALSE)</f>
        <v>0</v>
      </c>
      <c r="D1267" s="251">
        <f>SUMIFS([87]表二!$E$1:$E$65536,[87]表二!$A$1:$A$65536,A1267)</f>
        <v>0</v>
      </c>
      <c r="E1267" s="360">
        <f>VLOOKUP(A1267,Sheet1!A:E,5)</f>
        <v>0</v>
      </c>
      <c r="F1267" s="24" t="str">
        <f t="shared" si="85"/>
        <v/>
      </c>
      <c r="G1267" s="24" t="str">
        <f t="shared" si="86"/>
        <v/>
      </c>
      <c r="H1267" s="357" t="str">
        <f t="shared" si="88"/>
        <v>否</v>
      </c>
      <c r="I1267" s="156" t="str">
        <f t="shared" si="89"/>
        <v>项</v>
      </c>
      <c r="J1267" s="225"/>
      <c r="K1267" s="225"/>
    </row>
    <row r="1268" s="222" customFormat="1" ht="18.75" hidden="1" spans="1:11">
      <c r="A1268" s="176" t="s">
        <v>2350</v>
      </c>
      <c r="B1268" s="359" t="s">
        <v>2351</v>
      </c>
      <c r="C1268" s="251">
        <f>VLOOKUP(A1268,'[88]02'!A:E,5,FALSE)</f>
        <v>0</v>
      </c>
      <c r="D1268" s="251">
        <f>SUMIFS([87]表二!$E$1:$E$65536,[87]表二!$A$1:$A$65536,A1268)</f>
        <v>0</v>
      </c>
      <c r="E1268" s="360">
        <f>VLOOKUP(A1268,Sheet1!A:E,5)</f>
        <v>0</v>
      </c>
      <c r="F1268" s="24" t="str">
        <f t="shared" si="85"/>
        <v/>
      </c>
      <c r="G1268" s="24" t="str">
        <f t="shared" si="86"/>
        <v/>
      </c>
      <c r="H1268" s="357" t="str">
        <f t="shared" si="88"/>
        <v>否</v>
      </c>
      <c r="I1268" s="156" t="str">
        <f t="shared" si="89"/>
        <v>项</v>
      </c>
      <c r="J1268" s="225"/>
      <c r="K1268" s="225"/>
    </row>
    <row r="1269" s="222" customFormat="1" ht="18.75" hidden="1" spans="1:11">
      <c r="A1269" s="176" t="s">
        <v>2352</v>
      </c>
      <c r="B1269" s="359" t="s">
        <v>2353</v>
      </c>
      <c r="C1269" s="251">
        <f>VLOOKUP(A1269,'[88]02'!A:E,5,FALSE)</f>
        <v>0</v>
      </c>
      <c r="D1269" s="251">
        <f>SUMIFS([87]表二!$E$1:$E$65536,[87]表二!$A$1:$A$65536,A1269)</f>
        <v>0</v>
      </c>
      <c r="E1269" s="360">
        <f>VLOOKUP(A1269,Sheet1!A:E,5)</f>
        <v>0</v>
      </c>
      <c r="F1269" s="24" t="str">
        <f t="shared" si="85"/>
        <v/>
      </c>
      <c r="G1269" s="24" t="str">
        <f t="shared" si="86"/>
        <v/>
      </c>
      <c r="H1269" s="357" t="str">
        <f t="shared" si="88"/>
        <v>否</v>
      </c>
      <c r="I1269" s="156" t="str">
        <f t="shared" si="89"/>
        <v>项</v>
      </c>
      <c r="J1269" s="225"/>
      <c r="K1269" s="225"/>
    </row>
    <row r="1270" s="222" customFormat="1" ht="18.75" hidden="1" spans="1:11">
      <c r="A1270" s="176" t="s">
        <v>2354</v>
      </c>
      <c r="B1270" s="359" t="s">
        <v>2355</v>
      </c>
      <c r="C1270" s="251">
        <f>VLOOKUP(A1270,'[88]02'!A:E,5,FALSE)</f>
        <v>0</v>
      </c>
      <c r="D1270" s="251">
        <f>SUMIFS([87]表二!$E$1:$E$65536,[87]表二!$A$1:$A$65536,A1270)</f>
        <v>0</v>
      </c>
      <c r="E1270" s="360">
        <f>VLOOKUP(A1270,Sheet1!A:E,5)</f>
        <v>0</v>
      </c>
      <c r="F1270" s="24" t="str">
        <f t="shared" si="85"/>
        <v/>
      </c>
      <c r="G1270" s="24" t="str">
        <f t="shared" si="86"/>
        <v/>
      </c>
      <c r="H1270" s="357" t="str">
        <f t="shared" si="88"/>
        <v>否</v>
      </c>
      <c r="I1270" s="156" t="str">
        <f t="shared" si="89"/>
        <v>项</v>
      </c>
      <c r="J1270" s="225"/>
      <c r="K1270" s="225"/>
    </row>
    <row r="1271" s="222" customFormat="1" ht="18.75" hidden="1" spans="1:11">
      <c r="A1271" s="176" t="s">
        <v>2356</v>
      </c>
      <c r="B1271" s="359" t="s">
        <v>2357</v>
      </c>
      <c r="C1271" s="251">
        <f>VLOOKUP(A1271,'[88]02'!A:E,5,FALSE)</f>
        <v>0</v>
      </c>
      <c r="D1271" s="251">
        <f>SUMIFS([87]表二!$E$1:$E$65536,[87]表二!$A$1:$A$65536,A1271)</f>
        <v>0</v>
      </c>
      <c r="E1271" s="360">
        <f>VLOOKUP(A1271,Sheet1!A:E,5)</f>
        <v>0</v>
      </c>
      <c r="F1271" s="24" t="str">
        <f t="shared" si="85"/>
        <v/>
      </c>
      <c r="G1271" s="24" t="str">
        <f t="shared" si="86"/>
        <v/>
      </c>
      <c r="H1271" s="357" t="str">
        <f t="shared" si="88"/>
        <v>否</v>
      </c>
      <c r="I1271" s="156" t="str">
        <f t="shared" si="89"/>
        <v>项</v>
      </c>
      <c r="J1271" s="225"/>
      <c r="K1271" s="225"/>
    </row>
    <row r="1272" ht="24" customHeight="1" spans="1:11">
      <c r="A1272" s="176" t="s">
        <v>2358</v>
      </c>
      <c r="B1272" s="177" t="s">
        <v>2359</v>
      </c>
      <c r="C1272" s="251">
        <f>SUM(C1273:C1275)</f>
        <v>360</v>
      </c>
      <c r="D1272" s="251">
        <f>SUM(D1273:D1275)</f>
        <v>0</v>
      </c>
      <c r="E1272" s="251">
        <f>SUM(E1273:E1275)</f>
        <v>0</v>
      </c>
      <c r="F1272" s="24">
        <f t="shared" si="85"/>
        <v>-1</v>
      </c>
      <c r="G1272" s="24" t="str">
        <f t="shared" si="86"/>
        <v/>
      </c>
      <c r="H1272" s="357" t="str">
        <f t="shared" si="88"/>
        <v>是</v>
      </c>
      <c r="I1272" s="156" t="str">
        <f t="shared" si="89"/>
        <v>款</v>
      </c>
      <c r="J1272" s="156"/>
      <c r="K1272" s="156"/>
    </row>
    <row r="1273" s="222" customFormat="1" ht="24" customHeight="1" spans="1:11">
      <c r="A1273" s="176" t="s">
        <v>2360</v>
      </c>
      <c r="B1273" s="359" t="s">
        <v>2361</v>
      </c>
      <c r="C1273" s="251">
        <f>VLOOKUP(A1273,'[88]02'!A:E,5,FALSE)</f>
        <v>360</v>
      </c>
      <c r="D1273" s="251">
        <f>SUMIFS([87]表二!$E$1:$E$65536,[87]表二!$A$1:$A$65536,A1273)</f>
        <v>0</v>
      </c>
      <c r="E1273" s="360">
        <f>VLOOKUP(A1273,Sheet1!A:E,5)</f>
        <v>0</v>
      </c>
      <c r="F1273" s="24">
        <f t="shared" si="85"/>
        <v>-1</v>
      </c>
      <c r="G1273" s="24" t="str">
        <f t="shared" si="86"/>
        <v/>
      </c>
      <c r="H1273" s="357" t="str">
        <f t="shared" si="88"/>
        <v>是</v>
      </c>
      <c r="I1273" s="156" t="str">
        <f t="shared" si="89"/>
        <v>项</v>
      </c>
      <c r="J1273" s="225"/>
      <c r="K1273" s="225"/>
    </row>
    <row r="1274" s="222" customFormat="1" ht="18.75" hidden="1" spans="1:11">
      <c r="A1274" s="176" t="s">
        <v>2362</v>
      </c>
      <c r="B1274" s="359" t="s">
        <v>2363</v>
      </c>
      <c r="C1274" s="251">
        <f>VLOOKUP(A1274,'[88]02'!A:E,5,FALSE)</f>
        <v>0</v>
      </c>
      <c r="D1274" s="251">
        <f>SUMIFS([87]表二!$E$1:$E$65536,[87]表二!$A$1:$A$65536,A1274)</f>
        <v>0</v>
      </c>
      <c r="E1274" s="360">
        <f>VLOOKUP(A1274,Sheet1!A:E,5)</f>
        <v>0</v>
      </c>
      <c r="F1274" s="24" t="str">
        <f t="shared" si="85"/>
        <v/>
      </c>
      <c r="G1274" s="24" t="str">
        <f t="shared" si="86"/>
        <v/>
      </c>
      <c r="H1274" s="357" t="str">
        <f t="shared" si="88"/>
        <v>否</v>
      </c>
      <c r="I1274" s="156" t="str">
        <f t="shared" si="89"/>
        <v>项</v>
      </c>
      <c r="J1274" s="225"/>
      <c r="K1274" s="225"/>
    </row>
    <row r="1275" s="222" customFormat="1" ht="18.75" hidden="1" spans="1:11">
      <c r="A1275" s="176" t="s">
        <v>2364</v>
      </c>
      <c r="B1275" s="359" t="s">
        <v>2365</v>
      </c>
      <c r="C1275" s="251">
        <f>VLOOKUP(A1275,'[88]02'!A:E,5,FALSE)</f>
        <v>0</v>
      </c>
      <c r="D1275" s="251">
        <f>SUMIFS([87]表二!$E$1:$E$65536,[87]表二!$A$1:$A$65536,A1275)</f>
        <v>0</v>
      </c>
      <c r="E1275" s="360">
        <f>VLOOKUP(A1275,Sheet1!A:E,5)</f>
        <v>0</v>
      </c>
      <c r="F1275" s="24" t="str">
        <f t="shared" si="85"/>
        <v/>
      </c>
      <c r="G1275" s="24" t="str">
        <f t="shared" si="86"/>
        <v/>
      </c>
      <c r="H1275" s="357" t="str">
        <f t="shared" si="88"/>
        <v>否</v>
      </c>
      <c r="I1275" s="156" t="str">
        <f t="shared" si="89"/>
        <v>项</v>
      </c>
      <c r="J1275" s="225"/>
      <c r="K1275" s="225"/>
    </row>
    <row r="1276" ht="24" customHeight="1" spans="1:11">
      <c r="A1276" s="176" t="s">
        <v>2366</v>
      </c>
      <c r="B1276" s="177" t="s">
        <v>2367</v>
      </c>
      <c r="C1276" s="251">
        <f>SUM(C1277:C1279)</f>
        <v>221</v>
      </c>
      <c r="D1276" s="251">
        <f>SUM(D1277:D1279)</f>
        <v>10</v>
      </c>
      <c r="E1276" s="251">
        <f>SUM(E1277:E1279)</f>
        <v>310</v>
      </c>
      <c r="F1276" s="24">
        <f t="shared" si="85"/>
        <v>0.403</v>
      </c>
      <c r="G1276" s="24">
        <f t="shared" si="86"/>
        <v>30</v>
      </c>
      <c r="H1276" s="357" t="str">
        <f t="shared" si="88"/>
        <v>是</v>
      </c>
      <c r="I1276" s="156" t="str">
        <f t="shared" si="89"/>
        <v>款</v>
      </c>
      <c r="J1276" s="156"/>
      <c r="K1276" s="156"/>
    </row>
    <row r="1277" s="222" customFormat="1" ht="24" customHeight="1" spans="1:11">
      <c r="A1277" s="176" t="s">
        <v>2368</v>
      </c>
      <c r="B1277" s="359" t="s">
        <v>2369</v>
      </c>
      <c r="C1277" s="251">
        <f>VLOOKUP(A1277,'[88]02'!A:E,5,FALSE)</f>
        <v>221</v>
      </c>
      <c r="D1277" s="251">
        <f>SUMIFS([87]表二!$E$1:$E$65536,[87]表二!$A$1:$A$65536,A1277)</f>
        <v>10</v>
      </c>
      <c r="E1277" s="360">
        <f>VLOOKUP(A1277,Sheet1!A:E,5)</f>
        <v>310</v>
      </c>
      <c r="F1277" s="24">
        <f t="shared" si="85"/>
        <v>0.403</v>
      </c>
      <c r="G1277" s="24">
        <f t="shared" si="86"/>
        <v>30</v>
      </c>
      <c r="H1277" s="357" t="str">
        <f t="shared" si="88"/>
        <v>是</v>
      </c>
      <c r="I1277" s="156" t="str">
        <f t="shared" si="89"/>
        <v>项</v>
      </c>
      <c r="J1277" s="225"/>
      <c r="K1277" s="225"/>
    </row>
    <row r="1278" s="222" customFormat="1" ht="18.75" hidden="1" spans="1:11">
      <c r="A1278" s="176" t="s">
        <v>2370</v>
      </c>
      <c r="B1278" s="359" t="s">
        <v>2371</v>
      </c>
      <c r="C1278" s="251">
        <f>VLOOKUP(A1278,'[88]02'!A:E,5,FALSE)</f>
        <v>0</v>
      </c>
      <c r="D1278" s="251">
        <f>SUMIFS([87]表二!$E$1:$E$65536,[87]表二!$A$1:$A$65536,A1278)</f>
        <v>0</v>
      </c>
      <c r="E1278" s="360">
        <f>VLOOKUP(A1278,Sheet1!A:E,5)</f>
        <v>0</v>
      </c>
      <c r="F1278" s="24" t="str">
        <f t="shared" si="85"/>
        <v/>
      </c>
      <c r="G1278" s="24" t="str">
        <f t="shared" si="86"/>
        <v/>
      </c>
      <c r="H1278" s="357" t="str">
        <f t="shared" si="88"/>
        <v>否</v>
      </c>
      <c r="I1278" s="156" t="str">
        <f t="shared" si="89"/>
        <v>项</v>
      </c>
      <c r="J1278" s="225"/>
      <c r="K1278" s="225"/>
    </row>
    <row r="1279" s="222" customFormat="1" ht="18.75" hidden="1" spans="1:11">
      <c r="A1279" s="176" t="s">
        <v>2372</v>
      </c>
      <c r="B1279" s="359" t="s">
        <v>2373</v>
      </c>
      <c r="C1279" s="251">
        <f>VLOOKUP(A1279,'[88]02'!A:E,5,FALSE)</f>
        <v>0</v>
      </c>
      <c r="D1279" s="251">
        <f>SUMIFS([87]表二!$E$1:$E$65536,[87]表二!$A$1:$A$65536,A1279)</f>
        <v>0</v>
      </c>
      <c r="E1279" s="360">
        <f>VLOOKUP(A1279,Sheet1!A:E,5)</f>
        <v>0</v>
      </c>
      <c r="F1279" s="24" t="str">
        <f t="shared" si="85"/>
        <v/>
      </c>
      <c r="G1279" s="24" t="str">
        <f t="shared" si="86"/>
        <v/>
      </c>
      <c r="H1279" s="357" t="str">
        <f t="shared" ref="H1279:H1295" si="90">IF(LEN(A1279)=3,"是",IF(B1279&lt;&gt;"",IF(SUM(C1279:E1279)&lt;&gt;0,"是","否"),"是"))</f>
        <v>否</v>
      </c>
      <c r="I1279" s="156" t="str">
        <f t="shared" si="89"/>
        <v>项</v>
      </c>
      <c r="J1279" s="225"/>
      <c r="K1279" s="225"/>
    </row>
    <row r="1280" ht="18.75" spans="1:11">
      <c r="A1280" s="176" t="s">
        <v>2374</v>
      </c>
      <c r="B1280" s="177" t="s">
        <v>2375</v>
      </c>
      <c r="C1280" s="251">
        <f>C1281</f>
        <v>0</v>
      </c>
      <c r="D1280" s="251">
        <f>D1281</f>
        <v>0</v>
      </c>
      <c r="E1280" s="251">
        <f>E1281</f>
        <v>60</v>
      </c>
      <c r="F1280" s="24" t="str">
        <f t="shared" si="85"/>
        <v/>
      </c>
      <c r="G1280" s="24" t="str">
        <f t="shared" si="86"/>
        <v/>
      </c>
      <c r="H1280" s="357" t="str">
        <f t="shared" si="90"/>
        <v>是</v>
      </c>
      <c r="I1280" s="156" t="str">
        <f t="shared" si="89"/>
        <v>款</v>
      </c>
      <c r="J1280" s="156"/>
      <c r="K1280" s="156"/>
    </row>
    <row r="1281" s="222" customFormat="1" ht="18.75" spans="1:11">
      <c r="A1281" s="194" t="s">
        <v>2376</v>
      </c>
      <c r="B1281" s="359" t="s">
        <v>2375</v>
      </c>
      <c r="C1281" s="251">
        <f>VLOOKUP(A1281,'[88]02'!A:E,5,FALSE)</f>
        <v>0</v>
      </c>
      <c r="D1281" s="251">
        <f>SUMIFS([87]表二!$E$1:$E$65536,[87]表二!$A$1:$A$65536,A1281)</f>
        <v>0</v>
      </c>
      <c r="E1281" s="360">
        <f>VLOOKUP(A1281,Sheet1!A:E,5)</f>
        <v>60</v>
      </c>
      <c r="F1281" s="24" t="str">
        <f t="shared" si="85"/>
        <v/>
      </c>
      <c r="G1281" s="24" t="str">
        <f t="shared" si="86"/>
        <v/>
      </c>
      <c r="H1281" s="357" t="str">
        <f t="shared" si="90"/>
        <v>是</v>
      </c>
      <c r="I1281" s="156" t="str">
        <f t="shared" si="89"/>
        <v>项</v>
      </c>
      <c r="J1281" s="225"/>
      <c r="K1281" s="225"/>
    </row>
    <row r="1282" ht="24" customHeight="1" spans="1:11">
      <c r="A1282" s="172" t="s">
        <v>2377</v>
      </c>
      <c r="B1282" s="173" t="s">
        <v>137</v>
      </c>
      <c r="C1282" s="212"/>
      <c r="D1282" s="251">
        <f>SUMIFS([87]表二!$E$1:$E$65536,[87]表二!$A$1:$A$65536,A1282)</f>
        <v>1700</v>
      </c>
      <c r="E1282" s="212"/>
      <c r="F1282" s="24" t="str">
        <f t="shared" si="85"/>
        <v/>
      </c>
      <c r="G1282" s="24">
        <f t="shared" si="86"/>
        <v>-1</v>
      </c>
      <c r="H1282" s="357" t="str">
        <f t="shared" si="90"/>
        <v>是</v>
      </c>
      <c r="I1282" s="156" t="str">
        <f t="shared" si="89"/>
        <v>类</v>
      </c>
      <c r="J1282" s="156"/>
      <c r="K1282" s="156"/>
    </row>
    <row r="1283" ht="24" customHeight="1" spans="1:11">
      <c r="A1283" s="172" t="s">
        <v>2378</v>
      </c>
      <c r="B1283" s="173" t="s">
        <v>138</v>
      </c>
      <c r="C1283" s="212">
        <f>C1284</f>
        <v>2974</v>
      </c>
      <c r="D1283" s="212">
        <f>D1284</f>
        <v>2850</v>
      </c>
      <c r="E1283" s="212">
        <f>E1284</f>
        <v>2850</v>
      </c>
      <c r="F1283" s="24">
        <f t="shared" si="85"/>
        <v>-0.042</v>
      </c>
      <c r="G1283" s="24">
        <f t="shared" si="86"/>
        <v>0</v>
      </c>
      <c r="H1283" s="357" t="str">
        <f t="shared" si="90"/>
        <v>是</v>
      </c>
      <c r="I1283" s="156" t="str">
        <f t="shared" si="89"/>
        <v>类</v>
      </c>
      <c r="J1283" s="156"/>
      <c r="K1283" s="156"/>
    </row>
    <row r="1284" ht="24" customHeight="1" spans="1:11">
      <c r="A1284" s="176" t="s">
        <v>2379</v>
      </c>
      <c r="B1284" s="177" t="s">
        <v>2380</v>
      </c>
      <c r="C1284" s="251">
        <f>SUM(C1285:C1288)</f>
        <v>2974</v>
      </c>
      <c r="D1284" s="251">
        <f>SUM(D1285:D1288)</f>
        <v>2850</v>
      </c>
      <c r="E1284" s="251">
        <f>SUM(E1285:E1288)</f>
        <v>2850</v>
      </c>
      <c r="F1284" s="24">
        <f t="shared" si="85"/>
        <v>-0.042</v>
      </c>
      <c r="G1284" s="24">
        <f t="shared" si="86"/>
        <v>0</v>
      </c>
      <c r="H1284" s="357" t="str">
        <f t="shared" si="90"/>
        <v>是</v>
      </c>
      <c r="I1284" s="156" t="str">
        <f t="shared" si="89"/>
        <v>款</v>
      </c>
      <c r="J1284" s="156"/>
      <c r="K1284" s="156"/>
    </row>
    <row r="1285" s="222" customFormat="1" ht="24" customHeight="1" spans="1:11">
      <c r="A1285" s="176" t="s">
        <v>2381</v>
      </c>
      <c r="B1285" s="359" t="s">
        <v>2382</v>
      </c>
      <c r="C1285" s="251">
        <f>VLOOKUP(A1285,'[88]02'!A:E,5,FALSE)</f>
        <v>2974</v>
      </c>
      <c r="D1285" s="251">
        <f>SUMIFS([87]表二!$E$1:$E$65536,[87]表二!$A$1:$A$65536,A1285)</f>
        <v>2850</v>
      </c>
      <c r="E1285" s="360">
        <f>VLOOKUP(A1285,Sheet1!A:E,5)</f>
        <v>2850</v>
      </c>
      <c r="F1285" s="24">
        <f t="shared" si="85"/>
        <v>-0.042</v>
      </c>
      <c r="G1285" s="24">
        <f t="shared" si="86"/>
        <v>0</v>
      </c>
      <c r="H1285" s="357" t="str">
        <f t="shared" si="90"/>
        <v>是</v>
      </c>
      <c r="I1285" s="156" t="str">
        <f t="shared" si="89"/>
        <v>项</v>
      </c>
      <c r="J1285" s="225"/>
      <c r="K1285" s="225"/>
    </row>
    <row r="1286" s="222" customFormat="1" ht="18.75" hidden="1" spans="1:11">
      <c r="A1286" s="176" t="s">
        <v>2383</v>
      </c>
      <c r="B1286" s="359" t="s">
        <v>2384</v>
      </c>
      <c r="C1286" s="251">
        <f>VLOOKUP(A1286,'[88]02'!A:E,5,FALSE)</f>
        <v>0</v>
      </c>
      <c r="D1286" s="251">
        <f>SUMIFS([87]表二!$E$1:$E$65536,[87]表二!$A$1:$A$65536,A1286)</f>
        <v>0</v>
      </c>
      <c r="E1286" s="360">
        <f>VLOOKUP(A1286,Sheet1!A:E,5)</f>
        <v>0</v>
      </c>
      <c r="F1286" s="24" t="str">
        <f t="shared" ref="F1286:F1295" si="91">IF(C1286&gt;0,E1286/C1286-1,IF(C1286&lt;0,-(E1286/C1286-1),""))</f>
        <v/>
      </c>
      <c r="G1286" s="24" t="str">
        <f t="shared" ref="G1286:G1295" si="92">IF(D1286&gt;0,E1286/D1286-1,IF(D1286&lt;0,-(E1286/D1286-1),""))</f>
        <v/>
      </c>
      <c r="H1286" s="357" t="str">
        <f t="shared" si="90"/>
        <v>否</v>
      </c>
      <c r="I1286" s="156" t="str">
        <f t="shared" si="89"/>
        <v>项</v>
      </c>
      <c r="J1286" s="225"/>
      <c r="K1286" s="225"/>
    </row>
    <row r="1287" s="222" customFormat="1" ht="18.75" hidden="1" spans="1:11">
      <c r="A1287" s="176" t="s">
        <v>2385</v>
      </c>
      <c r="B1287" s="359" t="s">
        <v>2386</v>
      </c>
      <c r="C1287" s="251">
        <f>VLOOKUP(A1287,'[88]02'!A:E,5,FALSE)</f>
        <v>0</v>
      </c>
      <c r="D1287" s="251">
        <f>SUMIFS([87]表二!$E$1:$E$65536,[87]表二!$A$1:$A$65536,A1287)</f>
        <v>0</v>
      </c>
      <c r="E1287" s="360">
        <f>VLOOKUP(A1287,Sheet1!A:E,5)</f>
        <v>0</v>
      </c>
      <c r="F1287" s="24" t="str">
        <f t="shared" si="91"/>
        <v/>
      </c>
      <c r="G1287" s="24" t="str">
        <f t="shared" si="92"/>
        <v/>
      </c>
      <c r="H1287" s="357" t="str">
        <f t="shared" si="90"/>
        <v>否</v>
      </c>
      <c r="I1287" s="156" t="str">
        <f t="shared" si="89"/>
        <v>项</v>
      </c>
      <c r="J1287" s="225"/>
      <c r="K1287" s="225"/>
    </row>
    <row r="1288" s="222" customFormat="1" ht="18.75" hidden="1" spans="1:11">
      <c r="A1288" s="176" t="s">
        <v>2387</v>
      </c>
      <c r="B1288" s="359" t="s">
        <v>2388</v>
      </c>
      <c r="C1288" s="251">
        <f>VLOOKUP(A1288,'[88]02'!A:E,5,FALSE)</f>
        <v>0</v>
      </c>
      <c r="D1288" s="251">
        <f>SUMIFS([87]表二!$E$1:$E$65536,[87]表二!$A$1:$A$65536,A1288)</f>
        <v>0</v>
      </c>
      <c r="E1288" s="360">
        <f>VLOOKUP(A1288,Sheet1!A:E,5)</f>
        <v>0</v>
      </c>
      <c r="F1288" s="24" t="str">
        <f t="shared" si="91"/>
        <v/>
      </c>
      <c r="G1288" s="24" t="str">
        <f t="shared" si="92"/>
        <v/>
      </c>
      <c r="H1288" s="357" t="str">
        <f t="shared" si="90"/>
        <v>否</v>
      </c>
      <c r="I1288" s="156" t="str">
        <f t="shared" si="89"/>
        <v>项</v>
      </c>
      <c r="J1288" s="225"/>
      <c r="K1288" s="225"/>
    </row>
    <row r="1289" ht="24" customHeight="1" spans="1:11">
      <c r="A1289" s="172" t="s">
        <v>2389</v>
      </c>
      <c r="B1289" s="173" t="s">
        <v>139</v>
      </c>
      <c r="C1289" s="212">
        <f>C1290</f>
        <v>12</v>
      </c>
      <c r="D1289" s="212">
        <f>D1290</f>
        <v>22</v>
      </c>
      <c r="E1289" s="212">
        <f>E1290</f>
        <v>77</v>
      </c>
      <c r="F1289" s="24">
        <f t="shared" si="91"/>
        <v>5.417</v>
      </c>
      <c r="G1289" s="24">
        <f t="shared" si="92"/>
        <v>2.5</v>
      </c>
      <c r="H1289" s="357" t="str">
        <f t="shared" si="90"/>
        <v>是</v>
      </c>
      <c r="I1289" s="156" t="str">
        <f t="shared" si="89"/>
        <v>类</v>
      </c>
      <c r="J1289" s="156"/>
      <c r="K1289" s="156"/>
    </row>
    <row r="1290" ht="24" customHeight="1" spans="1:11">
      <c r="A1290" s="176" t="s">
        <v>2390</v>
      </c>
      <c r="B1290" s="177" t="s">
        <v>2391</v>
      </c>
      <c r="C1290" s="251">
        <v>12</v>
      </c>
      <c r="D1290" s="251">
        <f>SUMIFS([87]表二!$E$1:$E$65536,[87]表二!$A$1:$A$65536,A1290)</f>
        <v>22</v>
      </c>
      <c r="E1290" s="360">
        <f>Sheet1!E1290</f>
        <v>77</v>
      </c>
      <c r="F1290" s="24">
        <f t="shared" si="91"/>
        <v>5.417</v>
      </c>
      <c r="G1290" s="24">
        <f t="shared" si="92"/>
        <v>2.5</v>
      </c>
      <c r="H1290" s="357" t="str">
        <f t="shared" si="90"/>
        <v>是</v>
      </c>
      <c r="I1290" s="156" t="str">
        <f t="shared" si="89"/>
        <v>款</v>
      </c>
      <c r="J1290" s="156"/>
      <c r="K1290" s="156"/>
    </row>
    <row r="1291" ht="24" customHeight="1" spans="1:11">
      <c r="A1291" s="172" t="s">
        <v>2392</v>
      </c>
      <c r="B1291" s="173" t="s">
        <v>140</v>
      </c>
      <c r="C1291" s="212">
        <f>SUM(C1292:C1293)</f>
        <v>0</v>
      </c>
      <c r="D1291" s="212">
        <f>SUM(D1292:D1293)</f>
        <v>0</v>
      </c>
      <c r="E1291" s="251">
        <f>SUM(E1292:E1293)</f>
        <v>0</v>
      </c>
      <c r="F1291" s="24" t="str">
        <f t="shared" si="91"/>
        <v/>
      </c>
      <c r="G1291" s="24" t="str">
        <f t="shared" si="92"/>
        <v/>
      </c>
      <c r="H1291" s="357" t="str">
        <f t="shared" si="90"/>
        <v>是</v>
      </c>
      <c r="I1291" s="156" t="str">
        <f t="shared" si="89"/>
        <v>类</v>
      </c>
      <c r="J1291" s="156"/>
      <c r="K1291" s="156"/>
    </row>
    <row r="1292" ht="18.75" hidden="1" spans="1:11">
      <c r="A1292" s="176" t="s">
        <v>2393</v>
      </c>
      <c r="B1292" s="177" t="s">
        <v>2394</v>
      </c>
      <c r="C1292" s="251"/>
      <c r="D1292" s="251">
        <f>SUMIFS([87]表二!$E$1:$E$65536,[87]表二!$A$1:$A$65536,A1292)</f>
        <v>0</v>
      </c>
      <c r="E1292" s="360"/>
      <c r="F1292" s="24" t="str">
        <f t="shared" si="91"/>
        <v/>
      </c>
      <c r="G1292" s="24" t="str">
        <f t="shared" si="92"/>
        <v/>
      </c>
      <c r="H1292" s="357" t="str">
        <f t="shared" si="90"/>
        <v>否</v>
      </c>
      <c r="I1292" s="156" t="str">
        <f t="shared" si="89"/>
        <v>款</v>
      </c>
      <c r="J1292" s="156"/>
      <c r="K1292" s="156"/>
    </row>
    <row r="1293" ht="18.75" hidden="1" spans="1:11">
      <c r="A1293" s="176" t="s">
        <v>2395</v>
      </c>
      <c r="B1293" s="177" t="s">
        <v>38</v>
      </c>
      <c r="C1293" s="251"/>
      <c r="D1293" s="251">
        <f>SUMIFS([87]表二!$E$1:$E$65536,[87]表二!$A$1:$A$65536,A1293)</f>
        <v>0</v>
      </c>
      <c r="E1293" s="360"/>
      <c r="F1293" s="24" t="str">
        <f t="shared" si="91"/>
        <v/>
      </c>
      <c r="G1293" s="24" t="str">
        <f t="shared" si="92"/>
        <v/>
      </c>
      <c r="H1293" s="357" t="str">
        <f t="shared" si="90"/>
        <v>否</v>
      </c>
      <c r="I1293" s="156" t="str">
        <f t="shared" si="89"/>
        <v>款</v>
      </c>
      <c r="J1293" s="156"/>
      <c r="K1293" s="156"/>
    </row>
    <row r="1294" ht="24" customHeight="1" spans="1:11">
      <c r="A1294" s="197"/>
      <c r="B1294" s="173"/>
      <c r="C1294" s="212"/>
      <c r="D1294" s="212"/>
      <c r="E1294" s="360"/>
      <c r="F1294" s="24" t="str">
        <f t="shared" si="91"/>
        <v/>
      </c>
      <c r="G1294" s="24" t="str">
        <f t="shared" si="92"/>
        <v/>
      </c>
      <c r="H1294" s="357" t="str">
        <f t="shared" si="90"/>
        <v>是</v>
      </c>
      <c r="I1294" s="156"/>
      <c r="J1294" s="156"/>
      <c r="K1294" s="156"/>
    </row>
    <row r="1295" ht="24" customHeight="1" spans="1:11">
      <c r="A1295" s="369"/>
      <c r="B1295" s="370" t="s">
        <v>2396</v>
      </c>
      <c r="C1295" s="212">
        <f>SUM(C1291,C1289,C1283,C1282,C1225,C1181,C1160,C1115,C1105,C1078,C1058,C994,C930,C819,C796,C715,C642,C513,C456,C400,C348,C258,C237,C234,C5)</f>
        <v>154700</v>
      </c>
      <c r="D1295" s="212">
        <f>SUM(D1291,D1289,D1283,D1282,D1225,D1181,D1160,D1115,D1105,D1078,D1058,D994,D930,D819,D796,D715,D642,D513,D456,D400,D348,D258,D237,D234,D5)</f>
        <v>165000</v>
      </c>
      <c r="E1295" s="212">
        <f>SUM(E1291,E1289,E1283,E1282,E1225,E1181,E1160,E1115,E1105,E1078,E1058,E994,E930,E819,E796,E715,E642,E513,E456,E400,E348,E258,E237,E234,E5)</f>
        <v>145000</v>
      </c>
      <c r="F1295" s="24">
        <f t="shared" si="91"/>
        <v>-0.063</v>
      </c>
      <c r="G1295" s="24">
        <f t="shared" si="92"/>
        <v>-0.121</v>
      </c>
      <c r="H1295" s="357" t="str">
        <f t="shared" si="90"/>
        <v>是</v>
      </c>
      <c r="I1295" s="156"/>
      <c r="J1295" s="156"/>
      <c r="K1295" s="156"/>
    </row>
    <row r="1296" ht="31" customHeight="1" spans="2:7">
      <c r="B1296" s="371"/>
      <c r="C1296" s="372"/>
      <c r="D1296" s="371"/>
      <c r="E1296" s="373"/>
      <c r="F1296" s="371"/>
      <c r="G1296" s="371"/>
    </row>
    <row r="1297" customFormat="1" ht="12" customHeight="1" spans="2:7">
      <c r="B1297" s="371"/>
      <c r="C1297" s="372"/>
      <c r="D1297" s="371"/>
      <c r="E1297" s="373"/>
      <c r="F1297" s="371"/>
      <c r="G1297" s="371"/>
    </row>
    <row r="1298" s="345" customFormat="1" ht="42" customHeight="1" spans="2:7">
      <c r="B1298" s="374"/>
      <c r="C1298" s="217"/>
      <c r="D1298" s="374"/>
      <c r="E1298" s="375"/>
      <c r="F1298" s="374"/>
      <c r="G1298" s="374"/>
    </row>
    <row r="1299" spans="3:3">
      <c r="C1299" s="376"/>
    </row>
    <row r="1301" spans="3:3">
      <c r="C1301" s="376"/>
    </row>
    <row r="1302" spans="3:3">
      <c r="C1302" s="376"/>
    </row>
    <row r="1304" spans="3:3">
      <c r="C1304" s="376"/>
    </row>
    <row r="1305" spans="3:3">
      <c r="C1305" s="376"/>
    </row>
    <row r="1306" spans="3:3">
      <c r="C1306" s="376"/>
    </row>
    <row r="1307" spans="3:3">
      <c r="C1307" s="376"/>
    </row>
    <row r="1309" spans="3:3">
      <c r="C1309" s="376"/>
    </row>
  </sheetData>
  <autoFilter ref="A4:K1295">
    <filterColumn colId="7">
      <customFilters>
        <customFilter operator="equal" val="是"/>
      </customFilters>
    </filterColumn>
    <extLst/>
  </autoFilter>
  <mergeCells count="8">
    <mergeCell ref="B1:G1"/>
    <mergeCell ref="D3:E3"/>
    <mergeCell ref="F3:G3"/>
    <mergeCell ref="B1296:G1296"/>
    <mergeCell ref="B1298:G1298"/>
    <mergeCell ref="A3:A4"/>
    <mergeCell ref="B3:B4"/>
    <mergeCell ref="C3:C4"/>
  </mergeCells>
  <conditionalFormatting sqref="H5:H1295">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59"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50"/>
  <sheetViews>
    <sheetView view="pageBreakPreview" zoomScale="85" zoomScaleNormal="100" topLeftCell="C1" workbookViewId="0">
      <selection activeCell="H17" sqref="H17"/>
    </sheetView>
  </sheetViews>
  <sheetFormatPr defaultColWidth="9" defaultRowHeight="13.5"/>
  <cols>
    <col min="1" max="1" width="7.75" style="310" hidden="1" customWidth="1"/>
    <col min="2" max="2" width="14.125" style="310" hidden="1" customWidth="1"/>
    <col min="3" max="3" width="14.125" style="310" customWidth="1"/>
    <col min="4" max="4" width="63.625" style="312" customWidth="1"/>
    <col min="5" max="6" width="19.625" style="310" customWidth="1"/>
    <col min="7" max="7" width="25.875" style="310" customWidth="1"/>
    <col min="8" max="16384" width="9" style="310"/>
  </cols>
  <sheetData>
    <row r="1" s="310" customFormat="1" ht="36" customHeight="1" spans="1:7">
      <c r="A1" s="313"/>
      <c r="B1" s="313"/>
      <c r="C1" s="314"/>
      <c r="D1" s="315" t="s">
        <v>2397</v>
      </c>
      <c r="E1" s="315"/>
      <c r="F1" s="315"/>
      <c r="G1" s="316"/>
    </row>
    <row r="2" s="310" customFormat="1" ht="18.75" spans="1:7">
      <c r="A2" s="316"/>
      <c r="B2" s="316"/>
      <c r="C2" s="316"/>
      <c r="D2" s="317" t="s">
        <v>2398</v>
      </c>
      <c r="F2" s="318" t="s">
        <v>2</v>
      </c>
      <c r="G2" s="316"/>
    </row>
    <row r="3" s="311" customFormat="1" ht="18.95" customHeight="1" spans="1:7">
      <c r="A3" s="319" t="s">
        <v>2399</v>
      </c>
      <c r="B3" s="319"/>
      <c r="C3" s="320"/>
      <c r="D3" s="321" t="s">
        <v>2400</v>
      </c>
      <c r="E3" s="322" t="s">
        <v>2401</v>
      </c>
      <c r="F3" s="323" t="s">
        <v>2402</v>
      </c>
      <c r="G3" s="319"/>
    </row>
    <row r="4" s="311" customFormat="1" ht="18.95" customHeight="1" spans="1:7">
      <c r="A4" s="319"/>
      <c r="B4" s="319"/>
      <c r="C4" s="320"/>
      <c r="D4" s="324" t="s">
        <v>2403</v>
      </c>
      <c r="E4" s="325">
        <f>SUM(E5,E12)</f>
        <v>96053</v>
      </c>
      <c r="F4" s="325">
        <f>SUM(F5,F12)</f>
        <v>90786</v>
      </c>
      <c r="G4" s="319"/>
    </row>
    <row r="5" s="311" customFormat="1" ht="20.25" customHeight="1" spans="1:7">
      <c r="A5" s="319"/>
      <c r="B5" s="319"/>
      <c r="C5" s="326" t="s">
        <v>2404</v>
      </c>
      <c r="D5" s="327" t="s">
        <v>48</v>
      </c>
      <c r="E5" s="325">
        <f>SUM(E6:E11)</f>
        <v>1650</v>
      </c>
      <c r="F5" s="325">
        <f>SUM(F6:F11)</f>
        <v>1650</v>
      </c>
      <c r="G5" s="319"/>
    </row>
    <row r="6" s="310" customFormat="1" ht="20.25" customHeight="1" spans="1:7">
      <c r="A6" s="316"/>
      <c r="B6" s="316" t="s">
        <v>2405</v>
      </c>
      <c r="C6" s="328" t="s">
        <v>2406</v>
      </c>
      <c r="D6" s="329" t="s">
        <v>2407</v>
      </c>
      <c r="E6" s="330">
        <v>1668</v>
      </c>
      <c r="F6" s="330">
        <v>1668</v>
      </c>
      <c r="G6" s="316"/>
    </row>
    <row r="7" s="310" customFormat="1" ht="20.25" customHeight="1" spans="1:7">
      <c r="A7" s="316"/>
      <c r="B7" s="316" t="s">
        <v>2408</v>
      </c>
      <c r="C7" s="328" t="s">
        <v>2409</v>
      </c>
      <c r="D7" s="329" t="s">
        <v>2410</v>
      </c>
      <c r="E7" s="330">
        <v>74</v>
      </c>
      <c r="F7" s="330">
        <v>74</v>
      </c>
      <c r="G7" s="316"/>
    </row>
    <row r="8" s="310" customFormat="1" ht="20.25" customHeight="1" spans="1:9">
      <c r="A8" s="316"/>
      <c r="B8" s="316" t="s">
        <v>2411</v>
      </c>
      <c r="C8" s="331" t="s">
        <v>2412</v>
      </c>
      <c r="D8" s="332" t="s">
        <v>2413</v>
      </c>
      <c r="E8" s="330">
        <v>683</v>
      </c>
      <c r="F8" s="330">
        <v>683</v>
      </c>
      <c r="G8" s="316"/>
      <c r="I8" s="339"/>
    </row>
    <row r="9" s="310" customFormat="1" ht="20.25" customHeight="1" spans="1:7">
      <c r="A9" s="316"/>
      <c r="B9" s="316" t="s">
        <v>2414</v>
      </c>
      <c r="C9" s="331" t="s">
        <v>2415</v>
      </c>
      <c r="D9" s="332" t="s">
        <v>2416</v>
      </c>
      <c r="E9" s="330">
        <v>1</v>
      </c>
      <c r="F9" s="330">
        <v>1</v>
      </c>
      <c r="G9" s="316"/>
    </row>
    <row r="10" s="310" customFormat="1" ht="20.25" customHeight="1" spans="1:7">
      <c r="A10" s="316"/>
      <c r="B10" s="316"/>
      <c r="C10" s="333" t="s">
        <v>2417</v>
      </c>
      <c r="D10" s="332" t="s">
        <v>2418</v>
      </c>
      <c r="E10" s="330">
        <v>-776</v>
      </c>
      <c r="F10" s="330">
        <v>-776</v>
      </c>
      <c r="G10" s="316"/>
    </row>
    <row r="11" s="310" customFormat="1" ht="20.25" customHeight="1" spans="1:7">
      <c r="A11" s="316"/>
      <c r="B11" s="316"/>
      <c r="C11" s="334" t="s">
        <v>2419</v>
      </c>
      <c r="D11" s="329" t="s">
        <v>2420</v>
      </c>
      <c r="E11" s="330">
        <v>0</v>
      </c>
      <c r="F11" s="330">
        <v>0</v>
      </c>
      <c r="G11" s="316"/>
    </row>
    <row r="12" s="311" customFormat="1" ht="20.25" customHeight="1" spans="1:7">
      <c r="A12" s="319"/>
      <c r="B12" s="319"/>
      <c r="C12" s="335" t="s">
        <v>2421</v>
      </c>
      <c r="D12" s="327" t="s">
        <v>50</v>
      </c>
      <c r="E12" s="325">
        <f>SUM(E13:E50)</f>
        <v>94403</v>
      </c>
      <c r="F12" s="325">
        <f>SUM(F13:F50)</f>
        <v>89136</v>
      </c>
      <c r="G12" s="319"/>
    </row>
    <row r="13" s="310" customFormat="1" ht="20.25" customHeight="1" spans="1:7">
      <c r="A13" s="316"/>
      <c r="B13" s="316" t="s">
        <v>2422</v>
      </c>
      <c r="C13" s="334" t="s">
        <v>2423</v>
      </c>
      <c r="D13" s="329" t="s">
        <v>2424</v>
      </c>
      <c r="E13" s="330">
        <v>0</v>
      </c>
      <c r="F13" s="330"/>
      <c r="G13" s="316"/>
    </row>
    <row r="14" s="310" customFormat="1" ht="20.25" customHeight="1" spans="1:7">
      <c r="A14" s="316">
        <v>1</v>
      </c>
      <c r="B14" s="316" t="s">
        <v>2425</v>
      </c>
      <c r="C14" s="334" t="s">
        <v>2426</v>
      </c>
      <c r="D14" s="329" t="s">
        <v>2427</v>
      </c>
      <c r="E14" s="330">
        <v>11181</v>
      </c>
      <c r="F14" s="330">
        <v>12816</v>
      </c>
      <c r="G14" s="316"/>
    </row>
    <row r="15" s="310" customFormat="1" ht="20.25" customHeight="1" spans="1:7">
      <c r="A15" s="316">
        <v>1</v>
      </c>
      <c r="B15" s="316" t="s">
        <v>2428</v>
      </c>
      <c r="C15" s="334" t="s">
        <v>2429</v>
      </c>
      <c r="D15" s="329" t="s">
        <v>2430</v>
      </c>
      <c r="E15" s="330">
        <v>28185</v>
      </c>
      <c r="F15" s="330">
        <v>19833</v>
      </c>
      <c r="G15" s="316"/>
    </row>
    <row r="16" s="310" customFormat="1" ht="20.25" customHeight="1" spans="1:7">
      <c r="A16" s="316">
        <v>1</v>
      </c>
      <c r="B16" s="316" t="s">
        <v>2431</v>
      </c>
      <c r="C16" s="334" t="s">
        <v>2432</v>
      </c>
      <c r="D16" s="329" t="s">
        <v>2433</v>
      </c>
      <c r="E16" s="330">
        <v>6923</v>
      </c>
      <c r="F16" s="330">
        <v>3811</v>
      </c>
      <c r="G16" s="336"/>
    </row>
    <row r="17" s="310" customFormat="1" ht="20.25" customHeight="1" spans="1:7">
      <c r="A17" s="316">
        <v>1</v>
      </c>
      <c r="B17" s="316" t="s">
        <v>2434</v>
      </c>
      <c r="C17" s="334" t="s">
        <v>2435</v>
      </c>
      <c r="D17" s="329" t="s">
        <v>2436</v>
      </c>
      <c r="E17" s="330">
        <v>0</v>
      </c>
      <c r="F17" s="330"/>
      <c r="G17" s="316"/>
    </row>
    <row r="18" s="310" customFormat="1" ht="20.25" customHeight="1" spans="1:7">
      <c r="A18" s="316"/>
      <c r="B18" s="316" t="s">
        <v>2437</v>
      </c>
      <c r="C18" s="334" t="s">
        <v>2438</v>
      </c>
      <c r="D18" s="329" t="s">
        <v>2439</v>
      </c>
      <c r="E18" s="330">
        <v>1122</v>
      </c>
      <c r="F18" s="330">
        <v>1122</v>
      </c>
      <c r="G18" s="316"/>
    </row>
    <row r="19" s="310" customFormat="1" ht="20.25" customHeight="1" spans="1:7">
      <c r="A19" s="316"/>
      <c r="B19" s="316" t="s">
        <v>2440</v>
      </c>
      <c r="C19" s="333" t="s">
        <v>2441</v>
      </c>
      <c r="D19" s="332" t="s">
        <v>2442</v>
      </c>
      <c r="E19" s="330">
        <v>0</v>
      </c>
      <c r="F19" s="330"/>
      <c r="G19" s="316"/>
    </row>
    <row r="20" s="310" customFormat="1" ht="20.25" customHeight="1" spans="1:7">
      <c r="A20" s="316"/>
      <c r="B20" s="316" t="s">
        <v>2443</v>
      </c>
      <c r="C20" s="334" t="s">
        <v>2444</v>
      </c>
      <c r="D20" s="329" t="s">
        <v>2445</v>
      </c>
      <c r="E20" s="330">
        <v>2510</v>
      </c>
      <c r="F20" s="330">
        <v>3010</v>
      </c>
      <c r="G20" s="316"/>
    </row>
    <row r="21" s="310" customFormat="1" ht="20.25" customHeight="1" spans="1:7">
      <c r="A21" s="316"/>
      <c r="B21" s="316" t="s">
        <v>2446</v>
      </c>
      <c r="C21" s="333" t="s">
        <v>2447</v>
      </c>
      <c r="D21" s="332" t="s">
        <v>2448</v>
      </c>
      <c r="E21" s="330">
        <v>8216</v>
      </c>
      <c r="F21" s="330">
        <v>9086</v>
      </c>
      <c r="G21" s="316"/>
    </row>
    <row r="22" s="310" customFormat="1" ht="20.25" customHeight="1" spans="1:7">
      <c r="A22" s="316"/>
      <c r="B22" s="316" t="s">
        <v>2449</v>
      </c>
      <c r="C22" s="333" t="s">
        <v>2450</v>
      </c>
      <c r="D22" s="332" t="s">
        <v>2451</v>
      </c>
      <c r="E22" s="330">
        <v>0</v>
      </c>
      <c r="F22" s="330"/>
      <c r="G22" s="316"/>
    </row>
    <row r="23" s="310" customFormat="1" ht="20.25" customHeight="1" spans="1:7">
      <c r="A23" s="316"/>
      <c r="B23" s="316" t="s">
        <v>2452</v>
      </c>
      <c r="C23" s="333" t="s">
        <v>2453</v>
      </c>
      <c r="D23" s="332" t="s">
        <v>2454</v>
      </c>
      <c r="E23" s="330">
        <v>0</v>
      </c>
      <c r="F23" s="330"/>
      <c r="G23" s="316"/>
    </row>
    <row r="24" s="310" customFormat="1" ht="20.25" customHeight="1" spans="1:7">
      <c r="A24" s="316"/>
      <c r="B24" s="316" t="s">
        <v>2455</v>
      </c>
      <c r="C24" s="333" t="s">
        <v>2456</v>
      </c>
      <c r="D24" s="332" t="s">
        <v>2457</v>
      </c>
      <c r="E24" s="330">
        <v>0</v>
      </c>
      <c r="F24" s="330"/>
      <c r="G24" s="316"/>
    </row>
    <row r="25" s="310" customFormat="1" ht="20.25" customHeight="1" spans="1:7">
      <c r="A25" s="316">
        <v>1</v>
      </c>
      <c r="B25" s="316" t="s">
        <v>2458</v>
      </c>
      <c r="C25" s="333" t="s">
        <v>2459</v>
      </c>
      <c r="D25" s="332" t="s">
        <v>2460</v>
      </c>
      <c r="E25" s="330">
        <v>2485</v>
      </c>
      <c r="F25" s="330">
        <v>2803</v>
      </c>
      <c r="G25" s="316"/>
    </row>
    <row r="26" s="310" customFormat="1" ht="20.25" customHeight="1" spans="1:7">
      <c r="A26" s="316">
        <v>1</v>
      </c>
      <c r="B26" s="316" t="s">
        <v>2461</v>
      </c>
      <c r="C26" s="333" t="s">
        <v>2462</v>
      </c>
      <c r="D26" s="332" t="s">
        <v>2463</v>
      </c>
      <c r="E26" s="330">
        <v>30</v>
      </c>
      <c r="F26" s="330"/>
      <c r="G26" s="316"/>
    </row>
    <row r="27" s="310" customFormat="1" ht="20.25" customHeight="1" spans="1:7">
      <c r="A27" s="316">
        <v>1</v>
      </c>
      <c r="B27" s="316" t="s">
        <v>2464</v>
      </c>
      <c r="C27" s="333" t="s">
        <v>2465</v>
      </c>
      <c r="D27" s="332" t="s">
        <v>2466</v>
      </c>
      <c r="E27" s="330">
        <v>0</v>
      </c>
      <c r="F27" s="330"/>
      <c r="G27" s="316"/>
    </row>
    <row r="28" s="310" customFormat="1" ht="20.25" customHeight="1" spans="1:7">
      <c r="A28" s="316">
        <v>1</v>
      </c>
      <c r="B28" s="316" t="s">
        <v>2467</v>
      </c>
      <c r="C28" s="333" t="s">
        <v>2468</v>
      </c>
      <c r="D28" s="332" t="s">
        <v>2469</v>
      </c>
      <c r="E28" s="330">
        <v>0</v>
      </c>
      <c r="F28" s="330"/>
      <c r="G28" s="316"/>
    </row>
    <row r="29" s="310" customFormat="1" ht="20.25" customHeight="1" spans="1:7">
      <c r="A29" s="316">
        <v>1</v>
      </c>
      <c r="B29" s="316" t="s">
        <v>2470</v>
      </c>
      <c r="C29" s="333" t="s">
        <v>2471</v>
      </c>
      <c r="D29" s="332" t="s">
        <v>2472</v>
      </c>
      <c r="E29" s="330">
        <v>1064</v>
      </c>
      <c r="F29" s="330">
        <v>966</v>
      </c>
      <c r="G29" s="316"/>
    </row>
    <row r="30" s="310" customFormat="1" ht="20.25" customHeight="1" spans="1:7">
      <c r="A30" s="316"/>
      <c r="B30" s="316" t="s">
        <v>2473</v>
      </c>
      <c r="C30" s="333" t="s">
        <v>2474</v>
      </c>
      <c r="D30" s="332" t="s">
        <v>2475</v>
      </c>
      <c r="E30" s="330">
        <v>7553</v>
      </c>
      <c r="F30" s="330">
        <v>10768</v>
      </c>
      <c r="G30" s="316"/>
    </row>
    <row r="31" s="310" customFormat="1" ht="20.25" customHeight="1" spans="1:7">
      <c r="A31" s="316"/>
      <c r="B31" s="316" t="s">
        <v>2476</v>
      </c>
      <c r="C31" s="333" t="s">
        <v>2477</v>
      </c>
      <c r="D31" s="332" t="s">
        <v>2478</v>
      </c>
      <c r="E31" s="330">
        <v>0</v>
      </c>
      <c r="F31" s="330"/>
      <c r="G31" s="316"/>
    </row>
    <row r="32" s="310" customFormat="1" ht="20.25" customHeight="1" spans="1:7">
      <c r="A32" s="316"/>
      <c r="B32" s="316" t="s">
        <v>2479</v>
      </c>
      <c r="C32" s="333" t="s">
        <v>2480</v>
      </c>
      <c r="D32" s="332" t="s">
        <v>2481</v>
      </c>
      <c r="E32" s="330">
        <v>403</v>
      </c>
      <c r="F32" s="330">
        <v>151</v>
      </c>
      <c r="G32" s="337"/>
    </row>
    <row r="33" s="310" customFormat="1" ht="20.25" customHeight="1" spans="1:7">
      <c r="A33" s="316"/>
      <c r="B33" s="316" t="s">
        <v>2482</v>
      </c>
      <c r="C33" s="333" t="s">
        <v>2483</v>
      </c>
      <c r="D33" s="332" t="s">
        <v>2484</v>
      </c>
      <c r="E33" s="330">
        <v>14555</v>
      </c>
      <c r="F33" s="330">
        <v>14969</v>
      </c>
      <c r="G33" s="316"/>
    </row>
    <row r="34" s="310" customFormat="1" ht="20.25" customHeight="1" spans="1:7">
      <c r="A34" s="316"/>
      <c r="B34" s="316" t="s">
        <v>2485</v>
      </c>
      <c r="C34" s="333" t="s">
        <v>2486</v>
      </c>
      <c r="D34" s="332" t="s">
        <v>2487</v>
      </c>
      <c r="E34" s="330">
        <v>5414</v>
      </c>
      <c r="F34" s="330">
        <v>3897</v>
      </c>
      <c r="G34" s="316"/>
    </row>
    <row r="35" s="310" customFormat="1" ht="20.25" customHeight="1" spans="1:7">
      <c r="A35" s="316">
        <v>1</v>
      </c>
      <c r="B35" s="316" t="s">
        <v>2488</v>
      </c>
      <c r="C35" s="333" t="s">
        <v>2489</v>
      </c>
      <c r="D35" s="332" t="s">
        <v>2490</v>
      </c>
      <c r="E35" s="330">
        <v>59</v>
      </c>
      <c r="F35" s="330">
        <v>8</v>
      </c>
      <c r="G35" s="316"/>
    </row>
    <row r="36" s="310" customFormat="1" ht="20.25" customHeight="1" spans="1:7">
      <c r="A36" s="316"/>
      <c r="B36" s="316" t="s">
        <v>2491</v>
      </c>
      <c r="C36" s="333" t="s">
        <v>2492</v>
      </c>
      <c r="D36" s="332" t="s">
        <v>2493</v>
      </c>
      <c r="E36" s="330">
        <v>0</v>
      </c>
      <c r="F36" s="330"/>
      <c r="G36" s="316"/>
    </row>
    <row r="37" s="310" customFormat="1" ht="20.25" customHeight="1" spans="1:7">
      <c r="A37" s="316"/>
      <c r="B37" s="316" t="s">
        <v>2494</v>
      </c>
      <c r="C37" s="333" t="s">
        <v>2495</v>
      </c>
      <c r="D37" s="332" t="s">
        <v>2496</v>
      </c>
      <c r="E37" s="330">
        <v>4014</v>
      </c>
      <c r="F37" s="330">
        <v>6037</v>
      </c>
      <c r="G37" s="316"/>
    </row>
    <row r="38" s="310" customFormat="1" ht="20.25" customHeight="1" spans="1:7">
      <c r="A38" s="316"/>
      <c r="B38" s="316" t="s">
        <v>2497</v>
      </c>
      <c r="C38" s="333" t="s">
        <v>2498</v>
      </c>
      <c r="D38" s="332" t="s">
        <v>2499</v>
      </c>
      <c r="E38" s="330">
        <v>749</v>
      </c>
      <c r="F38" s="330">
        <v>382</v>
      </c>
      <c r="G38" s="316"/>
    </row>
    <row r="39" s="310" customFormat="1" ht="20.25" customHeight="1" spans="1:7">
      <c r="A39" s="316"/>
      <c r="B39" s="316" t="s">
        <v>2500</v>
      </c>
      <c r="C39" s="333" t="s">
        <v>2501</v>
      </c>
      <c r="D39" s="332" t="s">
        <v>2502</v>
      </c>
      <c r="E39" s="330">
        <v>0</v>
      </c>
      <c r="F39" s="330"/>
      <c r="G39" s="316"/>
    </row>
    <row r="40" s="310" customFormat="1" ht="20.25" customHeight="1" spans="1:7">
      <c r="A40" s="316"/>
      <c r="B40" s="316" t="s">
        <v>2503</v>
      </c>
      <c r="C40" s="333" t="s">
        <v>2504</v>
      </c>
      <c r="D40" s="332" t="s">
        <v>2505</v>
      </c>
      <c r="E40" s="330">
        <v>0</v>
      </c>
      <c r="F40" s="330"/>
      <c r="G40" s="316"/>
    </row>
    <row r="41" s="310" customFormat="1" ht="20.25" customHeight="1" spans="1:7">
      <c r="A41" s="316"/>
      <c r="B41" s="338" t="s">
        <v>2506</v>
      </c>
      <c r="C41" s="333" t="s">
        <v>2507</v>
      </c>
      <c r="D41" s="332" t="s">
        <v>2508</v>
      </c>
      <c r="E41" s="330">
        <v>0</v>
      </c>
      <c r="F41" s="330"/>
      <c r="G41" s="316"/>
    </row>
    <row r="42" s="310" customFormat="1" ht="20.25" customHeight="1" spans="1:7">
      <c r="A42" s="316"/>
      <c r="B42" s="338" t="s">
        <v>2509</v>
      </c>
      <c r="C42" s="333" t="s">
        <v>2510</v>
      </c>
      <c r="D42" s="332" t="s">
        <v>2511</v>
      </c>
      <c r="E42" s="330">
        <v>0</v>
      </c>
      <c r="F42" s="330"/>
      <c r="G42" s="316"/>
    </row>
    <row r="43" s="310" customFormat="1" ht="20.25" customHeight="1" spans="1:7">
      <c r="A43" s="316"/>
      <c r="B43" s="316" t="s">
        <v>2512</v>
      </c>
      <c r="C43" s="333" t="s">
        <v>2513</v>
      </c>
      <c r="D43" s="332" t="s">
        <v>2514</v>
      </c>
      <c r="E43" s="330">
        <v>564</v>
      </c>
      <c r="F43" s="330">
        <v>1078</v>
      </c>
      <c r="G43" s="316"/>
    </row>
    <row r="44" s="310" customFormat="1" ht="18.75" spans="3:6">
      <c r="C44" s="333" t="s">
        <v>2515</v>
      </c>
      <c r="D44" s="332" t="s">
        <v>2516</v>
      </c>
      <c r="E44" s="330">
        <v>0</v>
      </c>
      <c r="F44" s="330"/>
    </row>
    <row r="45" s="310" customFormat="1" ht="18.75" spans="3:6">
      <c r="C45" s="333" t="s">
        <v>2517</v>
      </c>
      <c r="D45" s="332" t="s">
        <v>2518</v>
      </c>
      <c r="E45" s="330">
        <v>1020</v>
      </c>
      <c r="F45" s="330">
        <v>40</v>
      </c>
    </row>
    <row r="46" s="310" customFormat="1" ht="18.75" spans="3:6">
      <c r="C46" s="333" t="s">
        <v>2519</v>
      </c>
      <c r="D46" s="332" t="s">
        <v>2520</v>
      </c>
      <c r="E46" s="330">
        <v>-1764</v>
      </c>
      <c r="F46" s="330">
        <v>3</v>
      </c>
    </row>
    <row r="47" s="310" customFormat="1" ht="18.75" spans="3:6">
      <c r="C47" s="333" t="s">
        <v>2521</v>
      </c>
      <c r="D47" s="329" t="s">
        <v>2522</v>
      </c>
      <c r="E47" s="330">
        <v>0</v>
      </c>
      <c r="F47" s="330">
        <v>-1764</v>
      </c>
    </row>
    <row r="48" s="310" customFormat="1" ht="18.75" spans="3:6">
      <c r="C48" s="333" t="s">
        <v>2523</v>
      </c>
      <c r="D48" s="329" t="s">
        <v>2524</v>
      </c>
      <c r="E48" s="330">
        <v>0</v>
      </c>
      <c r="F48" s="330"/>
    </row>
    <row r="49" s="310" customFormat="1" ht="18.75" spans="3:6">
      <c r="C49" s="334" t="s">
        <v>2525</v>
      </c>
      <c r="D49" s="329" t="s">
        <v>2526</v>
      </c>
      <c r="E49" s="330">
        <v>0</v>
      </c>
      <c r="F49" s="330"/>
    </row>
    <row r="50" s="310" customFormat="1" ht="18.75" spans="3:6">
      <c r="C50" s="334" t="s">
        <v>2527</v>
      </c>
      <c r="D50" s="329" t="s">
        <v>2528</v>
      </c>
      <c r="E50" s="330">
        <v>120</v>
      </c>
      <c r="F50" s="330">
        <v>120</v>
      </c>
    </row>
  </sheetData>
  <mergeCells count="1">
    <mergeCell ref="D1:F1"/>
  </mergeCells>
  <pageMargins left="0.75" right="0.75" top="1" bottom="1" header="0.5" footer="0.5"/>
  <pageSetup paperSize="9" scale="68"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20"/>
  <sheetViews>
    <sheetView workbookViewId="0">
      <selection activeCell="H11" sqref="H11"/>
    </sheetView>
  </sheetViews>
  <sheetFormatPr defaultColWidth="9" defaultRowHeight="13.5" outlineLevelCol="6"/>
  <cols>
    <col min="1" max="1" width="10.875" customWidth="1"/>
    <col min="2" max="2" width="8.625" hidden="1" customWidth="1"/>
    <col min="3" max="3" width="27.875" customWidth="1"/>
    <col min="4" max="4" width="29.875" customWidth="1"/>
    <col min="5" max="5" width="14.875"/>
    <col min="6" max="6" width="14.125" style="267" customWidth="1"/>
    <col min="7" max="7" width="28.75" hidden="1" customWidth="1"/>
  </cols>
  <sheetData>
    <row r="1" ht="45" customHeight="1" spans="1:7">
      <c r="A1" s="268" t="s">
        <v>2529</v>
      </c>
      <c r="B1" s="268"/>
      <c r="C1" s="268"/>
      <c r="D1" s="268"/>
      <c r="E1" s="268"/>
      <c r="F1" s="268"/>
      <c r="G1" s="268"/>
    </row>
    <row r="2" ht="20.1" customHeight="1" spans="1:7">
      <c r="A2" s="269" t="s">
        <v>2530</v>
      </c>
      <c r="B2" s="269"/>
      <c r="C2" s="270"/>
      <c r="D2" s="269"/>
      <c r="E2" s="271"/>
      <c r="F2" s="272" t="s">
        <v>2531</v>
      </c>
      <c r="G2" s="273"/>
    </row>
    <row r="3" ht="45" customHeight="1" spans="1:7">
      <c r="A3" s="274" t="s">
        <v>2532</v>
      </c>
      <c r="B3" s="275" t="s">
        <v>2533</v>
      </c>
      <c r="C3" s="274" t="s">
        <v>2534</v>
      </c>
      <c r="D3" s="276" t="s">
        <v>2535</v>
      </c>
      <c r="E3" s="276" t="s">
        <v>2536</v>
      </c>
      <c r="F3" s="276" t="s">
        <v>2537</v>
      </c>
      <c r="G3" s="274" t="s">
        <v>2538</v>
      </c>
    </row>
    <row r="4" s="263" customFormat="1" ht="30" customHeight="1" spans="1:7">
      <c r="A4" s="277"/>
      <c r="B4" s="275"/>
      <c r="C4" s="277"/>
      <c r="D4" s="276"/>
      <c r="E4" s="276"/>
      <c r="F4" s="276"/>
      <c r="G4" s="277"/>
    </row>
    <row r="5" ht="30" customHeight="1" spans="1:7">
      <c r="A5" s="278" t="s">
        <v>2539</v>
      </c>
      <c r="B5" s="278"/>
      <c r="C5" s="279" t="s">
        <v>2540</v>
      </c>
      <c r="D5" s="279"/>
      <c r="E5" s="280"/>
      <c r="F5" s="281"/>
      <c r="G5" s="280"/>
    </row>
    <row r="6" ht="40" customHeight="1" spans="1:7">
      <c r="A6" s="282" t="s">
        <v>2541</v>
      </c>
      <c r="B6" s="283"/>
      <c r="C6" s="284" t="s">
        <v>2542</v>
      </c>
      <c r="D6" s="285" t="s">
        <v>2543</v>
      </c>
      <c r="E6" s="286">
        <v>23303</v>
      </c>
      <c r="F6" s="287">
        <v>550000</v>
      </c>
      <c r="G6" s="288"/>
    </row>
    <row r="7" s="264" customFormat="1" ht="40" customHeight="1" spans="1:7">
      <c r="A7" s="282" t="s">
        <v>2544</v>
      </c>
      <c r="B7" s="289"/>
      <c r="C7" s="290" t="s">
        <v>2545</v>
      </c>
      <c r="D7" s="291" t="s">
        <v>2546</v>
      </c>
      <c r="E7" s="292" t="s">
        <v>2083</v>
      </c>
      <c r="F7" s="293">
        <v>3512403</v>
      </c>
      <c r="G7" s="288"/>
    </row>
    <row r="8" s="264" customFormat="1" ht="40" customHeight="1" spans="1:7">
      <c r="A8" s="282" t="s">
        <v>2544</v>
      </c>
      <c r="B8" s="289"/>
      <c r="C8" s="290" t="s">
        <v>2545</v>
      </c>
      <c r="D8" s="291" t="s">
        <v>2547</v>
      </c>
      <c r="E8" s="292" t="s">
        <v>2083</v>
      </c>
      <c r="F8" s="293">
        <v>2232687</v>
      </c>
      <c r="G8" s="288"/>
    </row>
    <row r="9" s="264" customFormat="1" ht="40" customHeight="1" spans="1:7">
      <c r="A9" s="282" t="s">
        <v>2544</v>
      </c>
      <c r="B9" s="289"/>
      <c r="C9" s="290" t="s">
        <v>2545</v>
      </c>
      <c r="D9" s="291" t="s">
        <v>2548</v>
      </c>
      <c r="E9" s="292" t="s">
        <v>2083</v>
      </c>
      <c r="F9" s="293">
        <v>3509242</v>
      </c>
      <c r="G9" s="288"/>
    </row>
    <row r="10" s="264" customFormat="1" ht="51" customHeight="1" spans="1:7">
      <c r="A10" s="282" t="s">
        <v>2544</v>
      </c>
      <c r="B10" s="289"/>
      <c r="C10" s="290" t="s">
        <v>2545</v>
      </c>
      <c r="D10" s="291" t="s">
        <v>2549</v>
      </c>
      <c r="E10" s="292" t="s">
        <v>2083</v>
      </c>
      <c r="F10" s="293">
        <v>143767</v>
      </c>
      <c r="G10" s="288"/>
    </row>
    <row r="11" s="264" customFormat="1" ht="40" customHeight="1" spans="1:7">
      <c r="A11" s="282" t="s">
        <v>2544</v>
      </c>
      <c r="B11" s="289"/>
      <c r="C11" s="290" t="s">
        <v>2545</v>
      </c>
      <c r="D11" s="291" t="s">
        <v>2550</v>
      </c>
      <c r="E11" s="292" t="s">
        <v>2083</v>
      </c>
      <c r="F11" s="293">
        <v>560000</v>
      </c>
      <c r="G11" s="288"/>
    </row>
    <row r="12" s="264" customFormat="1" ht="40" customHeight="1" spans="1:7">
      <c r="A12" s="282" t="s">
        <v>2544</v>
      </c>
      <c r="B12" s="289"/>
      <c r="C12" s="290" t="s">
        <v>2545</v>
      </c>
      <c r="D12" s="291" t="s">
        <v>2551</v>
      </c>
      <c r="E12" s="292" t="s">
        <v>2083</v>
      </c>
      <c r="F12" s="293">
        <v>164500</v>
      </c>
      <c r="G12" s="288"/>
    </row>
    <row r="13" s="264" customFormat="1" ht="40" customHeight="1" spans="1:7">
      <c r="A13" s="282" t="s">
        <v>2544</v>
      </c>
      <c r="B13" s="289"/>
      <c r="C13" s="290" t="s">
        <v>2545</v>
      </c>
      <c r="D13" s="291" t="s">
        <v>2552</v>
      </c>
      <c r="E13" s="292" t="s">
        <v>2083</v>
      </c>
      <c r="F13" s="293">
        <v>325000</v>
      </c>
      <c r="G13" s="288"/>
    </row>
    <row r="14" s="264" customFormat="1" ht="40" customHeight="1" spans="1:7">
      <c r="A14" s="282" t="s">
        <v>2544</v>
      </c>
      <c r="B14" s="289"/>
      <c r="C14" s="290" t="s">
        <v>2545</v>
      </c>
      <c r="D14" s="291" t="s">
        <v>2553</v>
      </c>
      <c r="E14" s="292" t="s">
        <v>2083</v>
      </c>
      <c r="F14" s="293">
        <v>600000</v>
      </c>
      <c r="G14" s="288"/>
    </row>
    <row r="15" ht="30" customHeight="1" spans="1:7">
      <c r="A15" s="294"/>
      <c r="B15" s="295"/>
      <c r="C15" s="296" t="s">
        <v>2554</v>
      </c>
      <c r="D15" s="297"/>
      <c r="E15" s="298"/>
      <c r="F15" s="299">
        <f>SUM(F7:F14)+F6</f>
        <v>11597599</v>
      </c>
      <c r="G15" s="300"/>
    </row>
    <row r="16" s="265" customFormat="1" ht="40" customHeight="1" spans="1:7">
      <c r="A16" s="282" t="s">
        <v>2541</v>
      </c>
      <c r="B16" s="283"/>
      <c r="C16" s="290" t="s">
        <v>2542</v>
      </c>
      <c r="D16" s="285" t="s">
        <v>2555</v>
      </c>
      <c r="E16" s="286">
        <v>2320498</v>
      </c>
      <c r="F16" s="287">
        <v>1550078</v>
      </c>
      <c r="G16" s="301"/>
    </row>
    <row r="17" s="266" customFormat="1" ht="30" customHeight="1" spans="1:7">
      <c r="A17" s="302"/>
      <c r="B17" s="303"/>
      <c r="C17" s="296" t="s">
        <v>2556</v>
      </c>
      <c r="D17" s="297"/>
      <c r="E17" s="284"/>
      <c r="F17" s="299">
        <f>F16</f>
        <v>1550078</v>
      </c>
      <c r="G17" s="288"/>
    </row>
    <row r="18" s="266" customFormat="1" ht="30" customHeight="1" spans="1:7">
      <c r="A18" s="302"/>
      <c r="B18" s="289"/>
      <c r="C18" s="304" t="s">
        <v>2539</v>
      </c>
      <c r="D18" s="305"/>
      <c r="E18" s="306"/>
      <c r="F18" s="299">
        <f>F15+F17</f>
        <v>13147677</v>
      </c>
      <c r="G18" s="288"/>
    </row>
    <row r="19" s="266" customFormat="1" ht="30" customHeight="1" spans="1:7">
      <c r="A19" s="302"/>
      <c r="B19" s="289"/>
      <c r="C19" s="290"/>
      <c r="D19" s="307"/>
      <c r="E19" s="284"/>
      <c r="F19" s="308"/>
      <c r="G19" s="288"/>
    </row>
    <row r="20" s="266" customFormat="1" ht="30" customHeight="1" spans="1:7">
      <c r="A20" s="302"/>
      <c r="B20" s="309"/>
      <c r="C20" s="290"/>
      <c r="D20" s="307"/>
      <c r="E20" s="284"/>
      <c r="F20" s="308"/>
      <c r="G20" s="288"/>
    </row>
  </sheetData>
  <mergeCells count="12">
    <mergeCell ref="A1:G1"/>
    <mergeCell ref="C5:D5"/>
    <mergeCell ref="C15:D15"/>
    <mergeCell ref="C17:D17"/>
    <mergeCell ref="C18:D18"/>
    <mergeCell ref="A3:A4"/>
    <mergeCell ref="B3:B4"/>
    <mergeCell ref="C3:C4"/>
    <mergeCell ref="D3:D4"/>
    <mergeCell ref="E3:E4"/>
    <mergeCell ref="F3:F4"/>
    <mergeCell ref="G3:G4"/>
  </mergeCells>
  <dataValidations count="1">
    <dataValidation type="list" allowBlank="1" showInputMessage="1" showErrorMessage="1" sqref="A6 A16 A7:A14">
      <formula1>_03综合计划财务股</formula1>
    </dataValidation>
  </dataValidations>
  <pageMargins left="0.75" right="0.75" top="1" bottom="1" header="0.5" footer="0.5"/>
  <pageSetup paperSize="9" scale="9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7">
    <tabColor theme="6" tint="0.6"/>
  </sheetPr>
  <dimension ref="A1:T67"/>
  <sheetViews>
    <sheetView showGridLines="0" showZeros="0" tabSelected="1" view="pageBreakPreview" zoomScale="70" zoomScaleNormal="115" workbookViewId="0">
      <selection activeCell="N24" sqref="N24"/>
    </sheetView>
  </sheetViews>
  <sheetFormatPr defaultColWidth="9" defaultRowHeight="14.25"/>
  <cols>
    <col min="1" max="1" width="20.625" style="222" customWidth="1"/>
    <col min="2" max="2" width="45.625" style="222" customWidth="1"/>
    <col min="3" max="3" width="20.625" style="222" customWidth="1"/>
    <col min="4" max="4" width="19.2833333333333" style="222" customWidth="1"/>
    <col min="5" max="5" width="19.2833333333333" style="223" customWidth="1"/>
    <col min="6" max="7" width="19.2833333333333" style="224" customWidth="1"/>
    <col min="8" max="8" width="3.75" style="222" customWidth="1"/>
    <col min="9" max="9" width="9" style="222"/>
    <col min="10" max="10" width="9.375" style="222"/>
    <col min="11" max="16356" width="9" style="222"/>
    <col min="16357" max="16357" width="45.625" style="222"/>
    <col min="16358" max="16384" width="9" style="222"/>
  </cols>
  <sheetData>
    <row r="1" ht="45" customHeight="1" spans="1:8">
      <c r="A1" s="225"/>
      <c r="B1" s="226" t="s">
        <v>2557</v>
      </c>
      <c r="C1" s="226"/>
      <c r="D1" s="226"/>
      <c r="E1" s="227"/>
      <c r="F1" s="226"/>
      <c r="G1" s="226"/>
      <c r="H1" s="225"/>
    </row>
    <row r="2" s="219" customFormat="1" ht="20.1" customHeight="1" spans="1:8">
      <c r="A2" s="228"/>
      <c r="B2" s="229" t="s">
        <v>2558</v>
      </c>
      <c r="C2" s="229"/>
      <c r="D2" s="229"/>
      <c r="E2" s="230"/>
      <c r="F2" s="231"/>
      <c r="G2" s="231" t="s">
        <v>2</v>
      </c>
      <c r="H2" s="228"/>
    </row>
    <row r="3" s="220" customFormat="1" ht="45" customHeight="1" spans="1:8">
      <c r="A3" s="232" t="s">
        <v>3</v>
      </c>
      <c r="B3" s="233" t="s">
        <v>4</v>
      </c>
      <c r="C3" s="71" t="s">
        <v>5</v>
      </c>
      <c r="D3" s="15" t="s">
        <v>6</v>
      </c>
      <c r="E3" s="168"/>
      <c r="F3" s="17" t="s">
        <v>65</v>
      </c>
      <c r="G3" s="17"/>
      <c r="H3" s="234"/>
    </row>
    <row r="4" s="220" customFormat="1" ht="37.5" spans="1:8">
      <c r="A4" s="235"/>
      <c r="B4" s="236"/>
      <c r="C4" s="73"/>
      <c r="D4" s="15" t="s">
        <v>8</v>
      </c>
      <c r="E4" s="168" t="s">
        <v>66</v>
      </c>
      <c r="F4" s="15" t="s">
        <v>67</v>
      </c>
      <c r="G4" s="15" t="s">
        <v>68</v>
      </c>
      <c r="H4" s="234" t="s">
        <v>7</v>
      </c>
    </row>
    <row r="5" s="220" customFormat="1" ht="18.75" spans="1:8">
      <c r="A5" s="237" t="s">
        <v>2559</v>
      </c>
      <c r="B5" s="173" t="s">
        <v>2560</v>
      </c>
      <c r="C5" s="174">
        <f>VLOOKUP(A5,'[88]04'!A:E,5,FALSE)</f>
        <v>0</v>
      </c>
      <c r="D5" s="174"/>
      <c r="E5" s="180"/>
      <c r="F5" s="24" t="str">
        <f>IF(C5&gt;0,E5/C5-1,IF(C5&lt;0,-(E5/C5-1),""))</f>
        <v/>
      </c>
      <c r="G5" s="24" t="str">
        <f>IF(D5&gt;0,E5/D5-1,IF(D5&lt;0,-(E5/D5-1),""))</f>
        <v/>
      </c>
      <c r="H5" s="77" t="str">
        <f>IF(LEN(A5)=7,"是",IF(B5&lt;&gt;"",IF(SUM(C5:E5)&lt;&gt;0,"是","否"),"是"))</f>
        <v>是</v>
      </c>
    </row>
    <row r="6" ht="37.5" spans="1:8">
      <c r="A6" s="237" t="s">
        <v>2561</v>
      </c>
      <c r="B6" s="173" t="s">
        <v>2562</v>
      </c>
      <c r="C6" s="174">
        <f>VLOOKUP(A6,'[88]04'!A:E,5,FALSE)</f>
        <v>0</v>
      </c>
      <c r="D6" s="174"/>
      <c r="E6" s="180"/>
      <c r="F6" s="24" t="str">
        <f t="shared" ref="F6:F51" si="0">IF(C6&gt;0,E6/C6-1,IF(C6&lt;0,-(E6/C6-1),""))</f>
        <v/>
      </c>
      <c r="G6" s="24" t="str">
        <f t="shared" ref="G6:G51" si="1">IF(D6&gt;0,E6/D6-1,IF(D6&lt;0,-(E6/D6-1),""))</f>
        <v/>
      </c>
      <c r="H6" s="77" t="str">
        <f t="shared" ref="H6:H51" si="2">IF(LEN(A6)=7,"是",IF(B6&lt;&gt;"",IF(SUM(C6:E6)&lt;&gt;0,"是","否"),"是"))</f>
        <v>是</v>
      </c>
    </row>
    <row r="7" ht="18.75" spans="1:8">
      <c r="A7" s="237" t="s">
        <v>2563</v>
      </c>
      <c r="B7" s="173" t="s">
        <v>2564</v>
      </c>
      <c r="C7" s="174">
        <f>VLOOKUP(A7,'[88]04'!A:E,5,FALSE)</f>
        <v>0</v>
      </c>
      <c r="D7" s="174"/>
      <c r="E7" s="180"/>
      <c r="F7" s="24" t="str">
        <f t="shared" si="0"/>
        <v/>
      </c>
      <c r="G7" s="24" t="str">
        <f t="shared" si="1"/>
        <v/>
      </c>
      <c r="H7" s="77" t="str">
        <f t="shared" si="2"/>
        <v>是</v>
      </c>
    </row>
    <row r="8" ht="18.75" spans="1:8">
      <c r="A8" s="237" t="s">
        <v>2565</v>
      </c>
      <c r="B8" s="173" t="s">
        <v>2566</v>
      </c>
      <c r="C8" s="174">
        <f>VLOOKUP(A8,'[88]04'!A:E,5,FALSE)</f>
        <v>0</v>
      </c>
      <c r="D8" s="174"/>
      <c r="E8" s="180"/>
      <c r="F8" s="24" t="str">
        <f t="shared" si="0"/>
        <v/>
      </c>
      <c r="G8" s="24" t="str">
        <f t="shared" si="1"/>
        <v/>
      </c>
      <c r="H8" s="77" t="str">
        <f t="shared" si="2"/>
        <v>是</v>
      </c>
    </row>
    <row r="9" ht="18.75" spans="1:8">
      <c r="A9" s="237" t="s">
        <v>2567</v>
      </c>
      <c r="B9" s="173" t="s">
        <v>2568</v>
      </c>
      <c r="C9" s="174">
        <f>VLOOKUP(A9,'[88]04'!A:E,5,FALSE)</f>
        <v>53</v>
      </c>
      <c r="D9" s="174"/>
      <c r="E9" s="180">
        <v>10</v>
      </c>
      <c r="F9" s="24">
        <f t="shared" si="0"/>
        <v>-0.811</v>
      </c>
      <c r="G9" s="24" t="str">
        <f t="shared" si="1"/>
        <v/>
      </c>
      <c r="H9" s="77" t="str">
        <f t="shared" si="2"/>
        <v>是</v>
      </c>
    </row>
    <row r="10" ht="18.75" spans="1:8">
      <c r="A10" s="237" t="s">
        <v>2569</v>
      </c>
      <c r="B10" s="173" t="s">
        <v>2570</v>
      </c>
      <c r="C10" s="174">
        <f>VLOOKUP(A10,'[88]04'!A:E,5,FALSE)</f>
        <v>0</v>
      </c>
      <c r="D10" s="174"/>
      <c r="E10" s="180"/>
      <c r="F10" s="24" t="str">
        <f t="shared" si="0"/>
        <v/>
      </c>
      <c r="G10" s="24" t="str">
        <f t="shared" si="1"/>
        <v/>
      </c>
      <c r="H10" s="77" t="str">
        <f t="shared" si="2"/>
        <v>是</v>
      </c>
    </row>
    <row r="11" ht="18.75" spans="1:8">
      <c r="A11" s="237" t="s">
        <v>2571</v>
      </c>
      <c r="B11" s="173" t="s">
        <v>2572</v>
      </c>
      <c r="C11" s="174">
        <f>SUM(C12:C16)</f>
        <v>5662</v>
      </c>
      <c r="D11" s="174">
        <f>SUM(D12:D16)</f>
        <v>45323</v>
      </c>
      <c r="E11" s="174">
        <f>SUM(E12:E16)</f>
        <v>4793</v>
      </c>
      <c r="F11" s="24">
        <f t="shared" si="0"/>
        <v>-0.153</v>
      </c>
      <c r="G11" s="24">
        <f t="shared" si="1"/>
        <v>-0.894</v>
      </c>
      <c r="H11" s="77" t="str">
        <f t="shared" si="2"/>
        <v>是</v>
      </c>
    </row>
    <row r="12" ht="18.75" spans="1:8">
      <c r="A12" s="237" t="s">
        <v>2573</v>
      </c>
      <c r="B12" s="177" t="s">
        <v>2574</v>
      </c>
      <c r="C12" s="174">
        <f>VLOOKUP(A12,'[88]04'!A:E,5,FALSE)</f>
        <v>5450</v>
      </c>
      <c r="D12" s="178">
        <v>45323</v>
      </c>
      <c r="E12" s="180">
        <f>4339+122+13</f>
        <v>4474</v>
      </c>
      <c r="F12" s="24">
        <f t="shared" si="0"/>
        <v>-0.179</v>
      </c>
      <c r="G12" s="24">
        <f t="shared" si="1"/>
        <v>-0.901</v>
      </c>
      <c r="H12" s="77" t="str">
        <f t="shared" si="2"/>
        <v>是</v>
      </c>
    </row>
    <row r="13" ht="18.75" spans="1:8">
      <c r="A13" s="237" t="s">
        <v>2575</v>
      </c>
      <c r="B13" s="177" t="s">
        <v>2576</v>
      </c>
      <c r="C13" s="174">
        <f>VLOOKUP(A13,'[88]04'!A:E,5,FALSE)</f>
        <v>484</v>
      </c>
      <c r="D13" s="178"/>
      <c r="E13" s="180">
        <v>406</v>
      </c>
      <c r="F13" s="24">
        <f t="shared" si="0"/>
        <v>-0.161</v>
      </c>
      <c r="G13" s="24" t="str">
        <f t="shared" si="1"/>
        <v/>
      </c>
      <c r="H13" s="77" t="str">
        <f t="shared" si="2"/>
        <v>是</v>
      </c>
    </row>
    <row r="14" ht="18.75" hidden="1" spans="1:8">
      <c r="A14" s="238" t="s">
        <v>2577</v>
      </c>
      <c r="B14" s="185" t="s">
        <v>2578</v>
      </c>
      <c r="C14" s="204">
        <f>VLOOKUP(A14,'[88]04'!A:E,5,FALSE)</f>
        <v>0</v>
      </c>
      <c r="D14" s="183"/>
      <c r="E14" s="239"/>
      <c r="F14" s="24" t="str">
        <f t="shared" si="0"/>
        <v/>
      </c>
      <c r="G14" s="24" t="str">
        <f t="shared" si="1"/>
        <v/>
      </c>
      <c r="H14" s="77" t="str">
        <f t="shared" si="2"/>
        <v>否</v>
      </c>
    </row>
    <row r="15" ht="18.75" spans="1:8">
      <c r="A15" s="237" t="s">
        <v>2579</v>
      </c>
      <c r="B15" s="177" t="s">
        <v>2580</v>
      </c>
      <c r="C15" s="174">
        <f>VLOOKUP(A15,'[88]04'!A:E,5,FALSE)</f>
        <v>-272</v>
      </c>
      <c r="D15" s="178"/>
      <c r="E15" s="180">
        <v>-87</v>
      </c>
      <c r="F15" s="24">
        <f t="shared" si="0"/>
        <v>0.68</v>
      </c>
      <c r="G15" s="24" t="str">
        <f t="shared" si="1"/>
        <v/>
      </c>
      <c r="H15" s="77" t="str">
        <f t="shared" si="2"/>
        <v>是</v>
      </c>
    </row>
    <row r="16" ht="18.75" hidden="1" spans="1:8">
      <c r="A16" s="238" t="s">
        <v>2581</v>
      </c>
      <c r="B16" s="185" t="s">
        <v>2582</v>
      </c>
      <c r="C16" s="204">
        <f>VLOOKUP(A16,'[88]04'!A:E,5,FALSE)</f>
        <v>0</v>
      </c>
      <c r="D16" s="183"/>
      <c r="E16" s="239"/>
      <c r="F16" s="24" t="str">
        <f t="shared" si="0"/>
        <v/>
      </c>
      <c r="G16" s="24" t="str">
        <f t="shared" si="1"/>
        <v/>
      </c>
      <c r="H16" s="77" t="str">
        <f t="shared" si="2"/>
        <v>否</v>
      </c>
    </row>
    <row r="17" ht="18.75" spans="1:8">
      <c r="A17" s="240" t="s">
        <v>2583</v>
      </c>
      <c r="B17" s="99" t="s">
        <v>2584</v>
      </c>
      <c r="C17" s="174">
        <f>VLOOKUP(A17,'[88]04'!A:E,5,FALSE)</f>
        <v>0</v>
      </c>
      <c r="D17" s="174"/>
      <c r="E17" s="180"/>
      <c r="F17" s="24" t="str">
        <f t="shared" si="0"/>
        <v/>
      </c>
      <c r="G17" s="24" t="str">
        <f t="shared" si="1"/>
        <v/>
      </c>
      <c r="H17" s="77" t="str">
        <f t="shared" si="2"/>
        <v>是</v>
      </c>
    </row>
    <row r="18" ht="18.75" spans="1:8">
      <c r="A18" s="240" t="s">
        <v>2585</v>
      </c>
      <c r="B18" s="99" t="s">
        <v>2586</v>
      </c>
      <c r="C18" s="174">
        <f>SUM(C19:C20)</f>
        <v>0</v>
      </c>
      <c r="D18" s="174">
        <f>SUM(D19:D20)</f>
        <v>0</v>
      </c>
      <c r="E18" s="174">
        <f>SUM(E19:E20)</f>
        <v>0</v>
      </c>
      <c r="F18" s="24" t="str">
        <f t="shared" si="0"/>
        <v/>
      </c>
      <c r="G18" s="24" t="str">
        <f t="shared" si="1"/>
        <v/>
      </c>
      <c r="H18" s="77" t="str">
        <f t="shared" si="2"/>
        <v>是</v>
      </c>
    </row>
    <row r="19" ht="18.75" hidden="1" spans="1:8">
      <c r="A19" s="241" t="s">
        <v>2587</v>
      </c>
      <c r="B19" s="185" t="s">
        <v>2588</v>
      </c>
      <c r="C19" s="204">
        <f>VLOOKUP(A19,'[88]04'!A:E,5,FALSE)</f>
        <v>0</v>
      </c>
      <c r="D19" s="183"/>
      <c r="E19" s="239"/>
      <c r="F19" s="24" t="str">
        <f t="shared" si="0"/>
        <v/>
      </c>
      <c r="G19" s="24" t="str">
        <f t="shared" si="1"/>
        <v/>
      </c>
      <c r="H19" s="77" t="str">
        <f t="shared" si="2"/>
        <v>否</v>
      </c>
    </row>
    <row r="20" ht="18.75" hidden="1" spans="1:8">
      <c r="A20" s="241" t="s">
        <v>2589</v>
      </c>
      <c r="B20" s="185" t="s">
        <v>2590</v>
      </c>
      <c r="C20" s="204">
        <f>VLOOKUP(A20,'[88]04'!A:E,5,FALSE)</f>
        <v>0</v>
      </c>
      <c r="D20" s="183"/>
      <c r="E20" s="239"/>
      <c r="F20" s="24" t="str">
        <f t="shared" si="0"/>
        <v/>
      </c>
      <c r="G20" s="24" t="str">
        <f t="shared" si="1"/>
        <v/>
      </c>
      <c r="H20" s="77" t="str">
        <f t="shared" si="2"/>
        <v>否</v>
      </c>
    </row>
    <row r="21" ht="18.75" spans="1:8">
      <c r="A21" s="240" t="s">
        <v>2591</v>
      </c>
      <c r="B21" s="99" t="s">
        <v>2592</v>
      </c>
      <c r="C21" s="174">
        <f>VLOOKUP(A21,'[88]04'!A:E,5,FALSE)</f>
        <v>0</v>
      </c>
      <c r="D21" s="174"/>
      <c r="E21" s="180"/>
      <c r="F21" s="24" t="str">
        <f t="shared" si="0"/>
        <v/>
      </c>
      <c r="G21" s="24" t="str">
        <f t="shared" si="1"/>
        <v/>
      </c>
      <c r="H21" s="77" t="str">
        <f t="shared" si="2"/>
        <v>是</v>
      </c>
    </row>
    <row r="22" ht="18.75" spans="1:8">
      <c r="A22" s="240" t="s">
        <v>2593</v>
      </c>
      <c r="B22" s="99" t="s">
        <v>2594</v>
      </c>
      <c r="C22" s="174">
        <f>VLOOKUP(A22,'[88]04'!A:E,5,FALSE)</f>
        <v>0</v>
      </c>
      <c r="D22" s="174"/>
      <c r="E22" s="180"/>
      <c r="F22" s="24" t="str">
        <f t="shared" si="0"/>
        <v/>
      </c>
      <c r="G22" s="24" t="str">
        <f t="shared" si="1"/>
        <v/>
      </c>
      <c r="H22" s="77" t="str">
        <f t="shared" si="2"/>
        <v>是</v>
      </c>
    </row>
    <row r="23" ht="18.75" spans="1:8">
      <c r="A23" s="240" t="s">
        <v>2595</v>
      </c>
      <c r="B23" s="99" t="s">
        <v>2596</v>
      </c>
      <c r="C23" s="174">
        <f>VLOOKUP(A23,'[88]04'!A:E,5,FALSE)</f>
        <v>0</v>
      </c>
      <c r="D23" s="174"/>
      <c r="E23" s="180"/>
      <c r="F23" s="24" t="str">
        <f t="shared" si="0"/>
        <v/>
      </c>
      <c r="G23" s="24" t="str">
        <f t="shared" si="1"/>
        <v/>
      </c>
      <c r="H23" s="77" t="str">
        <f t="shared" si="2"/>
        <v>是</v>
      </c>
    </row>
    <row r="24" ht="18.75" spans="1:8">
      <c r="A24" s="237" t="s">
        <v>2597</v>
      </c>
      <c r="B24" s="173" t="s">
        <v>2598</v>
      </c>
      <c r="C24" s="174">
        <f>VLOOKUP(A24,'[88]04'!A:E,5,FALSE)</f>
        <v>0</v>
      </c>
      <c r="D24" s="174"/>
      <c r="E24" s="180"/>
      <c r="F24" s="24" t="str">
        <f t="shared" si="0"/>
        <v/>
      </c>
      <c r="G24" s="24" t="str">
        <f t="shared" si="1"/>
        <v/>
      </c>
      <c r="H24" s="77" t="str">
        <f t="shared" si="2"/>
        <v>是</v>
      </c>
    </row>
    <row r="25" ht="18.75" spans="1:8">
      <c r="A25" s="237" t="s">
        <v>2599</v>
      </c>
      <c r="B25" s="173" t="s">
        <v>2600</v>
      </c>
      <c r="C25" s="174">
        <f>VLOOKUP(A25,'[88]04'!A:E,5,FALSE)</f>
        <v>342</v>
      </c>
      <c r="D25" s="174">
        <v>340</v>
      </c>
      <c r="E25" s="180">
        <v>30</v>
      </c>
      <c r="F25" s="24">
        <f t="shared" si="0"/>
        <v>-0.912</v>
      </c>
      <c r="G25" s="24">
        <f t="shared" si="1"/>
        <v>-0.912</v>
      </c>
      <c r="H25" s="77" t="str">
        <f t="shared" si="2"/>
        <v>是</v>
      </c>
    </row>
    <row r="26" ht="37.5" spans="1:8">
      <c r="A26" s="237" t="s">
        <v>2601</v>
      </c>
      <c r="B26" s="173" t="s">
        <v>2602</v>
      </c>
      <c r="C26" s="174">
        <f>VLOOKUP(A26,'[88]04'!A:E,5,FALSE)</f>
        <v>0</v>
      </c>
      <c r="D26" s="174"/>
      <c r="E26" s="180"/>
      <c r="F26" s="24" t="str">
        <f t="shared" si="0"/>
        <v/>
      </c>
      <c r="G26" s="24" t="str">
        <f t="shared" si="1"/>
        <v/>
      </c>
      <c r="H26" s="77" t="str">
        <f t="shared" si="2"/>
        <v>是</v>
      </c>
    </row>
    <row r="27" ht="18.75" spans="1:8">
      <c r="A27" s="237" t="s">
        <v>2603</v>
      </c>
      <c r="B27" s="173" t="s">
        <v>2604</v>
      </c>
      <c r="C27" s="174">
        <f>VLOOKUP(A27,'[88]04'!A:E,5,FALSE)</f>
        <v>0</v>
      </c>
      <c r="D27" s="174"/>
      <c r="E27" s="180"/>
      <c r="F27" s="24" t="str">
        <f t="shared" si="0"/>
        <v/>
      </c>
      <c r="G27" s="24" t="str">
        <f t="shared" si="1"/>
        <v/>
      </c>
      <c r="H27" s="77" t="str">
        <f t="shared" si="2"/>
        <v>是</v>
      </c>
    </row>
    <row r="28" ht="18.75" spans="1:8">
      <c r="A28" s="237" t="s">
        <v>2605</v>
      </c>
      <c r="B28" s="173" t="s">
        <v>2606</v>
      </c>
      <c r="C28" s="174">
        <f>VLOOKUP(A28,'[88]04'!A:E,5,FALSE)</f>
        <v>1763</v>
      </c>
      <c r="D28" s="174">
        <v>5845</v>
      </c>
      <c r="E28" s="180">
        <f>85+2500+155</f>
        <v>2740</v>
      </c>
      <c r="F28" s="24">
        <f t="shared" si="0"/>
        <v>0.554</v>
      </c>
      <c r="G28" s="24">
        <f t="shared" si="1"/>
        <v>-0.531</v>
      </c>
      <c r="H28" s="77" t="str">
        <f t="shared" si="2"/>
        <v>是</v>
      </c>
    </row>
    <row r="29" ht="18.75" spans="1:8">
      <c r="A29" s="237"/>
      <c r="B29" s="242"/>
      <c r="C29" s="178"/>
      <c r="D29" s="178"/>
      <c r="E29" s="180"/>
      <c r="F29" s="24" t="str">
        <f t="shared" si="0"/>
        <v/>
      </c>
      <c r="G29" s="24" t="str">
        <f t="shared" si="1"/>
        <v/>
      </c>
      <c r="H29" s="77" t="str">
        <f t="shared" si="2"/>
        <v>是</v>
      </c>
    </row>
    <row r="30" ht="18.75" spans="1:8">
      <c r="A30" s="198"/>
      <c r="B30" s="199" t="s">
        <v>2607</v>
      </c>
      <c r="C30" s="174">
        <f>SUM(C5,C6,C7,C8,C9,C10,C11,C17,C18,C21,C22,C23,C24,C25,C26,C27,C28)</f>
        <v>7820</v>
      </c>
      <c r="D30" s="174">
        <f>SUM(D5,D6,D7,D8,D9,D10,D11,D17,D18,D21,D22,D23,D24,D25,D26,D27,D28)</f>
        <v>51508</v>
      </c>
      <c r="E30" s="174">
        <f>SUM(E5,E6,E7,E8,E9,E10,E11,E17,E18,E21,E22,E23,E24,E25,E26,E27,E28)</f>
        <v>7573</v>
      </c>
      <c r="F30" s="24">
        <f t="shared" si="0"/>
        <v>-0.032</v>
      </c>
      <c r="G30" s="24">
        <f t="shared" si="1"/>
        <v>-0.853</v>
      </c>
      <c r="H30" s="77" t="str">
        <f t="shared" si="2"/>
        <v>是</v>
      </c>
    </row>
    <row r="31" ht="18.75" spans="1:20">
      <c r="A31" s="243">
        <v>105</v>
      </c>
      <c r="B31" s="244" t="s">
        <v>2608</v>
      </c>
      <c r="C31" s="212">
        <f>SUM(C32,C36)</f>
        <v>42100</v>
      </c>
      <c r="D31" s="212">
        <f>SUM(D32,D36)</f>
        <v>7300</v>
      </c>
      <c r="E31" s="212">
        <f>SUM(E32,E36)</f>
        <v>27300</v>
      </c>
      <c r="F31" s="24">
        <f t="shared" si="0"/>
        <v>-0.352</v>
      </c>
      <c r="G31" s="24">
        <f t="shared" si="1"/>
        <v>2.74</v>
      </c>
      <c r="H31" s="77" t="str">
        <f t="shared" si="2"/>
        <v>是</v>
      </c>
      <c r="S31" s="261"/>
      <c r="T31" s="261"/>
    </row>
    <row r="32" ht="18.75" spans="1:20">
      <c r="A32" s="245"/>
      <c r="B32" s="246" t="s">
        <v>2609</v>
      </c>
      <c r="C32" s="212">
        <f>SUM(C33:C35)</f>
        <v>42100</v>
      </c>
      <c r="D32" s="212">
        <f>SUM(D33:D35)</f>
        <v>7300</v>
      </c>
      <c r="E32" s="212">
        <f>SUM(E33:E35)</f>
        <v>27300</v>
      </c>
      <c r="F32" s="24">
        <f t="shared" si="0"/>
        <v>-0.352</v>
      </c>
      <c r="G32" s="24">
        <f t="shared" si="1"/>
        <v>2.74</v>
      </c>
      <c r="H32" s="77" t="str">
        <f t="shared" si="2"/>
        <v>是</v>
      </c>
      <c r="S32" s="261"/>
      <c r="T32" s="261"/>
    </row>
    <row r="33" ht="18.75" spans="1:20">
      <c r="A33" s="245"/>
      <c r="B33" s="209" t="s">
        <v>2610</v>
      </c>
      <c r="C33" s="212"/>
      <c r="D33" s="174"/>
      <c r="E33" s="180">
        <v>20000</v>
      </c>
      <c r="F33" s="24" t="str">
        <f t="shared" si="0"/>
        <v/>
      </c>
      <c r="G33" s="24" t="str">
        <f t="shared" si="1"/>
        <v/>
      </c>
      <c r="H33" s="77" t="str">
        <f t="shared" si="2"/>
        <v>是</v>
      </c>
      <c r="S33" s="261"/>
      <c r="T33" s="261"/>
    </row>
    <row r="34" ht="18.75" spans="1:20">
      <c r="A34" s="245"/>
      <c r="B34" s="209" t="s">
        <v>2611</v>
      </c>
      <c r="C34" s="212">
        <v>42100</v>
      </c>
      <c r="D34" s="174">
        <v>7300</v>
      </c>
      <c r="E34" s="174">
        <v>7300</v>
      </c>
      <c r="F34" s="24">
        <f t="shared" si="0"/>
        <v>-0.827</v>
      </c>
      <c r="G34" s="24">
        <f t="shared" si="1"/>
        <v>0</v>
      </c>
      <c r="H34" s="77" t="str">
        <f t="shared" si="2"/>
        <v>是</v>
      </c>
      <c r="S34" s="261"/>
      <c r="T34" s="261"/>
    </row>
    <row r="35" ht="18.75" hidden="1" spans="1:20">
      <c r="A35" s="245"/>
      <c r="B35" s="209" t="s">
        <v>2612</v>
      </c>
      <c r="C35" s="212"/>
      <c r="D35" s="174"/>
      <c r="E35" s="180"/>
      <c r="F35" s="24" t="str">
        <f t="shared" si="0"/>
        <v/>
      </c>
      <c r="G35" s="24" t="str">
        <f t="shared" si="1"/>
        <v/>
      </c>
      <c r="H35" s="77" t="str">
        <f t="shared" si="2"/>
        <v>否</v>
      </c>
      <c r="S35" s="261"/>
      <c r="T35" s="261"/>
    </row>
    <row r="36" ht="18.75" hidden="1" spans="1:20">
      <c r="A36" s="245"/>
      <c r="B36" s="246" t="s">
        <v>2613</v>
      </c>
      <c r="C36" s="212"/>
      <c r="D36" s="174"/>
      <c r="E36" s="180"/>
      <c r="F36" s="24" t="str">
        <f t="shared" si="0"/>
        <v/>
      </c>
      <c r="G36" s="24" t="str">
        <f t="shared" si="1"/>
        <v/>
      </c>
      <c r="H36" s="77" t="str">
        <f t="shared" si="2"/>
        <v>否</v>
      </c>
      <c r="S36" s="261"/>
      <c r="T36" s="261"/>
    </row>
    <row r="37" ht="18.75" spans="1:20">
      <c r="A37" s="245">
        <v>110</v>
      </c>
      <c r="B37" s="247" t="s">
        <v>43</v>
      </c>
      <c r="C37" s="212">
        <f>SUM(C38,C49:C50)</f>
        <v>22450</v>
      </c>
      <c r="D37" s="212">
        <f>SUM(D38,D49:D50)</f>
        <v>6082</v>
      </c>
      <c r="E37" s="212">
        <f>SUM(E38,E49:E50)</f>
        <v>7763</v>
      </c>
      <c r="F37" s="24">
        <f t="shared" si="0"/>
        <v>-0.654</v>
      </c>
      <c r="G37" s="24">
        <f t="shared" si="1"/>
        <v>0.276</v>
      </c>
      <c r="H37" s="77" t="str">
        <f t="shared" si="2"/>
        <v>是</v>
      </c>
      <c r="M37" s="259"/>
      <c r="N37" s="259"/>
      <c r="O37" s="259"/>
      <c r="P37" s="259"/>
      <c r="Q37" s="259"/>
      <c r="S37" s="261"/>
      <c r="T37" s="261"/>
    </row>
    <row r="38" s="221" customFormat="1" ht="18.75" spans="1:20">
      <c r="A38" s="245">
        <v>11004</v>
      </c>
      <c r="B38" s="248" t="s">
        <v>2614</v>
      </c>
      <c r="C38" s="212">
        <f>SUM(C39:C48)</f>
        <v>6202</v>
      </c>
      <c r="D38" s="212">
        <f>SUM(D39:D48)</f>
        <v>16</v>
      </c>
      <c r="E38" s="212">
        <f>SUM(E39:E48)</f>
        <v>654</v>
      </c>
      <c r="F38" s="24">
        <f t="shared" si="0"/>
        <v>-0.895</v>
      </c>
      <c r="G38" s="24">
        <f t="shared" si="1"/>
        <v>39.875</v>
      </c>
      <c r="H38" s="249" t="str">
        <f t="shared" si="2"/>
        <v>是</v>
      </c>
      <c r="M38" s="260"/>
      <c r="N38" s="260"/>
      <c r="O38" s="260"/>
      <c r="P38" s="260"/>
      <c r="Q38" s="260"/>
      <c r="R38" s="262"/>
      <c r="S38" s="262"/>
      <c r="T38" s="262"/>
    </row>
    <row r="39" ht="18.75" spans="1:20">
      <c r="A39" s="250">
        <v>1100403</v>
      </c>
      <c r="B39" s="209" t="s">
        <v>2615</v>
      </c>
      <c r="C39" s="251"/>
      <c r="D39" s="178"/>
      <c r="E39" s="252"/>
      <c r="F39" s="24" t="str">
        <f t="shared" si="0"/>
        <v/>
      </c>
      <c r="G39" s="24" t="str">
        <f t="shared" si="1"/>
        <v/>
      </c>
      <c r="H39" s="77" t="str">
        <f t="shared" si="2"/>
        <v>是</v>
      </c>
      <c r="M39" s="259"/>
      <c r="N39" s="259"/>
      <c r="O39" s="259"/>
      <c r="P39" s="259"/>
      <c r="Q39" s="259"/>
      <c r="R39" s="261"/>
      <c r="S39" s="261"/>
      <c r="T39" s="261"/>
    </row>
    <row r="40" ht="18.75" spans="1:20">
      <c r="A40" s="250">
        <v>1100404</v>
      </c>
      <c r="B40" s="209" t="s">
        <v>2616</v>
      </c>
      <c r="C40" s="251"/>
      <c r="D40" s="178"/>
      <c r="E40" s="252"/>
      <c r="F40" s="24" t="str">
        <f t="shared" si="0"/>
        <v/>
      </c>
      <c r="G40" s="24" t="str">
        <f t="shared" si="1"/>
        <v/>
      </c>
      <c r="H40" s="77" t="str">
        <f t="shared" si="2"/>
        <v>是</v>
      </c>
      <c r="M40" s="259"/>
      <c r="N40" s="259"/>
      <c r="O40" s="259"/>
      <c r="P40" s="259"/>
      <c r="Q40" s="259"/>
      <c r="R40" s="261"/>
      <c r="S40" s="261"/>
      <c r="T40" s="261"/>
    </row>
    <row r="41" ht="18.75" spans="1:20">
      <c r="A41" s="250">
        <v>1100405</v>
      </c>
      <c r="B41" s="209" t="s">
        <v>2064</v>
      </c>
      <c r="C41" s="251">
        <v>32</v>
      </c>
      <c r="D41" s="178"/>
      <c r="E41" s="252">
        <v>4</v>
      </c>
      <c r="F41" s="24">
        <f t="shared" si="0"/>
        <v>-0.875</v>
      </c>
      <c r="G41" s="24" t="str">
        <f t="shared" si="1"/>
        <v/>
      </c>
      <c r="H41" s="77" t="str">
        <f t="shared" si="2"/>
        <v>是</v>
      </c>
      <c r="M41" s="259"/>
      <c r="N41" s="259"/>
      <c r="O41" s="259"/>
      <c r="P41" s="259"/>
      <c r="Q41" s="259"/>
      <c r="R41" s="261"/>
      <c r="S41" s="261"/>
      <c r="T41" s="261"/>
    </row>
    <row r="42" ht="18.75" spans="1:20">
      <c r="A42" s="250">
        <v>1100406</v>
      </c>
      <c r="B42" s="209" t="s">
        <v>2617</v>
      </c>
      <c r="C42" s="251">
        <v>2</v>
      </c>
      <c r="D42" s="178"/>
      <c r="E42" s="252">
        <v>2</v>
      </c>
      <c r="F42" s="24">
        <f t="shared" si="0"/>
        <v>0</v>
      </c>
      <c r="G42" s="24" t="str">
        <f t="shared" si="1"/>
        <v/>
      </c>
      <c r="H42" s="77" t="str">
        <f t="shared" si="2"/>
        <v>是</v>
      </c>
      <c r="M42" s="259"/>
      <c r="N42" s="259"/>
      <c r="O42" s="259"/>
      <c r="P42" s="259"/>
      <c r="Q42" s="259"/>
      <c r="R42" s="261"/>
      <c r="T42" s="261"/>
    </row>
    <row r="43" ht="18.75" spans="1:18">
      <c r="A43" s="250">
        <v>1100407</v>
      </c>
      <c r="B43" s="209" t="s">
        <v>2068</v>
      </c>
      <c r="C43" s="251"/>
      <c r="D43" s="178"/>
      <c r="E43" s="252"/>
      <c r="F43" s="24" t="str">
        <f t="shared" si="0"/>
        <v/>
      </c>
      <c r="G43" s="24" t="str">
        <f t="shared" si="1"/>
        <v/>
      </c>
      <c r="H43" s="77" t="str">
        <f t="shared" si="2"/>
        <v>是</v>
      </c>
      <c r="M43" s="259"/>
      <c r="N43" s="259"/>
      <c r="O43" s="259"/>
      <c r="P43" s="259"/>
      <c r="Q43" s="259"/>
      <c r="R43" s="261"/>
    </row>
    <row r="44" ht="18.75" spans="1:17">
      <c r="A44" s="250">
        <v>1100408</v>
      </c>
      <c r="B44" s="209" t="s">
        <v>2618</v>
      </c>
      <c r="C44" s="251">
        <v>5572</v>
      </c>
      <c r="D44" s="178"/>
      <c r="E44" s="252"/>
      <c r="F44" s="24">
        <f t="shared" si="0"/>
        <v>-1</v>
      </c>
      <c r="G44" s="24" t="str">
        <f t="shared" si="1"/>
        <v/>
      </c>
      <c r="H44" s="77" t="str">
        <f t="shared" si="2"/>
        <v>是</v>
      </c>
      <c r="M44" s="259"/>
      <c r="N44" s="259"/>
      <c r="O44" s="259"/>
      <c r="P44" s="259"/>
      <c r="Q44" s="259"/>
    </row>
    <row r="45" ht="18.75" spans="1:18">
      <c r="A45" s="250">
        <v>1100409</v>
      </c>
      <c r="B45" s="209" t="s">
        <v>2619</v>
      </c>
      <c r="C45" s="251">
        <v>6</v>
      </c>
      <c r="D45" s="178"/>
      <c r="E45" s="252"/>
      <c r="F45" s="24">
        <f t="shared" si="0"/>
        <v>-1</v>
      </c>
      <c r="G45" s="24" t="str">
        <f t="shared" si="1"/>
        <v/>
      </c>
      <c r="H45" s="77" t="str">
        <f t="shared" si="2"/>
        <v>是</v>
      </c>
      <c r="M45" s="259"/>
      <c r="N45" s="259"/>
      <c r="O45" s="259"/>
      <c r="P45" s="259"/>
      <c r="Q45" s="259"/>
      <c r="R45" s="261"/>
    </row>
    <row r="46" ht="18.75" spans="1:18">
      <c r="A46" s="250">
        <v>1100410</v>
      </c>
      <c r="B46" s="209" t="s">
        <v>2071</v>
      </c>
      <c r="C46" s="251"/>
      <c r="D46" s="178"/>
      <c r="E46" s="252"/>
      <c r="F46" s="24" t="str">
        <f t="shared" si="0"/>
        <v/>
      </c>
      <c r="G46" s="24" t="str">
        <f t="shared" si="1"/>
        <v/>
      </c>
      <c r="H46" s="77" t="str">
        <f t="shared" si="2"/>
        <v>是</v>
      </c>
      <c r="M46" s="259"/>
      <c r="N46" s="259"/>
      <c r="O46" s="259"/>
      <c r="P46" s="259"/>
      <c r="Q46" s="259"/>
      <c r="R46" s="261"/>
    </row>
    <row r="47" ht="18.75" spans="1:18">
      <c r="A47" s="250">
        <v>1100411</v>
      </c>
      <c r="B47" s="209" t="s">
        <v>2620</v>
      </c>
      <c r="C47" s="251"/>
      <c r="D47" s="178"/>
      <c r="E47" s="252"/>
      <c r="F47" s="24" t="str">
        <f t="shared" si="0"/>
        <v/>
      </c>
      <c r="G47" s="24" t="str">
        <f t="shared" si="1"/>
        <v/>
      </c>
      <c r="H47" s="77" t="str">
        <f t="shared" si="2"/>
        <v>是</v>
      </c>
      <c r="M47" s="259"/>
      <c r="N47" s="259"/>
      <c r="O47" s="259"/>
      <c r="P47" s="259"/>
      <c r="Q47" s="259"/>
      <c r="R47" s="261"/>
    </row>
    <row r="48" ht="18.75" spans="1:18">
      <c r="A48" s="250">
        <v>1100499</v>
      </c>
      <c r="B48" s="209" t="s">
        <v>91</v>
      </c>
      <c r="C48" s="251">
        <v>590</v>
      </c>
      <c r="D48" s="178">
        <v>16</v>
      </c>
      <c r="E48" s="252">
        <v>648</v>
      </c>
      <c r="F48" s="24">
        <f t="shared" si="0"/>
        <v>0.098</v>
      </c>
      <c r="G48" s="24">
        <f t="shared" si="1"/>
        <v>39.5</v>
      </c>
      <c r="H48" s="77" t="str">
        <f t="shared" si="2"/>
        <v>是</v>
      </c>
      <c r="M48" s="259"/>
      <c r="N48" s="259"/>
      <c r="O48" s="259"/>
      <c r="P48" s="259"/>
      <c r="Q48" s="259"/>
      <c r="R48" s="261"/>
    </row>
    <row r="49" ht="18.75" spans="1:18">
      <c r="A49" s="250">
        <v>11008</v>
      </c>
      <c r="B49" s="246" t="s">
        <v>102</v>
      </c>
      <c r="C49" s="251">
        <v>1679</v>
      </c>
      <c r="D49" s="178">
        <v>6066</v>
      </c>
      <c r="E49" s="252">
        <v>7109</v>
      </c>
      <c r="F49" s="24">
        <f t="shared" si="0"/>
        <v>3.234</v>
      </c>
      <c r="G49" s="24">
        <f t="shared" si="1"/>
        <v>0.172</v>
      </c>
      <c r="H49" s="77" t="str">
        <f t="shared" si="2"/>
        <v>是</v>
      </c>
      <c r="M49" s="261"/>
      <c r="N49" s="261"/>
      <c r="O49" s="261"/>
      <c r="P49" s="261"/>
      <c r="Q49" s="261"/>
      <c r="R49" s="261"/>
    </row>
    <row r="50" ht="18.75" spans="1:8">
      <c r="A50" s="250">
        <v>11009</v>
      </c>
      <c r="B50" s="246" t="s">
        <v>103</v>
      </c>
      <c r="C50" s="251">
        <v>14569</v>
      </c>
      <c r="D50" s="178"/>
      <c r="E50" s="180"/>
      <c r="F50" s="24">
        <f t="shared" si="0"/>
        <v>-1</v>
      </c>
      <c r="G50" s="24" t="str">
        <f t="shared" si="1"/>
        <v/>
      </c>
      <c r="H50" s="77" t="str">
        <f t="shared" si="2"/>
        <v>是</v>
      </c>
    </row>
    <row r="51" ht="18.75" spans="1:8">
      <c r="A51" s="253"/>
      <c r="B51" s="254" t="s">
        <v>61</v>
      </c>
      <c r="C51" s="212">
        <f>SUM(C30:C31,C37)</f>
        <v>72370</v>
      </c>
      <c r="D51" s="212">
        <f>SUM(D30:D31,D37)</f>
        <v>64890</v>
      </c>
      <c r="E51" s="212">
        <f>SUM(E30:E31,E37)</f>
        <v>42636</v>
      </c>
      <c r="F51" s="24">
        <f t="shared" si="0"/>
        <v>-0.411</v>
      </c>
      <c r="G51" s="24">
        <f t="shared" si="1"/>
        <v>-0.343</v>
      </c>
      <c r="H51" s="77" t="str">
        <f t="shared" si="2"/>
        <v>是</v>
      </c>
    </row>
    <row r="52" ht="36" customHeight="1" spans="2:7">
      <c r="B52" s="255"/>
      <c r="C52" s="255"/>
      <c r="D52" s="255"/>
      <c r="E52" s="256"/>
      <c r="F52" s="255"/>
      <c r="G52" s="255"/>
    </row>
    <row r="53" ht="70" customHeight="1" spans="2:7">
      <c r="B53" s="257"/>
      <c r="C53" s="257"/>
      <c r="D53" s="257"/>
      <c r="E53" s="258"/>
      <c r="F53" s="257"/>
      <c r="G53" s="257"/>
    </row>
    <row r="54" spans="3:4">
      <c r="C54" s="223"/>
      <c r="D54" s="223"/>
    </row>
    <row r="56" spans="3:4">
      <c r="C56" s="223"/>
      <c r="D56" s="223"/>
    </row>
    <row r="57" spans="3:4">
      <c r="C57" s="223"/>
      <c r="D57" s="223"/>
    </row>
    <row r="59" spans="3:4">
      <c r="C59" s="223"/>
      <c r="D59" s="223"/>
    </row>
    <row r="60" spans="3:4">
      <c r="C60" s="223"/>
      <c r="D60" s="223"/>
    </row>
    <row r="61" spans="3:4">
      <c r="C61" s="223"/>
      <c r="D61" s="223"/>
    </row>
    <row r="62" spans="3:4">
      <c r="C62" s="223"/>
      <c r="D62" s="223"/>
    </row>
    <row r="64" spans="3:4">
      <c r="C64" s="223"/>
      <c r="D64" s="223"/>
    </row>
    <row r="65" spans="7:7">
      <c r="G65" s="224">
        <f>IF(C30&gt;0,D30/C30-1,IF(C30&lt;0,-(D30/C30-1),""))</f>
        <v>6</v>
      </c>
    </row>
    <row r="66" spans="7:7">
      <c r="G66" s="224">
        <f>IF(C30&gt;0,D30/C30-1,IF(C30&lt;0,-(D30/C30-1),""))</f>
        <v>6</v>
      </c>
    </row>
    <row r="67" spans="7:8">
      <c r="G67" s="224">
        <f>IF(C30&gt;0,D30/C30-1,IF(C30&lt;0,-(D30/C30-1),""))</f>
        <v>6</v>
      </c>
      <c r="H67" s="222" t="str">
        <f>IF(LEN(A51)=5,"是",IF(B51&lt;&gt;"",IF(SUM(C51:D51)&lt;&gt;0,"是","否"),"是"))</f>
        <v>是</v>
      </c>
    </row>
  </sheetData>
  <autoFilter ref="A4:T51">
    <filterColumn colId="7">
      <filters>
        <filter val="是"/>
      </filters>
    </filterColumn>
    <extLst/>
  </autoFilter>
  <mergeCells count="9">
    <mergeCell ref="B1:G1"/>
    <mergeCell ref="D3:E3"/>
    <mergeCell ref="F3:G3"/>
    <mergeCell ref="B52:G52"/>
    <mergeCell ref="B53:G53"/>
    <mergeCell ref="A3:A4"/>
    <mergeCell ref="B3:B4"/>
    <mergeCell ref="C3:C4"/>
    <mergeCell ref="M37:Q48"/>
  </mergeCells>
  <conditionalFormatting sqref="B31">
    <cfRule type="expression" dxfId="1" priority="19" stopIfTrue="1">
      <formula>"len($A:$A)=3"</formula>
    </cfRule>
  </conditionalFormatting>
  <conditionalFormatting sqref="B32">
    <cfRule type="expression" dxfId="1" priority="13" stopIfTrue="1">
      <formula>"len($A:$A)=3"</formula>
    </cfRule>
  </conditionalFormatting>
  <conditionalFormatting sqref="B36">
    <cfRule type="expression" dxfId="1" priority="8" stopIfTrue="1">
      <formula>"len($A:$A)=3"</formula>
    </cfRule>
  </conditionalFormatting>
  <conditionalFormatting sqref="B37">
    <cfRule type="expression" dxfId="1" priority="17" stopIfTrue="1">
      <formula>"len($A:$A)=3"</formula>
    </cfRule>
  </conditionalFormatting>
  <conditionalFormatting sqref="B38">
    <cfRule type="expression" dxfId="1" priority="7" stopIfTrue="1">
      <formula>"len($A:$A)=3"</formula>
    </cfRule>
  </conditionalFormatting>
  <conditionalFormatting sqref="B33:B35">
    <cfRule type="expression" dxfId="1" priority="10" stopIfTrue="1">
      <formula>"len($A:$A)=3"</formula>
    </cfRule>
    <cfRule type="expression" dxfId="1" priority="11" stopIfTrue="1">
      <formula>"len($A:$A)=3"</formula>
    </cfRule>
    <cfRule type="expression" dxfId="1" priority="12" stopIfTrue="1">
      <formula>"len($A:$A)=3"</formula>
    </cfRule>
  </conditionalFormatting>
  <conditionalFormatting sqref="B39:B48">
    <cfRule type="expression" dxfId="1" priority="4" stopIfTrue="1">
      <formula>"len($A:$A)=3"</formula>
    </cfRule>
    <cfRule type="expression" dxfId="1" priority="5" stopIfTrue="1">
      <formula>"len($A:$A)=3"</formula>
    </cfRule>
    <cfRule type="expression" dxfId="1" priority="6" stopIfTrue="1">
      <formula>"len($A:$A)=3"</formula>
    </cfRule>
  </conditionalFormatting>
  <conditionalFormatting sqref="B49:B50">
    <cfRule type="expression" dxfId="1" priority="3" stopIfTrue="1">
      <formula>"len($A:$A)=3"</formula>
    </cfRule>
  </conditionalFormatting>
  <conditionalFormatting sqref="C31:C36">
    <cfRule type="expression" dxfId="1" priority="2" stopIfTrue="1">
      <formula>"len($A:$A)=3"</formula>
    </cfRule>
  </conditionalFormatting>
  <conditionalFormatting sqref="D31:E32 D37:E38">
    <cfRule type="expression" dxfId="1" priority="18" stopIfTrue="1">
      <formula>"len($A:$A)=3"</formula>
    </cfRule>
  </conditionalFormatting>
  <conditionalFormatting sqref="C37:C38 C39:C50">
    <cfRule type="expression" dxfId="1" priority="1" stopIfTrue="1">
      <formula>"len($A:$A)=3"</formula>
    </cfRule>
  </conditionalFormatting>
  <printOptions horizontalCentered="1"/>
  <pageMargins left="0.472222222222222" right="0.393055555555556" top="0.747916666666667" bottom="0.747916666666667" header="0.314583333333333" footer="0.314583333333333"/>
  <pageSetup paperSize="9" scale="64"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8">
    <tabColor theme="6" tint="0.6"/>
  </sheetPr>
  <dimension ref="A1:J304"/>
  <sheetViews>
    <sheetView showGridLines="0" showZeros="0" view="pageBreakPreview" zoomScale="70" zoomScaleNormal="115" topLeftCell="A33" workbookViewId="0">
      <selection activeCell="E186" sqref="E186"/>
    </sheetView>
  </sheetViews>
  <sheetFormatPr defaultColWidth="9" defaultRowHeight="14.25"/>
  <cols>
    <col min="1" max="1" width="21.5" style="152" customWidth="1"/>
    <col min="2" max="2" width="70.3583333333333" style="152" customWidth="1"/>
    <col min="3" max="4" width="18.925" style="152" customWidth="1"/>
    <col min="5" max="5" width="18.925" style="153" customWidth="1"/>
    <col min="6" max="7" width="18.925" style="154" customWidth="1"/>
    <col min="8" max="8" width="3.75" style="155" customWidth="1"/>
    <col min="9" max="9" width="9" style="152"/>
    <col min="10" max="10" width="13.25" style="152" customWidth="1"/>
    <col min="11" max="16384" width="9" style="152"/>
  </cols>
  <sheetData>
    <row r="1" ht="45" customHeight="1" spans="1:10">
      <c r="A1" s="156"/>
      <c r="B1" s="157" t="s">
        <v>2621</v>
      </c>
      <c r="C1" s="157"/>
      <c r="D1" s="157"/>
      <c r="E1" s="158"/>
      <c r="F1" s="157"/>
      <c r="G1" s="157"/>
      <c r="H1" s="159"/>
      <c r="I1" s="156"/>
      <c r="J1" s="156"/>
    </row>
    <row r="2" s="148" customFormat="1" ht="20.1" customHeight="1" spans="1:10">
      <c r="A2" s="160"/>
      <c r="B2" s="161" t="s">
        <v>2622</v>
      </c>
      <c r="C2" s="161"/>
      <c r="D2" s="161"/>
      <c r="E2" s="162"/>
      <c r="F2" s="163"/>
      <c r="G2" s="164" t="s">
        <v>2</v>
      </c>
      <c r="H2" s="165"/>
      <c r="I2" s="160"/>
      <c r="J2" s="160"/>
    </row>
    <row r="3" s="149" customFormat="1" ht="38" customHeight="1" spans="1:10">
      <c r="A3" s="166" t="s">
        <v>3</v>
      </c>
      <c r="B3" s="167" t="s">
        <v>4</v>
      </c>
      <c r="C3" s="71" t="s">
        <v>5</v>
      </c>
      <c r="D3" s="15" t="s">
        <v>6</v>
      </c>
      <c r="E3" s="168"/>
      <c r="F3" s="17" t="s">
        <v>65</v>
      </c>
      <c r="G3" s="17"/>
      <c r="J3" s="188"/>
    </row>
    <row r="4" customFormat="1" ht="38" customHeight="1" spans="1:10">
      <c r="A4" s="169"/>
      <c r="B4" s="170"/>
      <c r="C4" s="73"/>
      <c r="D4" s="15" t="s">
        <v>8</v>
      </c>
      <c r="E4" s="168" t="s">
        <v>66</v>
      </c>
      <c r="F4" s="15" t="s">
        <v>67</v>
      </c>
      <c r="G4" s="15" t="s">
        <v>68</v>
      </c>
      <c r="H4" s="171" t="s">
        <v>7</v>
      </c>
      <c r="I4" s="188" t="s">
        <v>161</v>
      </c>
      <c r="J4" s="156"/>
    </row>
    <row r="5" ht="17" customHeight="1" spans="1:10">
      <c r="A5" s="172" t="s">
        <v>900</v>
      </c>
      <c r="B5" s="173" t="s">
        <v>2623</v>
      </c>
      <c r="C5" s="174">
        <f>SUM(C6,C12,C18)</f>
        <v>0</v>
      </c>
      <c r="D5" s="174">
        <f>SUM(D6,D12,D18)</f>
        <v>6</v>
      </c>
      <c r="E5" s="174">
        <f>SUM(E6,E12,E18)</f>
        <v>0</v>
      </c>
      <c r="F5" s="24" t="str">
        <f>IF(C5&gt;0,E5/C5-1,IF(C5&lt;0,-(E5/C5-1),""))</f>
        <v/>
      </c>
      <c r="G5" s="24">
        <f>IF(D5&gt;0,E5/D5-1,IF(D5&lt;0,-(E5/D5-1),""))</f>
        <v>-1</v>
      </c>
      <c r="H5" s="175" t="str">
        <f>IF(LEN(A5)=3,"是",IF(B5&lt;&gt;"",IF(SUM(C5:E5)&lt;&gt;0,"是","否"),"是"))</f>
        <v>是</v>
      </c>
      <c r="I5" s="156" t="str">
        <f t="shared" ref="I5:I68" si="0">IF(LEN(A5)=3,"类",IF(LEN(A5)=5,"款","项"))</f>
        <v>类</v>
      </c>
      <c r="J5" s="156"/>
    </row>
    <row r="6" ht="17" customHeight="1" spans="1:10">
      <c r="A6" s="176" t="s">
        <v>2624</v>
      </c>
      <c r="B6" s="177" t="s">
        <v>2625</v>
      </c>
      <c r="C6" s="178">
        <f>SUM(C7:C11)</f>
        <v>0</v>
      </c>
      <c r="D6" s="178">
        <f>SUM(D7:D11)</f>
        <v>6</v>
      </c>
      <c r="E6" s="178">
        <f>SUM(E7:E11)</f>
        <v>0</v>
      </c>
      <c r="F6" s="24" t="str">
        <f t="shared" ref="F6:F69" si="1">IF(C6&gt;0,E6/C6-1,IF(C6&lt;0,-(E6/C6-1),""))</f>
        <v/>
      </c>
      <c r="G6" s="24">
        <f t="shared" ref="G6:G69" si="2">IF(D6&gt;0,E6/D6-1,IF(D6&lt;0,-(E6/D6-1),""))</f>
        <v>-1</v>
      </c>
      <c r="H6" s="175" t="str">
        <f t="shared" ref="H6:H37" si="3">IF(LEN(A6)=3,"是",IF(B6&lt;&gt;"",IF(SUM(C6:E6)&lt;&gt;0,"是","否"),"是"))</f>
        <v>是</v>
      </c>
      <c r="I6" s="156" t="str">
        <f t="shared" si="0"/>
        <v>款</v>
      </c>
      <c r="J6" s="156"/>
    </row>
    <row r="7" ht="17" customHeight="1" spans="1:10">
      <c r="A7" s="176" t="s">
        <v>2626</v>
      </c>
      <c r="B7" s="179" t="s">
        <v>2627</v>
      </c>
      <c r="C7" s="178">
        <f>VLOOKUP(A7,'[88]05'!A:E,5,FALSE)</f>
        <v>0</v>
      </c>
      <c r="D7" s="178">
        <v>6</v>
      </c>
      <c r="E7" s="180"/>
      <c r="F7" s="24" t="str">
        <f t="shared" si="1"/>
        <v/>
      </c>
      <c r="G7" s="24">
        <f t="shared" si="2"/>
        <v>-1</v>
      </c>
      <c r="H7" s="175" t="str">
        <f t="shared" si="3"/>
        <v>是</v>
      </c>
      <c r="I7" s="156" t="str">
        <f t="shared" si="0"/>
        <v>项</v>
      </c>
      <c r="J7" s="156"/>
    </row>
    <row r="8" ht="18.75" hidden="1" spans="1:9">
      <c r="A8" s="181" t="s">
        <v>2628</v>
      </c>
      <c r="B8" s="182" t="s">
        <v>2629</v>
      </c>
      <c r="C8" s="183">
        <f>VLOOKUP(A8,'[88]05'!A:E,5,FALSE)</f>
        <v>0</v>
      </c>
      <c r="D8" s="183"/>
      <c r="E8" s="184"/>
      <c r="F8" s="24" t="str">
        <f t="shared" si="1"/>
        <v/>
      </c>
      <c r="G8" s="24" t="str">
        <f t="shared" si="2"/>
        <v/>
      </c>
      <c r="H8" s="175" t="str">
        <f t="shared" si="3"/>
        <v>否</v>
      </c>
      <c r="I8" s="152" t="str">
        <f t="shared" si="0"/>
        <v>项</v>
      </c>
    </row>
    <row r="9" ht="18.75" hidden="1" spans="1:9">
      <c r="A9" s="181" t="s">
        <v>2630</v>
      </c>
      <c r="B9" s="182" t="s">
        <v>2631</v>
      </c>
      <c r="C9" s="183">
        <f>VLOOKUP(A9,'[88]05'!A:E,5,FALSE)</f>
        <v>0</v>
      </c>
      <c r="D9" s="183"/>
      <c r="E9" s="184"/>
      <c r="F9" s="24" t="str">
        <f t="shared" si="1"/>
        <v/>
      </c>
      <c r="G9" s="24" t="str">
        <f t="shared" si="2"/>
        <v/>
      </c>
      <c r="H9" s="175" t="str">
        <f t="shared" si="3"/>
        <v>否</v>
      </c>
      <c r="I9" s="152" t="str">
        <f t="shared" si="0"/>
        <v>项</v>
      </c>
    </row>
    <row r="10" s="150" customFormat="1" ht="18.75" hidden="1" spans="1:9">
      <c r="A10" s="181" t="s">
        <v>2632</v>
      </c>
      <c r="B10" s="182" t="s">
        <v>2633</v>
      </c>
      <c r="C10" s="183">
        <f>VLOOKUP(A10,'[88]05'!A:E,5,FALSE)</f>
        <v>0</v>
      </c>
      <c r="D10" s="183"/>
      <c r="E10" s="184"/>
      <c r="F10" s="24" t="str">
        <f t="shared" si="1"/>
        <v/>
      </c>
      <c r="G10" s="24" t="str">
        <f t="shared" si="2"/>
        <v/>
      </c>
      <c r="H10" s="175" t="str">
        <f t="shared" si="3"/>
        <v>否</v>
      </c>
      <c r="I10" s="152" t="str">
        <f t="shared" si="0"/>
        <v>项</v>
      </c>
    </row>
    <row r="11" ht="18.75" hidden="1" spans="1:9">
      <c r="A11" s="181" t="s">
        <v>2634</v>
      </c>
      <c r="B11" s="182" t="s">
        <v>2635</v>
      </c>
      <c r="C11" s="183">
        <f>VLOOKUP(A11,'[88]05'!A:E,5,FALSE)</f>
        <v>0</v>
      </c>
      <c r="D11" s="183"/>
      <c r="E11" s="184"/>
      <c r="F11" s="24" t="str">
        <f t="shared" si="1"/>
        <v/>
      </c>
      <c r="G11" s="24" t="str">
        <f t="shared" si="2"/>
        <v/>
      </c>
      <c r="H11" s="175" t="str">
        <f t="shared" si="3"/>
        <v>否</v>
      </c>
      <c r="I11" s="152" t="str">
        <f t="shared" si="0"/>
        <v>项</v>
      </c>
    </row>
    <row r="12" ht="18.75" hidden="1" spans="1:9">
      <c r="A12" s="181" t="s">
        <v>2636</v>
      </c>
      <c r="B12" s="185" t="s">
        <v>2637</v>
      </c>
      <c r="C12" s="183">
        <f>SUM(C13:C17)</f>
        <v>0</v>
      </c>
      <c r="D12" s="183">
        <f>SUM(D13:D17)</f>
        <v>0</v>
      </c>
      <c r="E12" s="183">
        <f>SUM(E13:E17)</f>
        <v>0</v>
      </c>
      <c r="F12" s="24" t="str">
        <f t="shared" si="1"/>
        <v/>
      </c>
      <c r="G12" s="24" t="str">
        <f t="shared" si="2"/>
        <v/>
      </c>
      <c r="H12" s="175" t="str">
        <f t="shared" si="3"/>
        <v>否</v>
      </c>
      <c r="I12" s="152" t="str">
        <f t="shared" si="0"/>
        <v>款</v>
      </c>
    </row>
    <row r="13" s="150" customFormat="1" ht="18.75" hidden="1" spans="1:9">
      <c r="A13" s="181" t="s">
        <v>2638</v>
      </c>
      <c r="B13" s="182" t="s">
        <v>2639</v>
      </c>
      <c r="C13" s="183">
        <f>VLOOKUP(A13,'[88]05'!A:E,5,FALSE)</f>
        <v>0</v>
      </c>
      <c r="D13" s="183"/>
      <c r="E13" s="184"/>
      <c r="F13" s="24" t="str">
        <f t="shared" si="1"/>
        <v/>
      </c>
      <c r="G13" s="24" t="str">
        <f t="shared" si="2"/>
        <v/>
      </c>
      <c r="H13" s="175" t="str">
        <f t="shared" si="3"/>
        <v>否</v>
      </c>
      <c r="I13" s="152" t="str">
        <f t="shared" si="0"/>
        <v>项</v>
      </c>
    </row>
    <row r="14" ht="18.75" hidden="1" spans="1:9">
      <c r="A14" s="181" t="s">
        <v>2640</v>
      </c>
      <c r="B14" s="182" t="s">
        <v>2641</v>
      </c>
      <c r="C14" s="183">
        <f>VLOOKUP(A14,'[88]05'!A:E,5,FALSE)</f>
        <v>0</v>
      </c>
      <c r="D14" s="183"/>
      <c r="E14" s="184"/>
      <c r="F14" s="24" t="str">
        <f t="shared" si="1"/>
        <v/>
      </c>
      <c r="G14" s="24" t="str">
        <f t="shared" si="2"/>
        <v/>
      </c>
      <c r="H14" s="175" t="str">
        <f t="shared" si="3"/>
        <v>否</v>
      </c>
      <c r="I14" s="152" t="str">
        <f t="shared" si="0"/>
        <v>项</v>
      </c>
    </row>
    <row r="15" s="150" customFormat="1" ht="18.75" hidden="1" spans="1:9">
      <c r="A15" s="181" t="s">
        <v>2642</v>
      </c>
      <c r="B15" s="182" t="s">
        <v>2643</v>
      </c>
      <c r="C15" s="183">
        <f>VLOOKUP(A15,'[88]05'!A:E,5,FALSE)</f>
        <v>0</v>
      </c>
      <c r="D15" s="183"/>
      <c r="E15" s="184"/>
      <c r="F15" s="24" t="str">
        <f t="shared" si="1"/>
        <v/>
      </c>
      <c r="G15" s="24" t="str">
        <f t="shared" si="2"/>
        <v/>
      </c>
      <c r="H15" s="175" t="str">
        <f t="shared" si="3"/>
        <v>否</v>
      </c>
      <c r="I15" s="152" t="str">
        <f t="shared" si="0"/>
        <v>项</v>
      </c>
    </row>
    <row r="16" ht="18.75" hidden="1" spans="1:9">
      <c r="A16" s="181" t="s">
        <v>2644</v>
      </c>
      <c r="B16" s="182" t="s">
        <v>2645</v>
      </c>
      <c r="C16" s="183">
        <f>VLOOKUP(A16,'[88]05'!A:E,5,FALSE)</f>
        <v>0</v>
      </c>
      <c r="D16" s="183"/>
      <c r="E16" s="184"/>
      <c r="F16" s="24" t="str">
        <f t="shared" si="1"/>
        <v/>
      </c>
      <c r="G16" s="24" t="str">
        <f t="shared" si="2"/>
        <v/>
      </c>
      <c r="H16" s="175" t="str">
        <f t="shared" si="3"/>
        <v>否</v>
      </c>
      <c r="I16" s="152" t="str">
        <f t="shared" si="0"/>
        <v>项</v>
      </c>
    </row>
    <row r="17" ht="18.75" hidden="1" spans="1:9">
      <c r="A17" s="181" t="s">
        <v>2646</v>
      </c>
      <c r="B17" s="182" t="s">
        <v>2647</v>
      </c>
      <c r="C17" s="183">
        <f>VLOOKUP(A17,'[88]05'!A:E,5,FALSE)</f>
        <v>0</v>
      </c>
      <c r="D17" s="183"/>
      <c r="E17" s="184"/>
      <c r="F17" s="24" t="str">
        <f t="shared" si="1"/>
        <v/>
      </c>
      <c r="G17" s="24" t="str">
        <f t="shared" si="2"/>
        <v/>
      </c>
      <c r="H17" s="175" t="str">
        <f t="shared" si="3"/>
        <v>否</v>
      </c>
      <c r="I17" s="152" t="str">
        <f t="shared" si="0"/>
        <v>项</v>
      </c>
    </row>
    <row r="18" s="150" customFormat="1" ht="18.75" hidden="1" spans="1:9">
      <c r="A18" s="181" t="s">
        <v>2648</v>
      </c>
      <c r="B18" s="185" t="s">
        <v>2649</v>
      </c>
      <c r="C18" s="183">
        <f>SUM(C19:C20)</f>
        <v>0</v>
      </c>
      <c r="D18" s="183">
        <f>SUM(D19:D20)</f>
        <v>0</v>
      </c>
      <c r="E18" s="183">
        <f>SUM(E19:E20)</f>
        <v>0</v>
      </c>
      <c r="F18" s="24" t="str">
        <f t="shared" si="1"/>
        <v/>
      </c>
      <c r="G18" s="24" t="str">
        <f t="shared" si="2"/>
        <v/>
      </c>
      <c r="H18" s="175" t="str">
        <f t="shared" si="3"/>
        <v>否</v>
      </c>
      <c r="I18" s="152" t="str">
        <f t="shared" si="0"/>
        <v>款</v>
      </c>
    </row>
    <row r="19" s="150" customFormat="1" ht="18.75" hidden="1" spans="1:9">
      <c r="A19" s="181" t="s">
        <v>2650</v>
      </c>
      <c r="B19" s="182" t="s">
        <v>2651</v>
      </c>
      <c r="C19" s="183">
        <f>VLOOKUP(A19,'[88]05'!A:E,5,FALSE)</f>
        <v>0</v>
      </c>
      <c r="D19" s="183"/>
      <c r="E19" s="184"/>
      <c r="F19" s="24" t="str">
        <f t="shared" si="1"/>
        <v/>
      </c>
      <c r="G19" s="24" t="str">
        <f t="shared" si="2"/>
        <v/>
      </c>
      <c r="H19" s="175" t="str">
        <f t="shared" si="3"/>
        <v>否</v>
      </c>
      <c r="I19" s="152" t="str">
        <f t="shared" si="0"/>
        <v>项</v>
      </c>
    </row>
    <row r="20" s="150" customFormat="1" ht="18.75" hidden="1" spans="1:9">
      <c r="A20" s="181" t="s">
        <v>2652</v>
      </c>
      <c r="B20" s="182" t="s">
        <v>2653</v>
      </c>
      <c r="C20" s="183">
        <f>VLOOKUP(A20,'[88]05'!A:E,5,FALSE)</f>
        <v>0</v>
      </c>
      <c r="D20" s="183"/>
      <c r="E20" s="184"/>
      <c r="F20" s="24" t="str">
        <f t="shared" si="1"/>
        <v/>
      </c>
      <c r="G20" s="24" t="str">
        <f t="shared" si="2"/>
        <v/>
      </c>
      <c r="H20" s="175" t="str">
        <f t="shared" si="3"/>
        <v>否</v>
      </c>
      <c r="I20" s="152" t="str">
        <f t="shared" si="0"/>
        <v>项</v>
      </c>
    </row>
    <row r="21" ht="17" customHeight="1" spans="1:10">
      <c r="A21" s="172" t="s">
        <v>997</v>
      </c>
      <c r="B21" s="173" t="s">
        <v>2654</v>
      </c>
      <c r="C21" s="174">
        <f>SUM(C22,C26,C30)</f>
        <v>3</v>
      </c>
      <c r="D21" s="174">
        <f>SUM(D22,D26,D30)</f>
        <v>0</v>
      </c>
      <c r="E21" s="174">
        <f>SUM(E22,E26,E30)</f>
        <v>2</v>
      </c>
      <c r="F21" s="24">
        <f t="shared" si="1"/>
        <v>-0.333</v>
      </c>
      <c r="G21" s="24" t="str">
        <f t="shared" si="2"/>
        <v/>
      </c>
      <c r="H21" s="175" t="str">
        <f t="shared" si="3"/>
        <v>是</v>
      </c>
      <c r="I21" s="156" t="str">
        <f t="shared" si="0"/>
        <v>类</v>
      </c>
      <c r="J21" s="156"/>
    </row>
    <row r="22" ht="17" customHeight="1" spans="1:10">
      <c r="A22" s="176" t="s">
        <v>2655</v>
      </c>
      <c r="B22" s="177" t="s">
        <v>2656</v>
      </c>
      <c r="C22" s="178">
        <f>SUM(C23:C25)</f>
        <v>3</v>
      </c>
      <c r="D22" s="178">
        <f>SUM(D23:D25)</f>
        <v>0</v>
      </c>
      <c r="E22" s="178">
        <f>SUM(E23:E25)</f>
        <v>2</v>
      </c>
      <c r="F22" s="24">
        <f t="shared" si="1"/>
        <v>-0.333</v>
      </c>
      <c r="G22" s="24" t="str">
        <f t="shared" si="2"/>
        <v/>
      </c>
      <c r="H22" s="175" t="str">
        <f t="shared" si="3"/>
        <v>是</v>
      </c>
      <c r="I22" s="156" t="str">
        <f t="shared" si="0"/>
        <v>款</v>
      </c>
      <c r="J22" s="156"/>
    </row>
    <row r="23" ht="17" customHeight="1" spans="1:10">
      <c r="A23" s="176" t="s">
        <v>2657</v>
      </c>
      <c r="B23" s="179" t="s">
        <v>2658</v>
      </c>
      <c r="C23" s="178">
        <f>VLOOKUP(A23,'[88]05'!A:E,5,FALSE)</f>
        <v>3</v>
      </c>
      <c r="D23" s="178"/>
      <c r="E23" s="180">
        <v>2</v>
      </c>
      <c r="F23" s="24">
        <f t="shared" si="1"/>
        <v>-0.333</v>
      </c>
      <c r="G23" s="24" t="str">
        <f t="shared" si="2"/>
        <v/>
      </c>
      <c r="H23" s="175" t="str">
        <f t="shared" si="3"/>
        <v>是</v>
      </c>
      <c r="I23" s="156" t="str">
        <f t="shared" si="0"/>
        <v>项</v>
      </c>
      <c r="J23" s="156"/>
    </row>
    <row r="24" ht="18.75" hidden="1" spans="1:9">
      <c r="A24" s="181" t="s">
        <v>2659</v>
      </c>
      <c r="B24" s="182" t="s">
        <v>2660</v>
      </c>
      <c r="C24" s="183">
        <f>VLOOKUP(A24,'[88]05'!A:E,5,FALSE)</f>
        <v>0</v>
      </c>
      <c r="D24" s="183"/>
      <c r="E24" s="184"/>
      <c r="F24" s="24" t="str">
        <f t="shared" si="1"/>
        <v/>
      </c>
      <c r="G24" s="24" t="str">
        <f t="shared" si="2"/>
        <v/>
      </c>
      <c r="H24" s="175" t="str">
        <f t="shared" si="3"/>
        <v>否</v>
      </c>
      <c r="I24" s="152" t="str">
        <f t="shared" si="0"/>
        <v>项</v>
      </c>
    </row>
    <row r="25" ht="18.75" hidden="1" spans="1:9">
      <c r="A25" s="181" t="s">
        <v>2661</v>
      </c>
      <c r="B25" s="182" t="s">
        <v>2662</v>
      </c>
      <c r="C25" s="183">
        <f>VLOOKUP(A25,'[88]05'!A:E,5,FALSE)</f>
        <v>0</v>
      </c>
      <c r="D25" s="183"/>
      <c r="E25" s="184"/>
      <c r="F25" s="24" t="str">
        <f t="shared" si="1"/>
        <v/>
      </c>
      <c r="G25" s="24" t="str">
        <f t="shared" si="2"/>
        <v/>
      </c>
      <c r="H25" s="175" t="str">
        <f t="shared" si="3"/>
        <v>否</v>
      </c>
      <c r="I25" s="152" t="str">
        <f t="shared" si="0"/>
        <v>项</v>
      </c>
    </row>
    <row r="26" ht="18.75" hidden="1" spans="1:9">
      <c r="A26" s="181" t="s">
        <v>2663</v>
      </c>
      <c r="B26" s="185" t="s">
        <v>2664</v>
      </c>
      <c r="C26" s="183">
        <f>SUM(C27:C29)</f>
        <v>0</v>
      </c>
      <c r="D26" s="183">
        <f>SUM(D27:D29)</f>
        <v>0</v>
      </c>
      <c r="E26" s="183">
        <f>SUM(E27:E29)</f>
        <v>0</v>
      </c>
      <c r="F26" s="24" t="str">
        <f t="shared" si="1"/>
        <v/>
      </c>
      <c r="G26" s="24" t="str">
        <f t="shared" si="2"/>
        <v/>
      </c>
      <c r="H26" s="175" t="str">
        <f t="shared" si="3"/>
        <v>否</v>
      </c>
      <c r="I26" s="152" t="str">
        <f t="shared" si="0"/>
        <v>款</v>
      </c>
    </row>
    <row r="27" s="150" customFormat="1" ht="18.75" hidden="1" spans="1:9">
      <c r="A27" s="181" t="s">
        <v>2665</v>
      </c>
      <c r="B27" s="182" t="s">
        <v>2658</v>
      </c>
      <c r="C27" s="183">
        <f>VLOOKUP(A27,'[88]05'!A:E,5,FALSE)</f>
        <v>0</v>
      </c>
      <c r="D27" s="183"/>
      <c r="E27" s="184"/>
      <c r="F27" s="24" t="str">
        <f t="shared" si="1"/>
        <v/>
      </c>
      <c r="G27" s="24" t="str">
        <f t="shared" si="2"/>
        <v/>
      </c>
      <c r="H27" s="175" t="str">
        <f t="shared" si="3"/>
        <v>否</v>
      </c>
      <c r="I27" s="152" t="str">
        <f t="shared" si="0"/>
        <v>项</v>
      </c>
    </row>
    <row r="28" ht="18.75" hidden="1" spans="1:9">
      <c r="A28" s="181" t="s">
        <v>2666</v>
      </c>
      <c r="B28" s="182" t="s">
        <v>2660</v>
      </c>
      <c r="C28" s="183">
        <f>VLOOKUP(A28,'[88]05'!A:E,5,FALSE)</f>
        <v>0</v>
      </c>
      <c r="D28" s="183"/>
      <c r="E28" s="184"/>
      <c r="F28" s="24" t="str">
        <f t="shared" si="1"/>
        <v/>
      </c>
      <c r="G28" s="24" t="str">
        <f t="shared" si="2"/>
        <v/>
      </c>
      <c r="H28" s="175" t="str">
        <f t="shared" si="3"/>
        <v>否</v>
      </c>
      <c r="I28" s="152" t="str">
        <f t="shared" si="0"/>
        <v>项</v>
      </c>
    </row>
    <row r="29" ht="18.75" hidden="1" spans="1:9">
      <c r="A29" s="181" t="s">
        <v>2667</v>
      </c>
      <c r="B29" s="182" t="s">
        <v>2668</v>
      </c>
      <c r="C29" s="183">
        <f>VLOOKUP(A29,'[88]05'!A:E,5,FALSE)</f>
        <v>0</v>
      </c>
      <c r="D29" s="183"/>
      <c r="E29" s="184"/>
      <c r="F29" s="24" t="str">
        <f t="shared" si="1"/>
        <v/>
      </c>
      <c r="G29" s="24" t="str">
        <f t="shared" si="2"/>
        <v/>
      </c>
      <c r="H29" s="175" t="str">
        <f t="shared" si="3"/>
        <v>否</v>
      </c>
      <c r="I29" s="152" t="str">
        <f t="shared" si="0"/>
        <v>项</v>
      </c>
    </row>
    <row r="30" s="151" customFormat="1" ht="18.75" hidden="1" spans="1:9">
      <c r="A30" s="181" t="s">
        <v>2669</v>
      </c>
      <c r="B30" s="185" t="s">
        <v>2670</v>
      </c>
      <c r="C30" s="183">
        <f>SUM(C31:C32)</f>
        <v>0</v>
      </c>
      <c r="D30" s="183">
        <f>SUM(D31:D32)</f>
        <v>0</v>
      </c>
      <c r="E30" s="183">
        <f>SUM(E31:E32)</f>
        <v>0</v>
      </c>
      <c r="F30" s="24" t="str">
        <f t="shared" si="1"/>
        <v/>
      </c>
      <c r="G30" s="24" t="str">
        <f t="shared" si="2"/>
        <v/>
      </c>
      <c r="H30" s="175" t="str">
        <f t="shared" si="3"/>
        <v>否</v>
      </c>
      <c r="I30" s="152" t="str">
        <f t="shared" si="0"/>
        <v>款</v>
      </c>
    </row>
    <row r="31" s="150" customFormat="1" ht="18.75" hidden="1" spans="1:9">
      <c r="A31" s="181" t="s">
        <v>2671</v>
      </c>
      <c r="B31" s="182" t="s">
        <v>2660</v>
      </c>
      <c r="C31" s="183">
        <f>VLOOKUP(A31,'[88]05'!A:E,5,FALSE)</f>
        <v>0</v>
      </c>
      <c r="D31" s="183"/>
      <c r="E31" s="184"/>
      <c r="F31" s="24" t="str">
        <f t="shared" si="1"/>
        <v/>
      </c>
      <c r="G31" s="24" t="str">
        <f t="shared" si="2"/>
        <v/>
      </c>
      <c r="H31" s="175" t="str">
        <f t="shared" si="3"/>
        <v>否</v>
      </c>
      <c r="I31" s="152" t="str">
        <f t="shared" si="0"/>
        <v>项</v>
      </c>
    </row>
    <row r="32" s="150" customFormat="1" ht="18.75" hidden="1" spans="1:9">
      <c r="A32" s="181" t="s">
        <v>2672</v>
      </c>
      <c r="B32" s="182" t="s">
        <v>2673</v>
      </c>
      <c r="C32" s="183">
        <f>VLOOKUP(A32,'[88]05'!A:E,5,FALSE)</f>
        <v>0</v>
      </c>
      <c r="D32" s="183"/>
      <c r="E32" s="184"/>
      <c r="F32" s="24" t="str">
        <f t="shared" si="1"/>
        <v/>
      </c>
      <c r="G32" s="24" t="str">
        <f t="shared" si="2"/>
        <v/>
      </c>
      <c r="H32" s="175" t="str">
        <f t="shared" si="3"/>
        <v>否</v>
      </c>
      <c r="I32" s="152" t="str">
        <f t="shared" si="0"/>
        <v>项</v>
      </c>
    </row>
    <row r="33" ht="17" customHeight="1" spans="1:10">
      <c r="A33" s="172" t="s">
        <v>1370</v>
      </c>
      <c r="B33" s="173" t="s">
        <v>2674</v>
      </c>
      <c r="C33" s="174">
        <f>SUM(C34,C39)</f>
        <v>0</v>
      </c>
      <c r="D33" s="174">
        <f>SUM(D34,D39)</f>
        <v>0</v>
      </c>
      <c r="E33" s="174">
        <f>SUM(E34,E39)</f>
        <v>0</v>
      </c>
      <c r="F33" s="24" t="str">
        <f t="shared" si="1"/>
        <v/>
      </c>
      <c r="G33" s="24" t="str">
        <f t="shared" si="2"/>
        <v/>
      </c>
      <c r="H33" s="175" t="str">
        <f t="shared" si="3"/>
        <v>是</v>
      </c>
      <c r="I33" s="156" t="str">
        <f t="shared" si="0"/>
        <v>类</v>
      </c>
      <c r="J33" s="156"/>
    </row>
    <row r="34" ht="18.75" hidden="1" spans="1:9">
      <c r="A34" s="181" t="s">
        <v>2675</v>
      </c>
      <c r="B34" s="185" t="s">
        <v>2676</v>
      </c>
      <c r="C34" s="183">
        <f>SUM(C35:C38)</f>
        <v>0</v>
      </c>
      <c r="D34" s="183">
        <f>SUM(D35:D38)</f>
        <v>0</v>
      </c>
      <c r="E34" s="183">
        <f>SUM(E35:E38)</f>
        <v>0</v>
      </c>
      <c r="F34" s="24" t="str">
        <f t="shared" si="1"/>
        <v/>
      </c>
      <c r="G34" s="24" t="str">
        <f t="shared" si="2"/>
        <v/>
      </c>
      <c r="H34" s="175" t="str">
        <f t="shared" si="3"/>
        <v>否</v>
      </c>
      <c r="I34" s="152" t="str">
        <f t="shared" si="0"/>
        <v>款</v>
      </c>
    </row>
    <row r="35" s="150" customFormat="1" ht="18.75" hidden="1" spans="1:9">
      <c r="A35" s="186" t="s">
        <v>2677</v>
      </c>
      <c r="B35" s="182" t="s">
        <v>2678</v>
      </c>
      <c r="C35" s="183">
        <f>VLOOKUP(A35,'[88]05'!A:E,5,FALSE)</f>
        <v>0</v>
      </c>
      <c r="D35" s="183"/>
      <c r="E35" s="184"/>
      <c r="F35" s="24" t="str">
        <f t="shared" si="1"/>
        <v/>
      </c>
      <c r="G35" s="24" t="str">
        <f t="shared" si="2"/>
        <v/>
      </c>
      <c r="H35" s="175" t="str">
        <f t="shared" si="3"/>
        <v>否</v>
      </c>
      <c r="I35" s="152" t="str">
        <f t="shared" si="0"/>
        <v>项</v>
      </c>
    </row>
    <row r="36" s="150" customFormat="1" ht="18.75" hidden="1" spans="1:9">
      <c r="A36" s="186" t="s">
        <v>2679</v>
      </c>
      <c r="B36" s="182" t="s">
        <v>2680</v>
      </c>
      <c r="C36" s="183">
        <f>VLOOKUP(A36,'[88]05'!A:E,5,FALSE)</f>
        <v>0</v>
      </c>
      <c r="D36" s="183"/>
      <c r="E36" s="184"/>
      <c r="F36" s="24" t="str">
        <f t="shared" si="1"/>
        <v/>
      </c>
      <c r="G36" s="24" t="str">
        <f t="shared" si="2"/>
        <v/>
      </c>
      <c r="H36" s="175" t="str">
        <f t="shared" si="3"/>
        <v>否</v>
      </c>
      <c r="I36" s="152" t="str">
        <f t="shared" si="0"/>
        <v>项</v>
      </c>
    </row>
    <row r="37" s="150" customFormat="1" ht="18.75" hidden="1" spans="1:9">
      <c r="A37" s="186" t="s">
        <v>2681</v>
      </c>
      <c r="B37" s="182" t="s">
        <v>2682</v>
      </c>
      <c r="C37" s="183">
        <f>VLOOKUP(A37,'[88]05'!A:E,5,FALSE)</f>
        <v>0</v>
      </c>
      <c r="D37" s="183"/>
      <c r="E37" s="184"/>
      <c r="F37" s="24" t="str">
        <f t="shared" si="1"/>
        <v/>
      </c>
      <c r="G37" s="24" t="str">
        <f t="shared" si="2"/>
        <v/>
      </c>
      <c r="H37" s="175" t="str">
        <f t="shared" si="3"/>
        <v>否</v>
      </c>
      <c r="I37" s="152" t="str">
        <f t="shared" si="0"/>
        <v>项</v>
      </c>
    </row>
    <row r="38" s="151" customFormat="1" ht="18.75" hidden="1" spans="1:9">
      <c r="A38" s="186" t="s">
        <v>2683</v>
      </c>
      <c r="B38" s="182" t="s">
        <v>2684</v>
      </c>
      <c r="C38" s="183">
        <f>VLOOKUP(A38,'[88]05'!A:E,5,FALSE)</f>
        <v>0</v>
      </c>
      <c r="D38" s="183"/>
      <c r="E38" s="184"/>
      <c r="F38" s="24" t="str">
        <f t="shared" si="1"/>
        <v/>
      </c>
      <c r="G38" s="24" t="str">
        <f t="shared" si="2"/>
        <v/>
      </c>
      <c r="H38" s="175" t="str">
        <f t="shared" ref="H38:H69" si="4">IF(LEN(A38)=3,"是",IF(B38&lt;&gt;"",IF(SUM(C38:E38)&lt;&gt;0,"是","否"),"是"))</f>
        <v>否</v>
      </c>
      <c r="I38" s="152" t="str">
        <f t="shared" si="0"/>
        <v>项</v>
      </c>
    </row>
    <row r="39" s="150" customFormat="1" ht="18.75" hidden="1" spans="1:9">
      <c r="A39" s="186" t="s">
        <v>2685</v>
      </c>
      <c r="B39" s="185" t="s">
        <v>2686</v>
      </c>
      <c r="C39" s="183">
        <f>SUM(C40:C43)</f>
        <v>0</v>
      </c>
      <c r="D39" s="183">
        <f>SUM(D40:D43)</f>
        <v>0</v>
      </c>
      <c r="E39" s="183">
        <f>SUM(E40:E43)</f>
        <v>0</v>
      </c>
      <c r="F39" s="24" t="str">
        <f t="shared" si="1"/>
        <v/>
      </c>
      <c r="G39" s="24" t="str">
        <f t="shared" si="2"/>
        <v/>
      </c>
      <c r="H39" s="175" t="str">
        <f t="shared" si="4"/>
        <v>否</v>
      </c>
      <c r="I39" s="152" t="str">
        <f t="shared" si="0"/>
        <v>款</v>
      </c>
    </row>
    <row r="40" ht="18.75" hidden="1" spans="1:9">
      <c r="A40" s="186" t="s">
        <v>2687</v>
      </c>
      <c r="B40" s="182" t="s">
        <v>2688</v>
      </c>
      <c r="C40" s="183">
        <f>VLOOKUP(A40,'[88]05'!A:E,5,FALSE)</f>
        <v>0</v>
      </c>
      <c r="D40" s="183"/>
      <c r="E40" s="184"/>
      <c r="F40" s="24" t="str">
        <f t="shared" si="1"/>
        <v/>
      </c>
      <c r="G40" s="24" t="str">
        <f t="shared" si="2"/>
        <v/>
      </c>
      <c r="H40" s="175" t="str">
        <f t="shared" si="4"/>
        <v>否</v>
      </c>
      <c r="I40" s="152" t="str">
        <f t="shared" si="0"/>
        <v>项</v>
      </c>
    </row>
    <row r="41" ht="18.75" hidden="1" spans="1:9">
      <c r="A41" s="186" t="s">
        <v>2689</v>
      </c>
      <c r="B41" s="182" t="s">
        <v>2690</v>
      </c>
      <c r="C41" s="183">
        <f>VLOOKUP(A41,'[88]05'!A:E,5,FALSE)</f>
        <v>0</v>
      </c>
      <c r="D41" s="183"/>
      <c r="E41" s="184"/>
      <c r="F41" s="24" t="str">
        <f t="shared" si="1"/>
        <v/>
      </c>
      <c r="G41" s="24" t="str">
        <f t="shared" si="2"/>
        <v/>
      </c>
      <c r="H41" s="175" t="str">
        <f t="shared" si="4"/>
        <v>否</v>
      </c>
      <c r="I41" s="152" t="str">
        <f t="shared" si="0"/>
        <v>项</v>
      </c>
    </row>
    <row r="42" ht="18.75" hidden="1" spans="1:9">
      <c r="A42" s="186" t="s">
        <v>2691</v>
      </c>
      <c r="B42" s="182" t="s">
        <v>2692</v>
      </c>
      <c r="C42" s="183">
        <f>VLOOKUP(A42,'[88]05'!A:E,5,FALSE)</f>
        <v>0</v>
      </c>
      <c r="D42" s="183"/>
      <c r="E42" s="184"/>
      <c r="F42" s="24" t="str">
        <f t="shared" si="1"/>
        <v/>
      </c>
      <c r="G42" s="24" t="str">
        <f t="shared" si="2"/>
        <v/>
      </c>
      <c r="H42" s="175" t="str">
        <f t="shared" si="4"/>
        <v>否</v>
      </c>
      <c r="I42" s="152" t="str">
        <f t="shared" si="0"/>
        <v>项</v>
      </c>
    </row>
    <row r="43" ht="18.75" hidden="1" spans="1:9">
      <c r="A43" s="186" t="s">
        <v>2693</v>
      </c>
      <c r="B43" s="182" t="s">
        <v>2694</v>
      </c>
      <c r="C43" s="183">
        <f>VLOOKUP(A43,'[88]05'!A:E,5,FALSE)</f>
        <v>0</v>
      </c>
      <c r="D43" s="183"/>
      <c r="E43" s="184"/>
      <c r="F43" s="24" t="str">
        <f t="shared" si="1"/>
        <v/>
      </c>
      <c r="G43" s="24" t="str">
        <f t="shared" si="2"/>
        <v/>
      </c>
      <c r="H43" s="175" t="str">
        <f t="shared" si="4"/>
        <v>否</v>
      </c>
      <c r="I43" s="152" t="str">
        <f t="shared" si="0"/>
        <v>项</v>
      </c>
    </row>
    <row r="44" ht="17" customHeight="1" spans="1:10">
      <c r="A44" s="172" t="s">
        <v>1518</v>
      </c>
      <c r="B44" s="173" t="s">
        <v>2695</v>
      </c>
      <c r="C44" s="174">
        <f>SUM(C45,C61,C65,C66,C72,C76,C80,C84,C90,C93)</f>
        <v>16666</v>
      </c>
      <c r="D44" s="174">
        <f>SUM(D45,D61,D65,D66,D72,D76,D80,D84,D90,D93)</f>
        <v>28904</v>
      </c>
      <c r="E44" s="174">
        <f>SUM(E45,E61,E65,E66,E72,E76,E80,E84,E90,E93)</f>
        <v>7038</v>
      </c>
      <c r="F44" s="24">
        <f t="shared" si="1"/>
        <v>-0.578</v>
      </c>
      <c r="G44" s="24">
        <f t="shared" si="2"/>
        <v>-0.757</v>
      </c>
      <c r="H44" s="175" t="str">
        <f t="shared" si="4"/>
        <v>是</v>
      </c>
      <c r="I44" s="156" t="str">
        <f t="shared" si="0"/>
        <v>类</v>
      </c>
      <c r="J44" s="156"/>
    </row>
    <row r="45" ht="17" customHeight="1" spans="1:10">
      <c r="A45" s="176" t="s">
        <v>2696</v>
      </c>
      <c r="B45" s="177" t="s">
        <v>2697</v>
      </c>
      <c r="C45" s="178">
        <f>SUM(C46:C60)</f>
        <v>16666</v>
      </c>
      <c r="D45" s="178">
        <f>SUM(D46:D60)</f>
        <v>28904</v>
      </c>
      <c r="E45" s="178">
        <f>SUM(E46:E60)</f>
        <v>7038</v>
      </c>
      <c r="F45" s="24">
        <f t="shared" si="1"/>
        <v>-0.578</v>
      </c>
      <c r="G45" s="24">
        <f t="shared" si="2"/>
        <v>-0.757</v>
      </c>
      <c r="H45" s="175" t="str">
        <f t="shared" si="4"/>
        <v>是</v>
      </c>
      <c r="I45" s="156" t="str">
        <f t="shared" si="0"/>
        <v>款</v>
      </c>
      <c r="J45"/>
    </row>
    <row r="46" ht="17" customHeight="1" spans="1:10">
      <c r="A46" s="176" t="s">
        <v>2698</v>
      </c>
      <c r="B46" s="179" t="s">
        <v>2699</v>
      </c>
      <c r="C46" s="178">
        <f>VLOOKUP(A46,'[88]05'!A:E,5,FALSE)</f>
        <v>7569</v>
      </c>
      <c r="D46" s="178">
        <v>10000</v>
      </c>
      <c r="E46" s="180">
        <f>2967+1000</f>
        <v>3967</v>
      </c>
      <c r="F46" s="24">
        <f t="shared" si="1"/>
        <v>-0.476</v>
      </c>
      <c r="G46" s="24">
        <f t="shared" si="2"/>
        <v>-0.603</v>
      </c>
      <c r="H46" s="175" t="str">
        <f t="shared" si="4"/>
        <v>是</v>
      </c>
      <c r="I46" s="156" t="str">
        <f t="shared" si="0"/>
        <v>项</v>
      </c>
      <c r="J46" s="156"/>
    </row>
    <row r="47" ht="18.75" hidden="1" spans="1:9">
      <c r="A47" s="181" t="s">
        <v>2700</v>
      </c>
      <c r="B47" s="182" t="s">
        <v>2701</v>
      </c>
      <c r="C47" s="183">
        <f>VLOOKUP(A47,'[88]05'!A:E,5,FALSE)</f>
        <v>0</v>
      </c>
      <c r="D47" s="183"/>
      <c r="E47" s="184"/>
      <c r="F47" s="24" t="str">
        <f t="shared" si="1"/>
        <v/>
      </c>
      <c r="G47" s="24" t="str">
        <f t="shared" si="2"/>
        <v/>
      </c>
      <c r="H47" s="175" t="str">
        <f t="shared" si="4"/>
        <v>否</v>
      </c>
      <c r="I47" s="152" t="str">
        <f t="shared" si="0"/>
        <v>项</v>
      </c>
    </row>
    <row r="48" ht="18.75" hidden="1" spans="1:9">
      <c r="A48" s="181" t="s">
        <v>2702</v>
      </c>
      <c r="B48" s="182" t="s">
        <v>2703</v>
      </c>
      <c r="C48" s="183">
        <f>VLOOKUP(A48,'[88]05'!A:E,5,FALSE)</f>
        <v>0</v>
      </c>
      <c r="D48" s="183"/>
      <c r="E48" s="184"/>
      <c r="F48" s="24" t="str">
        <f t="shared" si="1"/>
        <v/>
      </c>
      <c r="G48" s="24" t="str">
        <f t="shared" si="2"/>
        <v/>
      </c>
      <c r="H48" s="175" t="str">
        <f t="shared" si="4"/>
        <v>否</v>
      </c>
      <c r="I48" s="152" t="str">
        <f t="shared" si="0"/>
        <v>项</v>
      </c>
    </row>
    <row r="49" ht="17" customHeight="1" spans="1:10">
      <c r="A49" s="176" t="s">
        <v>2704</v>
      </c>
      <c r="B49" s="179" t="s">
        <v>2705</v>
      </c>
      <c r="C49" s="178">
        <f>VLOOKUP(A49,'[88]05'!A:E,5,FALSE)</f>
        <v>431</v>
      </c>
      <c r="D49" s="178"/>
      <c r="E49" s="180"/>
      <c r="F49" s="24">
        <f t="shared" si="1"/>
        <v>-1</v>
      </c>
      <c r="G49" s="24" t="str">
        <f t="shared" si="2"/>
        <v/>
      </c>
      <c r="H49" s="175" t="str">
        <f t="shared" si="4"/>
        <v>是</v>
      </c>
      <c r="I49" s="156" t="str">
        <f t="shared" si="0"/>
        <v>项</v>
      </c>
      <c r="J49" s="156"/>
    </row>
    <row r="50" ht="18.75" hidden="1" spans="1:9">
      <c r="A50" s="181" t="s">
        <v>2706</v>
      </c>
      <c r="B50" s="182" t="s">
        <v>2707</v>
      </c>
      <c r="C50" s="183">
        <f>VLOOKUP(A50,'[88]05'!A:E,5,FALSE)</f>
        <v>0</v>
      </c>
      <c r="D50" s="183"/>
      <c r="E50" s="184"/>
      <c r="F50" s="24" t="str">
        <f t="shared" si="1"/>
        <v/>
      </c>
      <c r="G50" s="24" t="str">
        <f t="shared" si="2"/>
        <v/>
      </c>
      <c r="H50" s="175" t="str">
        <f t="shared" si="4"/>
        <v>否</v>
      </c>
      <c r="I50" s="152" t="str">
        <f t="shared" si="0"/>
        <v>项</v>
      </c>
    </row>
    <row r="51" ht="18.75" hidden="1" spans="1:9">
      <c r="A51" s="181" t="s">
        <v>2708</v>
      </c>
      <c r="B51" s="182" t="s">
        <v>2709</v>
      </c>
      <c r="C51" s="183">
        <f>VLOOKUP(A51,'[88]05'!A:E,5,FALSE)</f>
        <v>0</v>
      </c>
      <c r="D51" s="183"/>
      <c r="E51" s="184"/>
      <c r="F51" s="24" t="str">
        <f t="shared" si="1"/>
        <v/>
      </c>
      <c r="G51" s="24" t="str">
        <f t="shared" si="2"/>
        <v/>
      </c>
      <c r="H51" s="175" t="str">
        <f t="shared" si="4"/>
        <v>否</v>
      </c>
      <c r="I51" s="152" t="str">
        <f t="shared" si="0"/>
        <v>项</v>
      </c>
    </row>
    <row r="52" ht="18.75" hidden="1" spans="1:9">
      <c r="A52" s="181" t="s">
        <v>2710</v>
      </c>
      <c r="B52" s="182" t="s">
        <v>2711</v>
      </c>
      <c r="C52" s="183">
        <f>VLOOKUP(A52,'[88]05'!A:E,5,FALSE)</f>
        <v>0</v>
      </c>
      <c r="D52" s="183"/>
      <c r="E52" s="184"/>
      <c r="F52" s="24" t="str">
        <f t="shared" si="1"/>
        <v/>
      </c>
      <c r="G52" s="24" t="str">
        <f t="shared" si="2"/>
        <v/>
      </c>
      <c r="H52" s="175" t="str">
        <f t="shared" si="4"/>
        <v>否</v>
      </c>
      <c r="I52" s="152" t="str">
        <f t="shared" si="0"/>
        <v>项</v>
      </c>
    </row>
    <row r="53" ht="18.75" hidden="1" spans="1:9">
      <c r="A53" s="181" t="s">
        <v>2712</v>
      </c>
      <c r="B53" s="182" t="s">
        <v>2713</v>
      </c>
      <c r="C53" s="183">
        <f>VLOOKUP(A53,'[88]05'!A:E,5,FALSE)</f>
        <v>0</v>
      </c>
      <c r="D53" s="183"/>
      <c r="E53" s="184"/>
      <c r="F53" s="24" t="str">
        <f t="shared" si="1"/>
        <v/>
      </c>
      <c r="G53" s="24" t="str">
        <f t="shared" si="2"/>
        <v/>
      </c>
      <c r="H53" s="175" t="str">
        <f t="shared" si="4"/>
        <v>否</v>
      </c>
      <c r="I53" s="152" t="str">
        <f t="shared" si="0"/>
        <v>项</v>
      </c>
    </row>
    <row r="54" ht="18.75" hidden="1" spans="1:9">
      <c r="A54" s="181" t="s">
        <v>2714</v>
      </c>
      <c r="B54" s="182" t="s">
        <v>2715</v>
      </c>
      <c r="C54" s="183">
        <f>VLOOKUP(A54,'[88]05'!A:E,5,FALSE)</f>
        <v>0</v>
      </c>
      <c r="D54" s="183"/>
      <c r="E54" s="184"/>
      <c r="F54" s="24" t="str">
        <f t="shared" si="1"/>
        <v/>
      </c>
      <c r="G54" s="24" t="str">
        <f t="shared" si="2"/>
        <v/>
      </c>
      <c r="H54" s="175" t="str">
        <f t="shared" si="4"/>
        <v>否</v>
      </c>
      <c r="I54" s="152" t="str">
        <f t="shared" si="0"/>
        <v>项</v>
      </c>
    </row>
    <row r="55" ht="18.75" hidden="1" spans="1:9">
      <c r="A55" s="181" t="s">
        <v>2716</v>
      </c>
      <c r="B55" s="182" t="s">
        <v>2717</v>
      </c>
      <c r="C55" s="183">
        <f>VLOOKUP(A55,'[88]05'!A:E,5,FALSE)</f>
        <v>0</v>
      </c>
      <c r="D55" s="183"/>
      <c r="E55" s="184"/>
      <c r="F55" s="24" t="str">
        <f t="shared" si="1"/>
        <v/>
      </c>
      <c r="G55" s="24" t="str">
        <f t="shared" si="2"/>
        <v/>
      </c>
      <c r="H55" s="175" t="str">
        <f t="shared" si="4"/>
        <v>否</v>
      </c>
      <c r="I55" s="152" t="str">
        <f t="shared" si="0"/>
        <v>项</v>
      </c>
    </row>
    <row r="56" ht="18.75" hidden="1" spans="1:9">
      <c r="A56" s="181" t="s">
        <v>2718</v>
      </c>
      <c r="B56" s="182" t="s">
        <v>2172</v>
      </c>
      <c r="C56" s="183">
        <f>VLOOKUP(A56,'[88]05'!A:E,5,FALSE)</f>
        <v>0</v>
      </c>
      <c r="D56" s="183"/>
      <c r="E56" s="184"/>
      <c r="F56" s="24" t="str">
        <f t="shared" si="1"/>
        <v/>
      </c>
      <c r="G56" s="24" t="str">
        <f t="shared" si="2"/>
        <v/>
      </c>
      <c r="H56" s="175" t="str">
        <f t="shared" si="4"/>
        <v>否</v>
      </c>
      <c r="I56" s="152" t="str">
        <f t="shared" si="0"/>
        <v>项</v>
      </c>
    </row>
    <row r="57" ht="17" customHeight="1" spans="1:10">
      <c r="A57" s="176" t="s">
        <v>2719</v>
      </c>
      <c r="B57" s="179" t="s">
        <v>2720</v>
      </c>
      <c r="C57" s="178">
        <f>VLOOKUP(A57,'[88]05'!A:E,5,FALSE)</f>
        <v>0</v>
      </c>
      <c r="D57" s="178">
        <v>74</v>
      </c>
      <c r="E57" s="180"/>
      <c r="F57" s="24" t="str">
        <f t="shared" si="1"/>
        <v/>
      </c>
      <c r="G57" s="24">
        <f t="shared" si="2"/>
        <v>-1</v>
      </c>
      <c r="H57" s="175" t="str">
        <f t="shared" si="4"/>
        <v>是</v>
      </c>
      <c r="I57" s="156" t="str">
        <f t="shared" si="0"/>
        <v>项</v>
      </c>
      <c r="J57" s="156"/>
    </row>
    <row r="58" ht="18.75" hidden="1" spans="1:9">
      <c r="A58" s="181" t="s">
        <v>2721</v>
      </c>
      <c r="B58" s="187" t="s">
        <v>2722</v>
      </c>
      <c r="C58" s="183">
        <f>VLOOKUP(A58,'[88]05'!A:E,5,FALSE)</f>
        <v>0</v>
      </c>
      <c r="D58" s="183"/>
      <c r="E58" s="184"/>
      <c r="F58" s="24" t="str">
        <f t="shared" si="1"/>
        <v/>
      </c>
      <c r="G58" s="24" t="str">
        <f t="shared" si="2"/>
        <v/>
      </c>
      <c r="H58" s="175" t="str">
        <f t="shared" si="4"/>
        <v>否</v>
      </c>
      <c r="I58" s="152" t="str">
        <f t="shared" si="0"/>
        <v>项</v>
      </c>
    </row>
    <row r="59" ht="18.75" hidden="1" spans="1:9">
      <c r="A59" s="181" t="s">
        <v>2723</v>
      </c>
      <c r="B59" s="187" t="s">
        <v>2724</v>
      </c>
      <c r="C59" s="183">
        <f>VLOOKUP(A59,'[88]05'!A:E,5,FALSE)</f>
        <v>0</v>
      </c>
      <c r="D59" s="183"/>
      <c r="E59" s="184"/>
      <c r="F59" s="24" t="str">
        <f t="shared" si="1"/>
        <v/>
      </c>
      <c r="G59" s="24" t="str">
        <f t="shared" si="2"/>
        <v/>
      </c>
      <c r="H59" s="175" t="str">
        <f t="shared" si="4"/>
        <v>否</v>
      </c>
      <c r="I59" s="152" t="str">
        <f t="shared" si="0"/>
        <v>项</v>
      </c>
    </row>
    <row r="60" ht="17" customHeight="1" spans="1:10">
      <c r="A60" s="176" t="s">
        <v>2725</v>
      </c>
      <c r="B60" s="179" t="s">
        <v>2726</v>
      </c>
      <c r="C60" s="178">
        <f>VLOOKUP(A60,'[88]05'!A:E,5,FALSE)</f>
        <v>8666</v>
      </c>
      <c r="D60" s="178">
        <f>13389+5441</f>
        <v>18830</v>
      </c>
      <c r="E60" s="180">
        <f>2412+659</f>
        <v>3071</v>
      </c>
      <c r="F60" s="24">
        <f t="shared" si="1"/>
        <v>-0.646</v>
      </c>
      <c r="G60" s="24">
        <f t="shared" si="2"/>
        <v>-0.837</v>
      </c>
      <c r="H60" s="175" t="str">
        <f t="shared" si="4"/>
        <v>是</v>
      </c>
      <c r="I60" s="156" t="str">
        <f t="shared" si="0"/>
        <v>项</v>
      </c>
      <c r="J60" s="156"/>
    </row>
    <row r="61" ht="18.75" hidden="1" spans="1:9">
      <c r="A61" s="181" t="s">
        <v>2727</v>
      </c>
      <c r="B61" s="185" t="s">
        <v>2728</v>
      </c>
      <c r="C61" s="183">
        <f>SUM(C62:C64)</f>
        <v>0</v>
      </c>
      <c r="D61" s="183">
        <f>SUM(D62:D64)</f>
        <v>0</v>
      </c>
      <c r="E61" s="183">
        <f>SUM(E62:E64)</f>
        <v>0</v>
      </c>
      <c r="F61" s="24" t="str">
        <f t="shared" si="1"/>
        <v/>
      </c>
      <c r="G61" s="24" t="str">
        <f t="shared" si="2"/>
        <v/>
      </c>
      <c r="H61" s="175" t="str">
        <f t="shared" si="4"/>
        <v>否</v>
      </c>
      <c r="I61" s="152" t="str">
        <f t="shared" si="0"/>
        <v>款</v>
      </c>
    </row>
    <row r="62" ht="18.75" hidden="1" spans="1:9">
      <c r="A62" s="181" t="s">
        <v>2729</v>
      </c>
      <c r="B62" s="182" t="s">
        <v>2699</v>
      </c>
      <c r="C62" s="183">
        <f>VLOOKUP(A62,'[88]05'!A:E,5,FALSE)</f>
        <v>0</v>
      </c>
      <c r="D62" s="183"/>
      <c r="E62" s="184"/>
      <c r="F62" s="24" t="str">
        <f t="shared" si="1"/>
        <v/>
      </c>
      <c r="G62" s="24" t="str">
        <f t="shared" si="2"/>
        <v/>
      </c>
      <c r="H62" s="175" t="str">
        <f t="shared" si="4"/>
        <v>否</v>
      </c>
      <c r="I62" s="152" t="str">
        <f t="shared" si="0"/>
        <v>项</v>
      </c>
    </row>
    <row r="63" ht="18.75" hidden="1" spans="1:9">
      <c r="A63" s="181" t="s">
        <v>2730</v>
      </c>
      <c r="B63" s="182" t="s">
        <v>2701</v>
      </c>
      <c r="C63" s="183">
        <f>VLOOKUP(A63,'[88]05'!A:E,5,FALSE)</f>
        <v>0</v>
      </c>
      <c r="D63" s="183"/>
      <c r="E63" s="184"/>
      <c r="F63" s="24" t="str">
        <f t="shared" si="1"/>
        <v/>
      </c>
      <c r="G63" s="24" t="str">
        <f t="shared" si="2"/>
        <v/>
      </c>
      <c r="H63" s="175" t="str">
        <f t="shared" si="4"/>
        <v>否</v>
      </c>
      <c r="I63" s="152" t="str">
        <f t="shared" si="0"/>
        <v>项</v>
      </c>
    </row>
    <row r="64" ht="18.75" hidden="1" spans="1:9">
      <c r="A64" s="181" t="s">
        <v>2731</v>
      </c>
      <c r="B64" s="182" t="s">
        <v>2732</v>
      </c>
      <c r="C64" s="183">
        <f>VLOOKUP(A64,'[88]05'!A:E,5,FALSE)</f>
        <v>0</v>
      </c>
      <c r="D64" s="183"/>
      <c r="E64" s="184"/>
      <c r="F64" s="24" t="str">
        <f t="shared" si="1"/>
        <v/>
      </c>
      <c r="G64" s="24" t="str">
        <f t="shared" si="2"/>
        <v/>
      </c>
      <c r="H64" s="175" t="str">
        <f t="shared" si="4"/>
        <v>否</v>
      </c>
      <c r="I64" s="152" t="str">
        <f t="shared" si="0"/>
        <v>项</v>
      </c>
    </row>
    <row r="65" ht="18.75" hidden="1" spans="1:9">
      <c r="A65" s="181" t="s">
        <v>2733</v>
      </c>
      <c r="B65" s="185" t="s">
        <v>2734</v>
      </c>
      <c r="C65" s="189"/>
      <c r="D65" s="189"/>
      <c r="E65" s="189"/>
      <c r="F65" s="24" t="str">
        <f t="shared" si="1"/>
        <v/>
      </c>
      <c r="G65" s="24" t="str">
        <f t="shared" si="2"/>
        <v/>
      </c>
      <c r="H65" s="175" t="str">
        <f t="shared" si="4"/>
        <v>否</v>
      </c>
      <c r="I65" s="152" t="str">
        <f t="shared" si="0"/>
        <v>款</v>
      </c>
    </row>
    <row r="66" ht="18.75" hidden="1" spans="1:9">
      <c r="A66" s="181" t="s">
        <v>2735</v>
      </c>
      <c r="B66" s="185" t="s">
        <v>2736</v>
      </c>
      <c r="C66" s="183">
        <f>SUM(C67:C71)</f>
        <v>0</v>
      </c>
      <c r="D66" s="183">
        <f>SUM(D67:D71)</f>
        <v>0</v>
      </c>
      <c r="E66" s="183">
        <f>SUM(E67:E71)</f>
        <v>0</v>
      </c>
      <c r="F66" s="24" t="str">
        <f t="shared" si="1"/>
        <v/>
      </c>
      <c r="G66" s="24" t="str">
        <f t="shared" si="2"/>
        <v/>
      </c>
      <c r="H66" s="175" t="str">
        <f t="shared" si="4"/>
        <v>否</v>
      </c>
      <c r="I66" s="152" t="str">
        <f t="shared" si="0"/>
        <v>款</v>
      </c>
    </row>
    <row r="67" ht="18.75" hidden="1" spans="1:9">
      <c r="A67" s="181" t="s">
        <v>2737</v>
      </c>
      <c r="B67" s="182" t="s">
        <v>2738</v>
      </c>
      <c r="C67" s="183">
        <f>VLOOKUP(A67,'[88]05'!A:E,5,FALSE)</f>
        <v>0</v>
      </c>
      <c r="D67" s="183"/>
      <c r="E67" s="184"/>
      <c r="F67" s="24" t="str">
        <f t="shared" si="1"/>
        <v/>
      </c>
      <c r="G67" s="24" t="str">
        <f t="shared" si="2"/>
        <v/>
      </c>
      <c r="H67" s="175" t="str">
        <f t="shared" si="4"/>
        <v>否</v>
      </c>
      <c r="I67" s="152" t="str">
        <f t="shared" si="0"/>
        <v>项</v>
      </c>
    </row>
    <row r="68" ht="18.75" hidden="1" spans="1:9">
      <c r="A68" s="181" t="s">
        <v>2739</v>
      </c>
      <c r="B68" s="182" t="s">
        <v>2740</v>
      </c>
      <c r="C68" s="183">
        <f>VLOOKUP(A68,'[88]05'!A:E,5,FALSE)</f>
        <v>0</v>
      </c>
      <c r="D68" s="183"/>
      <c r="E68" s="184"/>
      <c r="F68" s="24" t="str">
        <f t="shared" si="1"/>
        <v/>
      </c>
      <c r="G68" s="24" t="str">
        <f t="shared" si="2"/>
        <v/>
      </c>
      <c r="H68" s="175" t="str">
        <f t="shared" si="4"/>
        <v>否</v>
      </c>
      <c r="I68" s="152" t="str">
        <f t="shared" si="0"/>
        <v>项</v>
      </c>
    </row>
    <row r="69" ht="18.75" hidden="1" spans="1:9">
      <c r="A69" s="181" t="s">
        <v>2741</v>
      </c>
      <c r="B69" s="182" t="s">
        <v>2742</v>
      </c>
      <c r="C69" s="183">
        <f>VLOOKUP(A69,'[88]05'!A:E,5,FALSE)</f>
        <v>0</v>
      </c>
      <c r="D69" s="183"/>
      <c r="E69" s="184"/>
      <c r="F69" s="24" t="str">
        <f t="shared" si="1"/>
        <v/>
      </c>
      <c r="G69" s="24" t="str">
        <f t="shared" si="2"/>
        <v/>
      </c>
      <c r="H69" s="175" t="str">
        <f t="shared" si="4"/>
        <v>否</v>
      </c>
      <c r="I69" s="152" t="str">
        <f t="shared" ref="I69:I132" si="5">IF(LEN(A69)=3,"类",IF(LEN(A69)=5,"款","项"))</f>
        <v>项</v>
      </c>
    </row>
    <row r="70" ht="18.75" hidden="1" spans="1:9">
      <c r="A70" s="181" t="s">
        <v>2743</v>
      </c>
      <c r="B70" s="182" t="s">
        <v>2744</v>
      </c>
      <c r="C70" s="183">
        <f>VLOOKUP(A70,'[88]05'!A:E,5,FALSE)</f>
        <v>0</v>
      </c>
      <c r="D70" s="183"/>
      <c r="E70" s="184"/>
      <c r="F70" s="24" t="str">
        <f t="shared" ref="F70:F133" si="6">IF(C70&gt;0,E70/C70-1,IF(C70&lt;0,-(E70/C70-1),""))</f>
        <v/>
      </c>
      <c r="G70" s="24" t="str">
        <f t="shared" ref="G70:G133" si="7">IF(D70&gt;0,E70/D70-1,IF(D70&lt;0,-(E70/D70-1),""))</f>
        <v/>
      </c>
      <c r="H70" s="175" t="str">
        <f t="shared" ref="H70:H101" si="8">IF(LEN(A70)=3,"是",IF(B70&lt;&gt;"",IF(SUM(C70:E70)&lt;&gt;0,"是","否"),"是"))</f>
        <v>否</v>
      </c>
      <c r="I70" s="152" t="str">
        <f t="shared" si="5"/>
        <v>项</v>
      </c>
    </row>
    <row r="71" ht="18.75" hidden="1" spans="1:9">
      <c r="A71" s="181" t="s">
        <v>2745</v>
      </c>
      <c r="B71" s="182" t="s">
        <v>2746</v>
      </c>
      <c r="C71" s="183">
        <f>VLOOKUP(A71,'[88]05'!A:E,5,FALSE)</f>
        <v>0</v>
      </c>
      <c r="D71" s="183"/>
      <c r="E71" s="184"/>
      <c r="F71" s="24" t="str">
        <f t="shared" si="6"/>
        <v/>
      </c>
      <c r="G71" s="24" t="str">
        <f t="shared" si="7"/>
        <v/>
      </c>
      <c r="H71" s="175" t="str">
        <f t="shared" si="8"/>
        <v>否</v>
      </c>
      <c r="I71" s="152" t="str">
        <f t="shared" si="5"/>
        <v>项</v>
      </c>
    </row>
    <row r="72" ht="18.75" hidden="1" spans="1:9">
      <c r="A72" s="181" t="s">
        <v>2747</v>
      </c>
      <c r="B72" s="185" t="s">
        <v>2748</v>
      </c>
      <c r="C72" s="183">
        <f>SUM(C73:C75)</f>
        <v>0</v>
      </c>
      <c r="D72" s="183">
        <f>SUM(D73:D75)</f>
        <v>0</v>
      </c>
      <c r="E72" s="183">
        <f>SUM(E73:E75)</f>
        <v>0</v>
      </c>
      <c r="F72" s="24" t="str">
        <f t="shared" si="6"/>
        <v/>
      </c>
      <c r="G72" s="24" t="str">
        <f t="shared" si="7"/>
        <v/>
      </c>
      <c r="H72" s="175" t="str">
        <f t="shared" si="8"/>
        <v>否</v>
      </c>
      <c r="I72" s="152" t="str">
        <f t="shared" si="5"/>
        <v>款</v>
      </c>
    </row>
    <row r="73" ht="18.75" hidden="1" spans="1:9">
      <c r="A73" s="181" t="s">
        <v>2749</v>
      </c>
      <c r="B73" s="182" t="s">
        <v>2750</v>
      </c>
      <c r="C73" s="183">
        <f>VLOOKUP(A73,'[88]05'!A:E,5,FALSE)</f>
        <v>0</v>
      </c>
      <c r="D73" s="183"/>
      <c r="E73" s="184"/>
      <c r="F73" s="24" t="str">
        <f t="shared" si="6"/>
        <v/>
      </c>
      <c r="G73" s="24" t="str">
        <f t="shared" si="7"/>
        <v/>
      </c>
      <c r="H73" s="175" t="str">
        <f t="shared" si="8"/>
        <v>否</v>
      </c>
      <c r="I73" s="152" t="str">
        <f t="shared" si="5"/>
        <v>项</v>
      </c>
    </row>
    <row r="74" ht="18.75" hidden="1" spans="1:9">
      <c r="A74" s="181" t="s">
        <v>2751</v>
      </c>
      <c r="B74" s="182" t="s">
        <v>2752</v>
      </c>
      <c r="C74" s="183">
        <f>VLOOKUP(A74,'[88]05'!A:E,5,FALSE)</f>
        <v>0</v>
      </c>
      <c r="D74" s="183"/>
      <c r="E74" s="184"/>
      <c r="F74" s="24" t="str">
        <f t="shared" si="6"/>
        <v/>
      </c>
      <c r="G74" s="24" t="str">
        <f t="shared" si="7"/>
        <v/>
      </c>
      <c r="H74" s="175" t="str">
        <f t="shared" si="8"/>
        <v>否</v>
      </c>
      <c r="I74" s="152" t="str">
        <f t="shared" si="5"/>
        <v>项</v>
      </c>
    </row>
    <row r="75" ht="18.75" hidden="1" spans="1:9">
      <c r="A75" s="181" t="s">
        <v>2753</v>
      </c>
      <c r="B75" s="182" t="s">
        <v>2754</v>
      </c>
      <c r="C75" s="183">
        <f>VLOOKUP(A75,'[88]05'!A:E,5,FALSE)</f>
        <v>0</v>
      </c>
      <c r="D75" s="183"/>
      <c r="E75" s="184"/>
      <c r="F75" s="24" t="str">
        <f t="shared" si="6"/>
        <v/>
      </c>
      <c r="G75" s="24" t="str">
        <f t="shared" si="7"/>
        <v/>
      </c>
      <c r="H75" s="175" t="str">
        <f t="shared" si="8"/>
        <v>否</v>
      </c>
      <c r="I75" s="152" t="str">
        <f t="shared" si="5"/>
        <v>项</v>
      </c>
    </row>
    <row r="76" ht="18.75" hidden="1" spans="1:9">
      <c r="A76" s="181" t="s">
        <v>2755</v>
      </c>
      <c r="B76" s="185" t="s">
        <v>2756</v>
      </c>
      <c r="C76" s="189">
        <f>SUM(C77:C79)</f>
        <v>0</v>
      </c>
      <c r="D76" s="189">
        <f>SUM(D77:D79)</f>
        <v>0</v>
      </c>
      <c r="E76" s="189">
        <f>SUM(E77:E79)</f>
        <v>0</v>
      </c>
      <c r="F76" s="24" t="str">
        <f t="shared" si="6"/>
        <v/>
      </c>
      <c r="G76" s="24" t="str">
        <f t="shared" si="7"/>
        <v/>
      </c>
      <c r="H76" s="175" t="str">
        <f t="shared" si="8"/>
        <v>否</v>
      </c>
      <c r="I76" s="152" t="str">
        <f t="shared" si="5"/>
        <v>款</v>
      </c>
    </row>
    <row r="77" ht="18.75" hidden="1" spans="1:9">
      <c r="A77" s="181" t="s">
        <v>2757</v>
      </c>
      <c r="B77" s="182" t="s">
        <v>2699</v>
      </c>
      <c r="C77" s="183">
        <f>VLOOKUP(A77,'[88]05'!A:E,5,FALSE)</f>
        <v>0</v>
      </c>
      <c r="D77" s="189"/>
      <c r="E77" s="184"/>
      <c r="F77" s="24" t="str">
        <f t="shared" si="6"/>
        <v/>
      </c>
      <c r="G77" s="24" t="str">
        <f t="shared" si="7"/>
        <v/>
      </c>
      <c r="H77" s="175" t="str">
        <f t="shared" si="8"/>
        <v>否</v>
      </c>
      <c r="I77" s="152" t="str">
        <f t="shared" si="5"/>
        <v>项</v>
      </c>
    </row>
    <row r="78" ht="18.75" hidden="1" spans="1:9">
      <c r="A78" s="181" t="s">
        <v>2758</v>
      </c>
      <c r="B78" s="182" t="s">
        <v>2701</v>
      </c>
      <c r="C78" s="183">
        <f>VLOOKUP(A78,'[88]05'!A:E,5,FALSE)</f>
        <v>0</v>
      </c>
      <c r="D78" s="189"/>
      <c r="E78" s="184"/>
      <c r="F78" s="24" t="str">
        <f t="shared" si="6"/>
        <v/>
      </c>
      <c r="G78" s="24" t="str">
        <f t="shared" si="7"/>
        <v/>
      </c>
      <c r="H78" s="175" t="str">
        <f t="shared" si="8"/>
        <v>否</v>
      </c>
      <c r="I78" s="152" t="str">
        <f t="shared" si="5"/>
        <v>项</v>
      </c>
    </row>
    <row r="79" ht="18.75" hidden="1" spans="1:9">
      <c r="A79" s="181" t="s">
        <v>2759</v>
      </c>
      <c r="B79" s="182" t="s">
        <v>2760</v>
      </c>
      <c r="C79" s="183">
        <f>VLOOKUP(A79,'[88]05'!A:E,5,FALSE)</f>
        <v>0</v>
      </c>
      <c r="D79" s="189"/>
      <c r="E79" s="184"/>
      <c r="F79" s="24" t="str">
        <f t="shared" si="6"/>
        <v/>
      </c>
      <c r="G79" s="24" t="str">
        <f t="shared" si="7"/>
        <v/>
      </c>
      <c r="H79" s="175" t="str">
        <f t="shared" si="8"/>
        <v>否</v>
      </c>
      <c r="I79" s="152" t="str">
        <f t="shared" si="5"/>
        <v>项</v>
      </c>
    </row>
    <row r="80" ht="18.75" hidden="1" spans="1:9">
      <c r="A80" s="181" t="s">
        <v>2761</v>
      </c>
      <c r="B80" s="185" t="s">
        <v>2762</v>
      </c>
      <c r="C80" s="183">
        <f>SUM(C81:C83)</f>
        <v>0</v>
      </c>
      <c r="D80" s="183">
        <f>SUM(D81:D83)</f>
        <v>0</v>
      </c>
      <c r="E80" s="183">
        <f>SUM(E81:E83)</f>
        <v>0</v>
      </c>
      <c r="F80" s="24" t="str">
        <f t="shared" si="6"/>
        <v/>
      </c>
      <c r="G80" s="24" t="str">
        <f t="shared" si="7"/>
        <v/>
      </c>
      <c r="H80" s="175" t="str">
        <f t="shared" si="8"/>
        <v>否</v>
      </c>
      <c r="I80" s="152" t="str">
        <f t="shared" si="5"/>
        <v>款</v>
      </c>
    </row>
    <row r="81" ht="18.75" hidden="1" spans="1:9">
      <c r="A81" s="181" t="s">
        <v>2763</v>
      </c>
      <c r="B81" s="182" t="s">
        <v>2699</v>
      </c>
      <c r="C81" s="183">
        <f>VLOOKUP(A81,'[88]05'!A:E,5,FALSE)</f>
        <v>0</v>
      </c>
      <c r="D81" s="189"/>
      <c r="E81" s="184"/>
      <c r="F81" s="24" t="str">
        <f t="shared" si="6"/>
        <v/>
      </c>
      <c r="G81" s="24" t="str">
        <f t="shared" si="7"/>
        <v/>
      </c>
      <c r="H81" s="175" t="str">
        <f t="shared" si="8"/>
        <v>否</v>
      </c>
      <c r="I81" s="152" t="str">
        <f t="shared" si="5"/>
        <v>项</v>
      </c>
    </row>
    <row r="82" ht="18.75" hidden="1" spans="1:9">
      <c r="A82" s="181" t="s">
        <v>2764</v>
      </c>
      <c r="B82" s="182" t="s">
        <v>2701</v>
      </c>
      <c r="C82" s="183">
        <f>VLOOKUP(A82,'[88]05'!A:E,5,FALSE)</f>
        <v>0</v>
      </c>
      <c r="D82" s="189"/>
      <c r="E82" s="184"/>
      <c r="F82" s="24" t="str">
        <f t="shared" si="6"/>
        <v/>
      </c>
      <c r="G82" s="24" t="str">
        <f t="shared" si="7"/>
        <v/>
      </c>
      <c r="H82" s="175" t="str">
        <f t="shared" si="8"/>
        <v>否</v>
      </c>
      <c r="I82" s="152" t="str">
        <f t="shared" si="5"/>
        <v>项</v>
      </c>
    </row>
    <row r="83" s="150" customFormat="1" ht="18.75" hidden="1" spans="1:9">
      <c r="A83" s="181" t="s">
        <v>2765</v>
      </c>
      <c r="B83" s="182" t="s">
        <v>2766</v>
      </c>
      <c r="C83" s="183">
        <f>VLOOKUP(A83,'[88]05'!A:E,5,FALSE)</f>
        <v>0</v>
      </c>
      <c r="D83" s="189"/>
      <c r="E83" s="184"/>
      <c r="F83" s="24" t="str">
        <f t="shared" si="6"/>
        <v/>
      </c>
      <c r="G83" s="24" t="str">
        <f t="shared" si="7"/>
        <v/>
      </c>
      <c r="H83" s="175" t="str">
        <f t="shared" si="8"/>
        <v>否</v>
      </c>
      <c r="I83" s="152" t="str">
        <f t="shared" si="5"/>
        <v>项</v>
      </c>
    </row>
    <row r="84" s="150" customFormat="1" ht="18.75" hidden="1" spans="1:9">
      <c r="A84" s="181" t="s">
        <v>2767</v>
      </c>
      <c r="B84" s="185" t="s">
        <v>2768</v>
      </c>
      <c r="C84" s="189">
        <f>SUM(C85:C89)</f>
        <v>0</v>
      </c>
      <c r="D84" s="189">
        <f>SUM(D85:D89)</f>
        <v>0</v>
      </c>
      <c r="E84" s="189">
        <f>SUM(E85:E89)</f>
        <v>0</v>
      </c>
      <c r="F84" s="24" t="str">
        <f t="shared" si="6"/>
        <v/>
      </c>
      <c r="G84" s="24" t="str">
        <f t="shared" si="7"/>
        <v/>
      </c>
      <c r="H84" s="175" t="str">
        <f t="shared" si="8"/>
        <v>否</v>
      </c>
      <c r="I84" s="152" t="str">
        <f t="shared" si="5"/>
        <v>款</v>
      </c>
    </row>
    <row r="85" s="150" customFormat="1" ht="18.75" hidden="1" spans="1:9">
      <c r="A85" s="181" t="s">
        <v>2769</v>
      </c>
      <c r="B85" s="182" t="s">
        <v>2738</v>
      </c>
      <c r="C85" s="183">
        <f>VLOOKUP(A85,'[88]05'!A:E,5,FALSE)</f>
        <v>0</v>
      </c>
      <c r="D85" s="189"/>
      <c r="E85" s="184"/>
      <c r="F85" s="24" t="str">
        <f t="shared" si="6"/>
        <v/>
      </c>
      <c r="G85" s="24" t="str">
        <f t="shared" si="7"/>
        <v/>
      </c>
      <c r="H85" s="175" t="str">
        <f t="shared" si="8"/>
        <v>否</v>
      </c>
      <c r="I85" s="152" t="str">
        <f t="shared" si="5"/>
        <v>项</v>
      </c>
    </row>
    <row r="86" s="150" customFormat="1" ht="18.75" hidden="1" spans="1:9">
      <c r="A86" s="181" t="s">
        <v>2770</v>
      </c>
      <c r="B86" s="182" t="s">
        <v>2740</v>
      </c>
      <c r="C86" s="183">
        <f>VLOOKUP(A86,'[88]05'!A:E,5,FALSE)</f>
        <v>0</v>
      </c>
      <c r="D86" s="189"/>
      <c r="E86" s="184"/>
      <c r="F86" s="24" t="str">
        <f t="shared" si="6"/>
        <v/>
      </c>
      <c r="G86" s="24" t="str">
        <f t="shared" si="7"/>
        <v/>
      </c>
      <c r="H86" s="175" t="str">
        <f t="shared" si="8"/>
        <v>否</v>
      </c>
      <c r="I86" s="152" t="str">
        <f t="shared" si="5"/>
        <v>项</v>
      </c>
    </row>
    <row r="87" s="150" customFormat="1" ht="18.75" hidden="1" spans="1:9">
      <c r="A87" s="181" t="s">
        <v>2771</v>
      </c>
      <c r="B87" s="182" t="s">
        <v>2742</v>
      </c>
      <c r="C87" s="183">
        <f>VLOOKUP(A87,'[88]05'!A:E,5,FALSE)</f>
        <v>0</v>
      </c>
      <c r="D87" s="189"/>
      <c r="E87" s="184"/>
      <c r="F87" s="24" t="str">
        <f t="shared" si="6"/>
        <v/>
      </c>
      <c r="G87" s="24" t="str">
        <f t="shared" si="7"/>
        <v/>
      </c>
      <c r="H87" s="175" t="str">
        <f t="shared" si="8"/>
        <v>否</v>
      </c>
      <c r="I87" s="152" t="str">
        <f t="shared" si="5"/>
        <v>项</v>
      </c>
    </row>
    <row r="88" s="150" customFormat="1" ht="18.75" hidden="1" spans="1:9">
      <c r="A88" s="181" t="s">
        <v>2772</v>
      </c>
      <c r="B88" s="182" t="s">
        <v>2744</v>
      </c>
      <c r="C88" s="183">
        <f>VLOOKUP(A88,'[88]05'!A:E,5,FALSE)</f>
        <v>0</v>
      </c>
      <c r="D88" s="189"/>
      <c r="E88" s="184"/>
      <c r="F88" s="24" t="str">
        <f t="shared" si="6"/>
        <v/>
      </c>
      <c r="G88" s="24" t="str">
        <f t="shared" si="7"/>
        <v/>
      </c>
      <c r="H88" s="175" t="str">
        <f t="shared" si="8"/>
        <v>否</v>
      </c>
      <c r="I88" s="152" t="str">
        <f t="shared" si="5"/>
        <v>项</v>
      </c>
    </row>
    <row r="89" s="150" customFormat="1" ht="18.75" hidden="1" spans="1:9">
      <c r="A89" s="181" t="s">
        <v>2773</v>
      </c>
      <c r="B89" s="182" t="s">
        <v>2774</v>
      </c>
      <c r="C89" s="183">
        <f>VLOOKUP(A89,'[88]05'!A:E,5,FALSE)</f>
        <v>0</v>
      </c>
      <c r="D89" s="189"/>
      <c r="E89" s="184"/>
      <c r="F89" s="24" t="str">
        <f t="shared" si="6"/>
        <v/>
      </c>
      <c r="G89" s="24" t="str">
        <f t="shared" si="7"/>
        <v/>
      </c>
      <c r="H89" s="175" t="str">
        <f t="shared" si="8"/>
        <v>否</v>
      </c>
      <c r="I89" s="152" t="str">
        <f t="shared" si="5"/>
        <v>项</v>
      </c>
    </row>
    <row r="90" s="150" customFormat="1" ht="18.75" hidden="1" spans="1:9">
      <c r="A90" s="181" t="s">
        <v>2775</v>
      </c>
      <c r="B90" s="185" t="s">
        <v>2776</v>
      </c>
      <c r="C90" s="189">
        <f>SUM(C91:C92)</f>
        <v>0</v>
      </c>
      <c r="D90" s="189">
        <f>SUM(D91:D92)</f>
        <v>0</v>
      </c>
      <c r="E90" s="189">
        <f>SUM(E91:E92)</f>
        <v>0</v>
      </c>
      <c r="F90" s="24" t="str">
        <f t="shared" si="6"/>
        <v/>
      </c>
      <c r="G90" s="24" t="str">
        <f t="shared" si="7"/>
        <v/>
      </c>
      <c r="H90" s="175" t="str">
        <f t="shared" si="8"/>
        <v>否</v>
      </c>
      <c r="I90" s="152" t="str">
        <f t="shared" si="5"/>
        <v>款</v>
      </c>
    </row>
    <row r="91" s="150" customFormat="1" ht="18.75" hidden="1" spans="1:9">
      <c r="A91" s="181" t="s">
        <v>2777</v>
      </c>
      <c r="B91" s="182" t="s">
        <v>2750</v>
      </c>
      <c r="C91" s="183">
        <f>VLOOKUP(A91,'[88]05'!A:E,5,FALSE)</f>
        <v>0</v>
      </c>
      <c r="D91" s="189"/>
      <c r="E91" s="184"/>
      <c r="F91" s="24" t="str">
        <f t="shared" si="6"/>
        <v/>
      </c>
      <c r="G91" s="24" t="str">
        <f t="shared" si="7"/>
        <v/>
      </c>
      <c r="H91" s="175" t="str">
        <f t="shared" si="8"/>
        <v>否</v>
      </c>
      <c r="I91" s="152" t="str">
        <f t="shared" si="5"/>
        <v>项</v>
      </c>
    </row>
    <row r="92" s="150" customFormat="1" ht="18.75" hidden="1" spans="1:9">
      <c r="A92" s="181" t="s">
        <v>2778</v>
      </c>
      <c r="B92" s="182" t="s">
        <v>2779</v>
      </c>
      <c r="C92" s="183">
        <f>VLOOKUP(A92,'[88]05'!A:E,5,FALSE)</f>
        <v>0</v>
      </c>
      <c r="D92" s="189"/>
      <c r="E92" s="184"/>
      <c r="F92" s="24" t="str">
        <f t="shared" si="6"/>
        <v/>
      </c>
      <c r="G92" s="24" t="str">
        <f t="shared" si="7"/>
        <v/>
      </c>
      <c r="H92" s="175" t="str">
        <f t="shared" si="8"/>
        <v>否</v>
      </c>
      <c r="I92" s="152" t="str">
        <f t="shared" si="5"/>
        <v>项</v>
      </c>
    </row>
    <row r="93" s="150" customFormat="1" ht="18.75" hidden="1" spans="1:9">
      <c r="A93" s="181" t="s">
        <v>2780</v>
      </c>
      <c r="B93" s="185" t="s">
        <v>2781</v>
      </c>
      <c r="C93" s="189">
        <f>SUM(C94:C101)</f>
        <v>0</v>
      </c>
      <c r="D93" s="189">
        <f>SUM(D94:D101)</f>
        <v>0</v>
      </c>
      <c r="E93" s="189">
        <f>SUM(E94:E101)</f>
        <v>0</v>
      </c>
      <c r="F93" s="24" t="str">
        <f t="shared" si="6"/>
        <v/>
      </c>
      <c r="G93" s="24" t="str">
        <f t="shared" si="7"/>
        <v/>
      </c>
      <c r="H93" s="175" t="str">
        <f t="shared" si="8"/>
        <v>否</v>
      </c>
      <c r="I93" s="152" t="str">
        <f t="shared" si="5"/>
        <v>款</v>
      </c>
    </row>
    <row r="94" s="150" customFormat="1" ht="18.75" hidden="1" spans="1:9">
      <c r="A94" s="181" t="s">
        <v>2782</v>
      </c>
      <c r="B94" s="182" t="s">
        <v>2699</v>
      </c>
      <c r="C94" s="183">
        <f>VLOOKUP(A94,'[88]05'!A:E,5,FALSE)</f>
        <v>0</v>
      </c>
      <c r="D94" s="189"/>
      <c r="E94" s="184"/>
      <c r="F94" s="24" t="str">
        <f t="shared" si="6"/>
        <v/>
      </c>
      <c r="G94" s="24" t="str">
        <f t="shared" si="7"/>
        <v/>
      </c>
      <c r="H94" s="175" t="str">
        <f t="shared" si="8"/>
        <v>否</v>
      </c>
      <c r="I94" s="152" t="str">
        <f t="shared" si="5"/>
        <v>项</v>
      </c>
    </row>
    <row r="95" s="150" customFormat="1" ht="18.75" hidden="1" spans="1:9">
      <c r="A95" s="181" t="s">
        <v>2783</v>
      </c>
      <c r="B95" s="182" t="s">
        <v>2701</v>
      </c>
      <c r="C95" s="183">
        <f>VLOOKUP(A95,'[88]05'!A:E,5,FALSE)</f>
        <v>0</v>
      </c>
      <c r="D95" s="189"/>
      <c r="E95" s="184"/>
      <c r="F95" s="24" t="str">
        <f t="shared" si="6"/>
        <v/>
      </c>
      <c r="G95" s="24" t="str">
        <f t="shared" si="7"/>
        <v/>
      </c>
      <c r="H95" s="175" t="str">
        <f t="shared" si="8"/>
        <v>否</v>
      </c>
      <c r="I95" s="152" t="str">
        <f t="shared" si="5"/>
        <v>项</v>
      </c>
    </row>
    <row r="96" s="150" customFormat="1" ht="18.75" hidden="1" spans="1:9">
      <c r="A96" s="181" t="s">
        <v>2784</v>
      </c>
      <c r="B96" s="182" t="s">
        <v>2703</v>
      </c>
      <c r="C96" s="183">
        <f>VLOOKUP(A96,'[88]05'!A:E,5,FALSE)</f>
        <v>0</v>
      </c>
      <c r="D96" s="189"/>
      <c r="E96" s="184"/>
      <c r="F96" s="24" t="str">
        <f t="shared" si="6"/>
        <v/>
      </c>
      <c r="G96" s="24" t="str">
        <f t="shared" si="7"/>
        <v/>
      </c>
      <c r="H96" s="175" t="str">
        <f t="shared" si="8"/>
        <v>否</v>
      </c>
      <c r="I96" s="152" t="str">
        <f t="shared" si="5"/>
        <v>项</v>
      </c>
    </row>
    <row r="97" s="150" customFormat="1" ht="18.75" hidden="1" spans="1:9">
      <c r="A97" s="181" t="s">
        <v>2785</v>
      </c>
      <c r="B97" s="182" t="s">
        <v>2705</v>
      </c>
      <c r="C97" s="183">
        <f>VLOOKUP(A97,'[88]05'!A:E,5,FALSE)</f>
        <v>0</v>
      </c>
      <c r="D97" s="189"/>
      <c r="E97" s="184"/>
      <c r="F97" s="24" t="str">
        <f t="shared" si="6"/>
        <v/>
      </c>
      <c r="G97" s="24" t="str">
        <f t="shared" si="7"/>
        <v/>
      </c>
      <c r="H97" s="175" t="str">
        <f t="shared" si="8"/>
        <v>否</v>
      </c>
      <c r="I97" s="152" t="str">
        <f t="shared" si="5"/>
        <v>项</v>
      </c>
    </row>
    <row r="98" ht="18.75" hidden="1" spans="1:9">
      <c r="A98" s="181" t="s">
        <v>2786</v>
      </c>
      <c r="B98" s="182" t="s">
        <v>2711</v>
      </c>
      <c r="C98" s="183">
        <f>VLOOKUP(A98,'[88]05'!A:E,5,FALSE)</f>
        <v>0</v>
      </c>
      <c r="D98" s="189"/>
      <c r="E98" s="184"/>
      <c r="F98" s="24" t="str">
        <f t="shared" si="6"/>
        <v/>
      </c>
      <c r="G98" s="24" t="str">
        <f t="shared" si="7"/>
        <v/>
      </c>
      <c r="H98" s="175" t="str">
        <f t="shared" si="8"/>
        <v>否</v>
      </c>
      <c r="I98" s="152" t="str">
        <f t="shared" si="5"/>
        <v>项</v>
      </c>
    </row>
    <row r="99" ht="18.75" hidden="1" spans="1:9">
      <c r="A99" s="181" t="s">
        <v>2787</v>
      </c>
      <c r="B99" s="182" t="s">
        <v>2715</v>
      </c>
      <c r="C99" s="183">
        <f>VLOOKUP(A99,'[88]05'!A:E,5,FALSE)</f>
        <v>0</v>
      </c>
      <c r="D99" s="189"/>
      <c r="E99" s="184"/>
      <c r="F99" s="24" t="str">
        <f t="shared" si="6"/>
        <v/>
      </c>
      <c r="G99" s="24" t="str">
        <f t="shared" si="7"/>
        <v/>
      </c>
      <c r="H99" s="175" t="str">
        <f t="shared" si="8"/>
        <v>否</v>
      </c>
      <c r="I99" s="152" t="str">
        <f t="shared" si="5"/>
        <v>项</v>
      </c>
    </row>
    <row r="100" ht="18.75" hidden="1" spans="1:9">
      <c r="A100" s="181" t="s">
        <v>2788</v>
      </c>
      <c r="B100" s="182" t="s">
        <v>2717</v>
      </c>
      <c r="C100" s="183">
        <f>VLOOKUP(A100,'[88]05'!A:E,5,FALSE)</f>
        <v>0</v>
      </c>
      <c r="D100" s="189"/>
      <c r="E100" s="184"/>
      <c r="F100" s="24" t="str">
        <f t="shared" si="6"/>
        <v/>
      </c>
      <c r="G100" s="24" t="str">
        <f t="shared" si="7"/>
        <v/>
      </c>
      <c r="H100" s="175" t="str">
        <f t="shared" si="8"/>
        <v>否</v>
      </c>
      <c r="I100" s="152" t="str">
        <f t="shared" si="5"/>
        <v>项</v>
      </c>
    </row>
    <row r="101" s="150" customFormat="1" ht="37.5" hidden="1" spans="1:9">
      <c r="A101" s="181" t="s">
        <v>2789</v>
      </c>
      <c r="B101" s="182" t="s">
        <v>2790</v>
      </c>
      <c r="C101" s="183">
        <f>VLOOKUP(A101,'[88]05'!A:E,5,FALSE)</f>
        <v>0</v>
      </c>
      <c r="D101" s="189"/>
      <c r="E101" s="184"/>
      <c r="F101" s="24" t="str">
        <f t="shared" si="6"/>
        <v/>
      </c>
      <c r="G101" s="24" t="str">
        <f t="shared" si="7"/>
        <v/>
      </c>
      <c r="H101" s="175" t="str">
        <f t="shared" si="8"/>
        <v>否</v>
      </c>
      <c r="I101" s="152" t="str">
        <f t="shared" si="5"/>
        <v>项</v>
      </c>
    </row>
    <row r="102" s="150" customFormat="1" ht="17" customHeight="1" spans="1:10">
      <c r="A102" s="172" t="s">
        <v>1556</v>
      </c>
      <c r="B102" s="173" t="s">
        <v>2791</v>
      </c>
      <c r="C102" s="174">
        <f>SUM(C103,C108,C113,C118,C121)</f>
        <v>0</v>
      </c>
      <c r="D102" s="174">
        <f>SUM(D103,D108,D113,D118,D121)</f>
        <v>6</v>
      </c>
      <c r="E102" s="174">
        <f>SUM(E103,E108,E113,E118,E121)</f>
        <v>12</v>
      </c>
      <c r="F102" s="24" t="str">
        <f t="shared" si="6"/>
        <v/>
      </c>
      <c r="G102" s="24">
        <f t="shared" si="7"/>
        <v>1</v>
      </c>
      <c r="H102" s="175" t="str">
        <f t="shared" ref="H102:H133" si="9">IF(LEN(A102)=3,"是",IF(B102&lt;&gt;"",IF(SUM(C102:E102)&lt;&gt;0,"是","否"),"是"))</f>
        <v>是</v>
      </c>
      <c r="I102" s="156" t="str">
        <f t="shared" si="5"/>
        <v>类</v>
      </c>
      <c r="J102" s="156"/>
    </row>
    <row r="103" ht="17" customHeight="1" spans="1:10">
      <c r="A103" s="176" t="s">
        <v>2792</v>
      </c>
      <c r="B103" s="177" t="s">
        <v>2793</v>
      </c>
      <c r="C103" s="178">
        <f>SUM(C104:C107)</f>
        <v>0</v>
      </c>
      <c r="D103" s="178">
        <f>SUM(D104:D107)</f>
        <v>6</v>
      </c>
      <c r="E103" s="178">
        <f>SUM(E104:E107)</f>
        <v>0</v>
      </c>
      <c r="F103" s="24" t="str">
        <f t="shared" si="6"/>
        <v/>
      </c>
      <c r="G103" s="24">
        <f t="shared" si="7"/>
        <v>-1</v>
      </c>
      <c r="H103" s="175" t="str">
        <f t="shared" si="9"/>
        <v>是</v>
      </c>
      <c r="I103" s="156" t="str">
        <f t="shared" si="5"/>
        <v>款</v>
      </c>
      <c r="J103" s="156"/>
    </row>
    <row r="104" s="150" customFormat="1" ht="18.75" hidden="1" spans="1:9">
      <c r="A104" s="181" t="s">
        <v>2794</v>
      </c>
      <c r="B104" s="182" t="s">
        <v>2660</v>
      </c>
      <c r="C104" s="183">
        <f>VLOOKUP(A104,'[88]05'!A:E,5,FALSE)</f>
        <v>0</v>
      </c>
      <c r="D104" s="189"/>
      <c r="E104" s="184"/>
      <c r="F104" s="24" t="str">
        <f t="shared" si="6"/>
        <v/>
      </c>
      <c r="G104" s="24" t="str">
        <f t="shared" si="7"/>
        <v/>
      </c>
      <c r="H104" s="175" t="str">
        <f t="shared" si="9"/>
        <v>否</v>
      </c>
      <c r="I104" s="152" t="str">
        <f t="shared" si="5"/>
        <v>项</v>
      </c>
    </row>
    <row r="105" s="150" customFormat="1" ht="18.75" hidden="1" spans="1:9">
      <c r="A105" s="181" t="s">
        <v>2795</v>
      </c>
      <c r="B105" s="182" t="s">
        <v>2796</v>
      </c>
      <c r="C105" s="183">
        <f>VLOOKUP(A105,'[88]05'!A:E,5,FALSE)</f>
        <v>0</v>
      </c>
      <c r="D105" s="189"/>
      <c r="E105" s="184"/>
      <c r="F105" s="24" t="str">
        <f t="shared" si="6"/>
        <v/>
      </c>
      <c r="G105" s="24" t="str">
        <f t="shared" si="7"/>
        <v/>
      </c>
      <c r="H105" s="175" t="str">
        <f t="shared" si="9"/>
        <v>否</v>
      </c>
      <c r="I105" s="152" t="str">
        <f t="shared" si="5"/>
        <v>项</v>
      </c>
    </row>
    <row r="106" s="150" customFormat="1" ht="18.75" hidden="1" spans="1:9">
      <c r="A106" s="181" t="s">
        <v>2797</v>
      </c>
      <c r="B106" s="182" t="s">
        <v>2798</v>
      </c>
      <c r="C106" s="183">
        <f>VLOOKUP(A106,'[88]05'!A:E,5,FALSE)</f>
        <v>0</v>
      </c>
      <c r="D106" s="189"/>
      <c r="E106" s="184"/>
      <c r="F106" s="24" t="str">
        <f t="shared" si="6"/>
        <v/>
      </c>
      <c r="G106" s="24" t="str">
        <f t="shared" si="7"/>
        <v/>
      </c>
      <c r="H106" s="175" t="str">
        <f t="shared" si="9"/>
        <v>否</v>
      </c>
      <c r="I106" s="152" t="str">
        <f t="shared" si="5"/>
        <v>项</v>
      </c>
    </row>
    <row r="107" s="150" customFormat="1" ht="17" customHeight="1" spans="1:10">
      <c r="A107" s="176" t="s">
        <v>2799</v>
      </c>
      <c r="B107" s="179" t="s">
        <v>2800</v>
      </c>
      <c r="C107" s="178">
        <f>VLOOKUP(A107,'[88]05'!A:E,5,FALSE)</f>
        <v>0</v>
      </c>
      <c r="D107" s="178">
        <v>6</v>
      </c>
      <c r="E107" s="180"/>
      <c r="F107" s="24" t="str">
        <f t="shared" si="6"/>
        <v/>
      </c>
      <c r="G107" s="24">
        <f t="shared" si="7"/>
        <v>-1</v>
      </c>
      <c r="H107" s="175" t="str">
        <f t="shared" si="9"/>
        <v>是</v>
      </c>
      <c r="I107" s="156" t="str">
        <f t="shared" si="5"/>
        <v>项</v>
      </c>
      <c r="J107" s="156"/>
    </row>
    <row r="108" s="150" customFormat="1" ht="18.75" hidden="1" spans="1:9">
      <c r="A108" s="181" t="s">
        <v>2801</v>
      </c>
      <c r="B108" s="185" t="s">
        <v>2802</v>
      </c>
      <c r="C108" s="189">
        <f>SUM(C109:C112)</f>
        <v>0</v>
      </c>
      <c r="D108" s="189">
        <f>SUM(D109:D112)</f>
        <v>0</v>
      </c>
      <c r="E108" s="189">
        <f>SUM(E109:E112)</f>
        <v>0</v>
      </c>
      <c r="F108" s="24" t="str">
        <f t="shared" si="6"/>
        <v/>
      </c>
      <c r="G108" s="24" t="str">
        <f t="shared" si="7"/>
        <v/>
      </c>
      <c r="H108" s="175" t="str">
        <f t="shared" si="9"/>
        <v>否</v>
      </c>
      <c r="I108" s="152" t="str">
        <f t="shared" si="5"/>
        <v>款</v>
      </c>
    </row>
    <row r="109" ht="18.75" hidden="1" spans="1:9">
      <c r="A109" s="181" t="s">
        <v>2803</v>
      </c>
      <c r="B109" s="182" t="s">
        <v>2660</v>
      </c>
      <c r="C109" s="183">
        <f>VLOOKUP(A109,'[88]05'!A:E,5,FALSE)</f>
        <v>0</v>
      </c>
      <c r="D109" s="189"/>
      <c r="E109" s="184"/>
      <c r="F109" s="24" t="str">
        <f t="shared" si="6"/>
        <v/>
      </c>
      <c r="G109" s="24" t="str">
        <f t="shared" si="7"/>
        <v/>
      </c>
      <c r="H109" s="175" t="str">
        <f t="shared" si="9"/>
        <v>否</v>
      </c>
      <c r="I109" s="152" t="str">
        <f t="shared" si="5"/>
        <v>项</v>
      </c>
    </row>
    <row r="110" s="150" customFormat="1" ht="18.75" hidden="1" spans="1:9">
      <c r="A110" s="181" t="s">
        <v>2804</v>
      </c>
      <c r="B110" s="182" t="s">
        <v>2796</v>
      </c>
      <c r="C110" s="183">
        <f>VLOOKUP(A110,'[88]05'!A:E,5,FALSE)</f>
        <v>0</v>
      </c>
      <c r="D110" s="189"/>
      <c r="E110" s="184"/>
      <c r="F110" s="24" t="str">
        <f t="shared" si="6"/>
        <v/>
      </c>
      <c r="G110" s="24" t="str">
        <f t="shared" si="7"/>
        <v/>
      </c>
      <c r="H110" s="175" t="str">
        <f t="shared" si="9"/>
        <v>否</v>
      </c>
      <c r="I110" s="152" t="str">
        <f t="shared" si="5"/>
        <v>项</v>
      </c>
    </row>
    <row r="111" s="150" customFormat="1" ht="18.75" hidden="1" spans="1:9">
      <c r="A111" s="181" t="s">
        <v>2805</v>
      </c>
      <c r="B111" s="182" t="s">
        <v>2806</v>
      </c>
      <c r="C111" s="183">
        <f>VLOOKUP(A111,'[88]05'!A:E,5,FALSE)</f>
        <v>0</v>
      </c>
      <c r="D111" s="189"/>
      <c r="E111" s="184"/>
      <c r="F111" s="24" t="str">
        <f t="shared" si="6"/>
        <v/>
      </c>
      <c r="G111" s="24" t="str">
        <f t="shared" si="7"/>
        <v/>
      </c>
      <c r="H111" s="175" t="str">
        <f t="shared" si="9"/>
        <v>否</v>
      </c>
      <c r="I111" s="152" t="str">
        <f t="shared" si="5"/>
        <v>项</v>
      </c>
    </row>
    <row r="112" s="150" customFormat="1" ht="18.75" hidden="1" spans="1:9">
      <c r="A112" s="181" t="s">
        <v>2807</v>
      </c>
      <c r="B112" s="182" t="s">
        <v>2808</v>
      </c>
      <c r="C112" s="183">
        <f>VLOOKUP(A112,'[88]05'!A:E,5,FALSE)</f>
        <v>0</v>
      </c>
      <c r="D112" s="189"/>
      <c r="E112" s="184"/>
      <c r="F112" s="24" t="str">
        <f t="shared" si="6"/>
        <v/>
      </c>
      <c r="G112" s="24" t="str">
        <f t="shared" si="7"/>
        <v/>
      </c>
      <c r="H112" s="175" t="str">
        <f t="shared" si="9"/>
        <v>否</v>
      </c>
      <c r="I112" s="152" t="str">
        <f t="shared" si="5"/>
        <v>项</v>
      </c>
    </row>
    <row r="113" ht="18.75" spans="1:9">
      <c r="A113" s="181" t="s">
        <v>2809</v>
      </c>
      <c r="B113" s="185" t="s">
        <v>2810</v>
      </c>
      <c r="C113" s="189">
        <f>SUM(C114:C117)</f>
        <v>0</v>
      </c>
      <c r="D113" s="189">
        <f>SUM(D114:D117)</f>
        <v>0</v>
      </c>
      <c r="E113" s="189">
        <f>SUM(E114:E117)</f>
        <v>12</v>
      </c>
      <c r="F113" s="24" t="str">
        <f t="shared" si="6"/>
        <v/>
      </c>
      <c r="G113" s="24" t="str">
        <f t="shared" si="7"/>
        <v/>
      </c>
      <c r="H113" s="175" t="str">
        <f t="shared" si="9"/>
        <v>是</v>
      </c>
      <c r="I113" s="152" t="str">
        <f t="shared" si="5"/>
        <v>款</v>
      </c>
    </row>
    <row r="114" s="150" customFormat="1" ht="18.75" hidden="1" spans="1:9">
      <c r="A114" s="181" t="s">
        <v>2811</v>
      </c>
      <c r="B114" s="182" t="s">
        <v>1697</v>
      </c>
      <c r="C114" s="183">
        <f>VLOOKUP(A114,'[88]05'!A:E,5,FALSE)</f>
        <v>0</v>
      </c>
      <c r="D114" s="189"/>
      <c r="E114" s="184"/>
      <c r="F114" s="24" t="str">
        <f t="shared" si="6"/>
        <v/>
      </c>
      <c r="G114" s="24" t="str">
        <f t="shared" si="7"/>
        <v/>
      </c>
      <c r="H114" s="175" t="str">
        <f t="shared" si="9"/>
        <v>否</v>
      </c>
      <c r="I114" s="152" t="str">
        <f t="shared" si="5"/>
        <v>项</v>
      </c>
    </row>
    <row r="115" s="150" customFormat="1" ht="18.75" hidden="1" spans="1:9">
      <c r="A115" s="181" t="s">
        <v>2812</v>
      </c>
      <c r="B115" s="182" t="s">
        <v>2813</v>
      </c>
      <c r="C115" s="183">
        <f>VLOOKUP(A115,'[88]05'!A:E,5,FALSE)</f>
        <v>0</v>
      </c>
      <c r="D115" s="189"/>
      <c r="E115" s="184"/>
      <c r="F115" s="24" t="str">
        <f t="shared" si="6"/>
        <v/>
      </c>
      <c r="G115" s="24" t="str">
        <f t="shared" si="7"/>
        <v/>
      </c>
      <c r="H115" s="175" t="str">
        <f t="shared" si="9"/>
        <v>否</v>
      </c>
      <c r="I115" s="152" t="str">
        <f t="shared" si="5"/>
        <v>项</v>
      </c>
    </row>
    <row r="116" s="150" customFormat="1" ht="18.75" hidden="1" spans="1:9">
      <c r="A116" s="181" t="s">
        <v>2814</v>
      </c>
      <c r="B116" s="182" t="s">
        <v>2815</v>
      </c>
      <c r="C116" s="183">
        <f>VLOOKUP(A116,'[88]05'!A:E,5,FALSE)</f>
        <v>0</v>
      </c>
      <c r="D116" s="189"/>
      <c r="E116" s="184"/>
      <c r="F116" s="24" t="str">
        <f t="shared" si="6"/>
        <v/>
      </c>
      <c r="G116" s="24" t="str">
        <f t="shared" si="7"/>
        <v/>
      </c>
      <c r="H116" s="175" t="str">
        <f t="shared" si="9"/>
        <v>否</v>
      </c>
      <c r="I116" s="152" t="str">
        <f t="shared" si="5"/>
        <v>项</v>
      </c>
    </row>
    <row r="117" ht="18.75" spans="1:9">
      <c r="A117" s="181" t="s">
        <v>2816</v>
      </c>
      <c r="B117" s="182" t="s">
        <v>2817</v>
      </c>
      <c r="C117" s="183">
        <f>VLOOKUP(A117,'[88]05'!A:E,5,FALSE)</f>
        <v>0</v>
      </c>
      <c r="D117" s="189"/>
      <c r="E117" s="184">
        <v>12</v>
      </c>
      <c r="F117" s="24" t="str">
        <f t="shared" si="6"/>
        <v/>
      </c>
      <c r="G117" s="24" t="str">
        <f t="shared" si="7"/>
        <v/>
      </c>
      <c r="H117" s="175" t="str">
        <f t="shared" si="9"/>
        <v>是</v>
      </c>
      <c r="I117" s="152" t="str">
        <f t="shared" si="5"/>
        <v>项</v>
      </c>
    </row>
    <row r="118" s="150" customFormat="1" ht="18.75" hidden="1" spans="1:9">
      <c r="A118" s="190" t="s">
        <v>2818</v>
      </c>
      <c r="B118" s="185" t="s">
        <v>2819</v>
      </c>
      <c r="C118" s="189">
        <f>SUM(C119:C120)</f>
        <v>0</v>
      </c>
      <c r="D118" s="189">
        <f>SUM(D119:D120)</f>
        <v>0</v>
      </c>
      <c r="E118" s="189">
        <f>SUM(E119:E120)</f>
        <v>0</v>
      </c>
      <c r="F118" s="24" t="str">
        <f t="shared" si="6"/>
        <v/>
      </c>
      <c r="G118" s="24" t="str">
        <f t="shared" si="7"/>
        <v/>
      </c>
      <c r="H118" s="175" t="str">
        <f t="shared" si="9"/>
        <v>否</v>
      </c>
      <c r="I118" s="152" t="str">
        <f t="shared" si="5"/>
        <v>款</v>
      </c>
    </row>
    <row r="119" s="150" customFormat="1" ht="18.75" hidden="1" spans="1:9">
      <c r="A119" s="190" t="s">
        <v>2820</v>
      </c>
      <c r="B119" s="182" t="s">
        <v>2660</v>
      </c>
      <c r="C119" s="183">
        <f>VLOOKUP(A119,'[88]05'!A:E,5,FALSE)</f>
        <v>0</v>
      </c>
      <c r="D119" s="189"/>
      <c r="E119" s="184"/>
      <c r="F119" s="24" t="str">
        <f t="shared" si="6"/>
        <v/>
      </c>
      <c r="G119" s="24" t="str">
        <f t="shared" si="7"/>
        <v/>
      </c>
      <c r="H119" s="175" t="str">
        <f t="shared" si="9"/>
        <v>否</v>
      </c>
      <c r="I119" s="152" t="str">
        <f t="shared" si="5"/>
        <v>项</v>
      </c>
    </row>
    <row r="120" ht="18.75" hidden="1" spans="1:9">
      <c r="A120" s="190" t="s">
        <v>2821</v>
      </c>
      <c r="B120" s="182" t="s">
        <v>2822</v>
      </c>
      <c r="C120" s="183">
        <f>VLOOKUP(A120,'[88]05'!A:E,5,FALSE)</f>
        <v>0</v>
      </c>
      <c r="D120" s="189"/>
      <c r="E120" s="184"/>
      <c r="F120" s="24" t="str">
        <f t="shared" si="6"/>
        <v/>
      </c>
      <c r="G120" s="24" t="str">
        <f t="shared" si="7"/>
        <v/>
      </c>
      <c r="H120" s="175" t="str">
        <f t="shared" si="9"/>
        <v>否</v>
      </c>
      <c r="I120" s="152" t="str">
        <f t="shared" si="5"/>
        <v>项</v>
      </c>
    </row>
    <row r="121" s="150" customFormat="1" ht="18.75" hidden="1" spans="1:9">
      <c r="A121" s="190" t="s">
        <v>2823</v>
      </c>
      <c r="B121" s="185" t="s">
        <v>2824</v>
      </c>
      <c r="C121" s="189">
        <f>SUM(C122:C125)</f>
        <v>0</v>
      </c>
      <c r="D121" s="189">
        <f>SUM(D122:D125)</f>
        <v>0</v>
      </c>
      <c r="E121" s="189">
        <f>SUM(E122:E125)</f>
        <v>0</v>
      </c>
      <c r="F121" s="24" t="str">
        <f t="shared" si="6"/>
        <v/>
      </c>
      <c r="G121" s="24" t="str">
        <f t="shared" si="7"/>
        <v/>
      </c>
      <c r="H121" s="175" t="str">
        <f t="shared" si="9"/>
        <v>否</v>
      </c>
      <c r="I121" s="152" t="str">
        <f t="shared" si="5"/>
        <v>款</v>
      </c>
    </row>
    <row r="122" ht="18.75" hidden="1" spans="1:9">
      <c r="A122" s="190" t="s">
        <v>2825</v>
      </c>
      <c r="B122" s="182" t="s">
        <v>1697</v>
      </c>
      <c r="C122" s="183">
        <f>VLOOKUP(A122,'[88]05'!A:E,5,FALSE)</f>
        <v>0</v>
      </c>
      <c r="D122" s="189"/>
      <c r="E122" s="184"/>
      <c r="F122" s="24" t="str">
        <f t="shared" si="6"/>
        <v/>
      </c>
      <c r="G122" s="24" t="str">
        <f t="shared" si="7"/>
        <v/>
      </c>
      <c r="H122" s="175" t="str">
        <f t="shared" si="9"/>
        <v>否</v>
      </c>
      <c r="I122" s="152" t="str">
        <f t="shared" si="5"/>
        <v>项</v>
      </c>
    </row>
    <row r="123" s="150" customFormat="1" ht="18.75" hidden="1" spans="1:9">
      <c r="A123" s="190" t="s">
        <v>2826</v>
      </c>
      <c r="B123" s="182" t="s">
        <v>2827</v>
      </c>
      <c r="C123" s="183">
        <f>VLOOKUP(A123,'[88]05'!A:E,5,FALSE)</f>
        <v>0</v>
      </c>
      <c r="D123" s="189"/>
      <c r="E123" s="184"/>
      <c r="F123" s="24" t="str">
        <f t="shared" si="6"/>
        <v/>
      </c>
      <c r="G123" s="24" t="str">
        <f t="shared" si="7"/>
        <v/>
      </c>
      <c r="H123" s="175" t="str">
        <f t="shared" si="9"/>
        <v>否</v>
      </c>
      <c r="I123" s="152" t="str">
        <f t="shared" si="5"/>
        <v>项</v>
      </c>
    </row>
    <row r="124" s="150" customFormat="1" ht="18.75" hidden="1" spans="1:9">
      <c r="A124" s="190" t="s">
        <v>2828</v>
      </c>
      <c r="B124" s="182" t="s">
        <v>2815</v>
      </c>
      <c r="C124" s="183">
        <f>VLOOKUP(A124,'[88]05'!A:E,5,FALSE)</f>
        <v>0</v>
      </c>
      <c r="D124" s="189"/>
      <c r="E124" s="184"/>
      <c r="F124" s="24" t="str">
        <f t="shared" si="6"/>
        <v/>
      </c>
      <c r="G124" s="24" t="str">
        <f t="shared" si="7"/>
        <v/>
      </c>
      <c r="H124" s="175" t="str">
        <f t="shared" si="9"/>
        <v>否</v>
      </c>
      <c r="I124" s="152" t="str">
        <f t="shared" si="5"/>
        <v>项</v>
      </c>
    </row>
    <row r="125" s="150" customFormat="1" ht="18.75" hidden="1" spans="1:9">
      <c r="A125" s="190" t="s">
        <v>2829</v>
      </c>
      <c r="B125" s="182" t="s">
        <v>2830</v>
      </c>
      <c r="C125" s="183">
        <f>VLOOKUP(A125,'[88]05'!A:E,5,FALSE)</f>
        <v>0</v>
      </c>
      <c r="D125" s="189"/>
      <c r="E125" s="184"/>
      <c r="F125" s="24" t="str">
        <f t="shared" si="6"/>
        <v/>
      </c>
      <c r="G125" s="24" t="str">
        <f t="shared" si="7"/>
        <v/>
      </c>
      <c r="H125" s="175" t="str">
        <f t="shared" si="9"/>
        <v>否</v>
      </c>
      <c r="I125" s="152" t="str">
        <f t="shared" si="5"/>
        <v>项</v>
      </c>
    </row>
    <row r="126" s="150" customFormat="1" ht="17" customHeight="1" spans="1:10">
      <c r="A126" s="172" t="s">
        <v>1759</v>
      </c>
      <c r="B126" s="173" t="s">
        <v>2831</v>
      </c>
      <c r="C126" s="174">
        <f>SUM(C127,C132,C137,C142,C151,C158,C168,C171,C174:C175)</f>
        <v>0</v>
      </c>
      <c r="D126" s="174">
        <f>SUM(D127,D132,D137,D142,D151,D158,D168,D171,D174:D175)</f>
        <v>0</v>
      </c>
      <c r="E126" s="174">
        <f>SUM(E127,E132,E137,E142,E151,E158,E168,E171,E174:E175)</f>
        <v>0</v>
      </c>
      <c r="F126" s="24" t="str">
        <f t="shared" si="6"/>
        <v/>
      </c>
      <c r="G126" s="24" t="str">
        <f t="shared" si="7"/>
        <v/>
      </c>
      <c r="H126" s="175" t="str">
        <f t="shared" si="9"/>
        <v>是</v>
      </c>
      <c r="I126" s="156" t="str">
        <f t="shared" si="5"/>
        <v>类</v>
      </c>
      <c r="J126" s="156"/>
    </row>
    <row r="127" s="150" customFormat="1" ht="18.75" hidden="1" spans="1:9">
      <c r="A127" s="181" t="s">
        <v>2832</v>
      </c>
      <c r="B127" s="185" t="s">
        <v>2833</v>
      </c>
      <c r="C127" s="189">
        <f>SUM(C128:C131)</f>
        <v>0</v>
      </c>
      <c r="D127" s="189">
        <f>SUM(D128:D131)</f>
        <v>0</v>
      </c>
      <c r="E127" s="189">
        <f>SUM(E128:E131)</f>
        <v>0</v>
      </c>
      <c r="F127" s="24" t="str">
        <f t="shared" si="6"/>
        <v/>
      </c>
      <c r="G127" s="24" t="str">
        <f t="shared" si="7"/>
        <v/>
      </c>
      <c r="H127" s="175" t="str">
        <f t="shared" si="9"/>
        <v>否</v>
      </c>
      <c r="I127" s="152" t="str">
        <f t="shared" si="5"/>
        <v>款</v>
      </c>
    </row>
    <row r="128" ht="18.75" hidden="1" spans="1:9">
      <c r="A128" s="181" t="s">
        <v>2834</v>
      </c>
      <c r="B128" s="182" t="s">
        <v>1766</v>
      </c>
      <c r="C128" s="183">
        <f>VLOOKUP(A128,'[88]05'!A:E,5,FALSE)</f>
        <v>0</v>
      </c>
      <c r="D128" s="189"/>
      <c r="E128" s="184"/>
      <c r="F128" s="24" t="str">
        <f t="shared" si="6"/>
        <v/>
      </c>
      <c r="G128" s="24" t="str">
        <f t="shared" si="7"/>
        <v/>
      </c>
      <c r="H128" s="175" t="str">
        <f t="shared" si="9"/>
        <v>否</v>
      </c>
      <c r="I128" s="152" t="str">
        <f t="shared" si="5"/>
        <v>项</v>
      </c>
    </row>
    <row r="129" s="150" customFormat="1" ht="18.75" hidden="1" spans="1:9">
      <c r="A129" s="181" t="s">
        <v>2835</v>
      </c>
      <c r="B129" s="182" t="s">
        <v>1768</v>
      </c>
      <c r="C129" s="183">
        <f>VLOOKUP(A129,'[88]05'!A:E,5,FALSE)</f>
        <v>0</v>
      </c>
      <c r="D129" s="189"/>
      <c r="E129" s="184"/>
      <c r="F129" s="24" t="str">
        <f t="shared" si="6"/>
        <v/>
      </c>
      <c r="G129" s="24" t="str">
        <f t="shared" si="7"/>
        <v/>
      </c>
      <c r="H129" s="175" t="str">
        <f t="shared" si="9"/>
        <v>否</v>
      </c>
      <c r="I129" s="152" t="str">
        <f t="shared" si="5"/>
        <v>项</v>
      </c>
    </row>
    <row r="130" s="150" customFormat="1" ht="18.75" hidden="1" spans="1:9">
      <c r="A130" s="181" t="s">
        <v>2836</v>
      </c>
      <c r="B130" s="182" t="s">
        <v>2837</v>
      </c>
      <c r="C130" s="183">
        <f>VLOOKUP(A130,'[88]05'!A:E,5,FALSE)</f>
        <v>0</v>
      </c>
      <c r="D130" s="189"/>
      <c r="E130" s="184"/>
      <c r="F130" s="24" t="str">
        <f t="shared" si="6"/>
        <v/>
      </c>
      <c r="G130" s="24" t="str">
        <f t="shared" si="7"/>
        <v/>
      </c>
      <c r="H130" s="175" t="str">
        <f t="shared" si="9"/>
        <v>否</v>
      </c>
      <c r="I130" s="152" t="str">
        <f t="shared" si="5"/>
        <v>项</v>
      </c>
    </row>
    <row r="131" s="150" customFormat="1" ht="18.75" hidden="1" spans="1:9">
      <c r="A131" s="181" t="s">
        <v>2838</v>
      </c>
      <c r="B131" s="182" t="s">
        <v>2839</v>
      </c>
      <c r="C131" s="183">
        <f>VLOOKUP(A131,'[88]05'!A:E,5,FALSE)</f>
        <v>0</v>
      </c>
      <c r="D131" s="189"/>
      <c r="E131" s="184"/>
      <c r="F131" s="24" t="str">
        <f t="shared" si="6"/>
        <v/>
      </c>
      <c r="G131" s="24" t="str">
        <f t="shared" si="7"/>
        <v/>
      </c>
      <c r="H131" s="175" t="str">
        <f t="shared" si="9"/>
        <v>否</v>
      </c>
      <c r="I131" s="152" t="str">
        <f t="shared" si="5"/>
        <v>项</v>
      </c>
    </row>
    <row r="132" ht="18.75" hidden="1" spans="1:9">
      <c r="A132" s="181" t="s">
        <v>2840</v>
      </c>
      <c r="B132" s="185" t="s">
        <v>2841</v>
      </c>
      <c r="C132" s="189">
        <f>SUM(C133:C136)</f>
        <v>0</v>
      </c>
      <c r="D132" s="189">
        <f>SUM(D133:D136)</f>
        <v>0</v>
      </c>
      <c r="E132" s="189">
        <f>SUM(E133:E136)</f>
        <v>0</v>
      </c>
      <c r="F132" s="24" t="str">
        <f t="shared" si="6"/>
        <v/>
      </c>
      <c r="G132" s="24" t="str">
        <f t="shared" si="7"/>
        <v/>
      </c>
      <c r="H132" s="175" t="str">
        <f t="shared" si="9"/>
        <v>否</v>
      </c>
      <c r="I132" s="152" t="str">
        <f t="shared" si="5"/>
        <v>款</v>
      </c>
    </row>
    <row r="133" ht="18.75" hidden="1" spans="1:9">
      <c r="A133" s="181" t="s">
        <v>2842</v>
      </c>
      <c r="B133" s="182" t="s">
        <v>2837</v>
      </c>
      <c r="C133" s="183">
        <f>VLOOKUP(A133,'[88]05'!A:E,5,FALSE)</f>
        <v>0</v>
      </c>
      <c r="D133" s="189"/>
      <c r="E133" s="184"/>
      <c r="F133" s="24" t="str">
        <f t="shared" si="6"/>
        <v/>
      </c>
      <c r="G133" s="24" t="str">
        <f t="shared" si="7"/>
        <v/>
      </c>
      <c r="H133" s="175" t="str">
        <f t="shared" si="9"/>
        <v>否</v>
      </c>
      <c r="I133" s="152" t="str">
        <f t="shared" ref="I133:I196" si="10">IF(LEN(A133)=3,"类",IF(LEN(A133)=5,"款","项"))</f>
        <v>项</v>
      </c>
    </row>
    <row r="134" s="150" customFormat="1" ht="18.75" hidden="1" spans="1:9">
      <c r="A134" s="181" t="s">
        <v>2843</v>
      </c>
      <c r="B134" s="182" t="s">
        <v>2844</v>
      </c>
      <c r="C134" s="183">
        <f>VLOOKUP(A134,'[88]05'!A:E,5,FALSE)</f>
        <v>0</v>
      </c>
      <c r="D134" s="189"/>
      <c r="E134" s="184"/>
      <c r="F134" s="24" t="str">
        <f t="shared" ref="F134:F197" si="11">IF(C134&gt;0,E134/C134-1,IF(C134&lt;0,-(E134/C134-1),""))</f>
        <v/>
      </c>
      <c r="G134" s="24" t="str">
        <f t="shared" ref="G134:G197" si="12">IF(D134&gt;0,E134/D134-1,IF(D134&lt;0,-(E134/D134-1),""))</f>
        <v/>
      </c>
      <c r="H134" s="175" t="str">
        <f t="shared" ref="H134:H170" si="13">IF(LEN(A134)=3,"是",IF(B134&lt;&gt;"",IF(SUM(C134:E134)&lt;&gt;0,"是","否"),"是"))</f>
        <v>否</v>
      </c>
      <c r="I134" s="152" t="str">
        <f t="shared" si="10"/>
        <v>项</v>
      </c>
    </row>
    <row r="135" ht="18.75" hidden="1" spans="1:9">
      <c r="A135" s="181" t="s">
        <v>2845</v>
      </c>
      <c r="B135" s="182" t="s">
        <v>2846</v>
      </c>
      <c r="C135" s="183">
        <f>VLOOKUP(A135,'[88]05'!A:E,5,FALSE)</f>
        <v>0</v>
      </c>
      <c r="D135" s="189"/>
      <c r="E135" s="184"/>
      <c r="F135" s="24" t="str">
        <f t="shared" si="11"/>
        <v/>
      </c>
      <c r="G135" s="24" t="str">
        <f t="shared" si="12"/>
        <v/>
      </c>
      <c r="H135" s="175" t="str">
        <f t="shared" si="13"/>
        <v>否</v>
      </c>
      <c r="I135" s="152" t="str">
        <f t="shared" si="10"/>
        <v>项</v>
      </c>
    </row>
    <row r="136" ht="18.75" hidden="1" spans="1:9">
      <c r="A136" s="181" t="s">
        <v>2847</v>
      </c>
      <c r="B136" s="182" t="s">
        <v>2848</v>
      </c>
      <c r="C136" s="183">
        <f>VLOOKUP(A136,'[88]05'!A:E,5,FALSE)</f>
        <v>0</v>
      </c>
      <c r="D136" s="189"/>
      <c r="E136" s="184"/>
      <c r="F136" s="24" t="str">
        <f t="shared" si="11"/>
        <v/>
      </c>
      <c r="G136" s="24" t="str">
        <f t="shared" si="12"/>
        <v/>
      </c>
      <c r="H136" s="175" t="str">
        <f t="shared" si="13"/>
        <v>否</v>
      </c>
      <c r="I136" s="152" t="str">
        <f t="shared" si="10"/>
        <v>项</v>
      </c>
    </row>
    <row r="137" s="150" customFormat="1" ht="18.75" hidden="1" spans="1:9">
      <c r="A137" s="181" t="s">
        <v>2849</v>
      </c>
      <c r="B137" s="191" t="s">
        <v>2850</v>
      </c>
      <c r="C137" s="189">
        <f>SUM(C138:C141)</f>
        <v>0</v>
      </c>
      <c r="D137" s="189">
        <f>SUM(D138:D141)</f>
        <v>0</v>
      </c>
      <c r="E137" s="189">
        <f>SUM(E138:E141)</f>
        <v>0</v>
      </c>
      <c r="F137" s="24" t="str">
        <f t="shared" si="11"/>
        <v/>
      </c>
      <c r="G137" s="24" t="str">
        <f t="shared" si="12"/>
        <v/>
      </c>
      <c r="H137" s="175" t="str">
        <f t="shared" si="13"/>
        <v>否</v>
      </c>
      <c r="I137" s="152" t="str">
        <f t="shared" si="10"/>
        <v>款</v>
      </c>
    </row>
    <row r="138" s="150" customFormat="1" ht="18.75" hidden="1" spans="1:9">
      <c r="A138" s="181" t="s">
        <v>2851</v>
      </c>
      <c r="B138" s="192" t="s">
        <v>2852</v>
      </c>
      <c r="C138" s="183">
        <f>VLOOKUP(A138,'[88]05'!A:E,5,FALSE)</f>
        <v>0</v>
      </c>
      <c r="D138" s="189"/>
      <c r="E138" s="184"/>
      <c r="F138" s="24" t="str">
        <f t="shared" si="11"/>
        <v/>
      </c>
      <c r="G138" s="24" t="str">
        <f t="shared" si="12"/>
        <v/>
      </c>
      <c r="H138" s="175" t="str">
        <f t="shared" si="13"/>
        <v>否</v>
      </c>
      <c r="I138" s="152" t="str">
        <f t="shared" si="10"/>
        <v>项</v>
      </c>
    </row>
    <row r="139" s="150" customFormat="1" ht="18.75" hidden="1" spans="1:9">
      <c r="A139" s="181" t="s">
        <v>2853</v>
      </c>
      <c r="B139" s="192" t="s">
        <v>2854</v>
      </c>
      <c r="C139" s="183">
        <f>VLOOKUP(A139,'[88]05'!A:E,5,FALSE)</f>
        <v>0</v>
      </c>
      <c r="D139" s="189"/>
      <c r="E139" s="184"/>
      <c r="F139" s="24" t="str">
        <f t="shared" si="11"/>
        <v/>
      </c>
      <c r="G139" s="24" t="str">
        <f t="shared" si="12"/>
        <v/>
      </c>
      <c r="H139" s="175" t="str">
        <f t="shared" si="13"/>
        <v>否</v>
      </c>
      <c r="I139" s="152" t="str">
        <f t="shared" si="10"/>
        <v>项</v>
      </c>
    </row>
    <row r="140" s="150" customFormat="1" ht="18.75" hidden="1" spans="1:9">
      <c r="A140" s="181" t="s">
        <v>2855</v>
      </c>
      <c r="B140" s="192" t="s">
        <v>2856</v>
      </c>
      <c r="C140" s="183">
        <f>VLOOKUP(A140,'[88]05'!A:E,5,FALSE)</f>
        <v>0</v>
      </c>
      <c r="D140" s="189"/>
      <c r="E140" s="184"/>
      <c r="F140" s="24" t="str">
        <f t="shared" si="11"/>
        <v/>
      </c>
      <c r="G140" s="24" t="str">
        <f t="shared" si="12"/>
        <v/>
      </c>
      <c r="H140" s="175" t="str">
        <f t="shared" si="13"/>
        <v>否</v>
      </c>
      <c r="I140" s="152" t="str">
        <f t="shared" si="10"/>
        <v>项</v>
      </c>
    </row>
    <row r="141" s="150" customFormat="1" ht="18.75" hidden="1" spans="1:9">
      <c r="A141" s="181" t="s">
        <v>2857</v>
      </c>
      <c r="B141" s="192" t="s">
        <v>2858</v>
      </c>
      <c r="C141" s="183">
        <f>VLOOKUP(A141,'[88]05'!A:E,5,FALSE)</f>
        <v>0</v>
      </c>
      <c r="D141" s="189"/>
      <c r="E141" s="184"/>
      <c r="F141" s="24" t="str">
        <f t="shared" si="11"/>
        <v/>
      </c>
      <c r="G141" s="24" t="str">
        <f t="shared" si="12"/>
        <v/>
      </c>
      <c r="H141" s="175" t="str">
        <f t="shared" si="13"/>
        <v>否</v>
      </c>
      <c r="I141" s="152" t="str">
        <f t="shared" si="10"/>
        <v>项</v>
      </c>
    </row>
    <row r="142" s="150" customFormat="1" ht="18.75" hidden="1" spans="1:9">
      <c r="A142" s="181" t="s">
        <v>2859</v>
      </c>
      <c r="B142" s="185" t="s">
        <v>2860</v>
      </c>
      <c r="C142" s="189">
        <f>SUM(C143:C150)</f>
        <v>0</v>
      </c>
      <c r="D142" s="189">
        <f>SUM(D143:D150)</f>
        <v>0</v>
      </c>
      <c r="E142" s="189">
        <f>SUM(E143:E150)</f>
        <v>0</v>
      </c>
      <c r="F142" s="24" t="str">
        <f t="shared" si="11"/>
        <v/>
      </c>
      <c r="G142" s="24" t="str">
        <f t="shared" si="12"/>
        <v/>
      </c>
      <c r="H142" s="175" t="str">
        <f t="shared" si="13"/>
        <v>否</v>
      </c>
      <c r="I142" s="152" t="str">
        <f t="shared" si="10"/>
        <v>款</v>
      </c>
    </row>
    <row r="143" s="150" customFormat="1" ht="18.75" hidden="1" spans="1:9">
      <c r="A143" s="181" t="s">
        <v>2861</v>
      </c>
      <c r="B143" s="182" t="s">
        <v>2862</v>
      </c>
      <c r="C143" s="183">
        <f>VLOOKUP(A143,'[88]05'!A:E,5,FALSE)</f>
        <v>0</v>
      </c>
      <c r="D143" s="189"/>
      <c r="E143" s="184"/>
      <c r="F143" s="24" t="str">
        <f t="shared" si="11"/>
        <v/>
      </c>
      <c r="G143" s="24" t="str">
        <f t="shared" si="12"/>
        <v/>
      </c>
      <c r="H143" s="175" t="str">
        <f t="shared" si="13"/>
        <v>否</v>
      </c>
      <c r="I143" s="152" t="str">
        <f t="shared" si="10"/>
        <v>项</v>
      </c>
    </row>
    <row r="144" s="150" customFormat="1" ht="18.75" hidden="1" spans="1:9">
      <c r="A144" s="181" t="s">
        <v>2863</v>
      </c>
      <c r="B144" s="182" t="s">
        <v>2864</v>
      </c>
      <c r="C144" s="183">
        <f>VLOOKUP(A144,'[88]05'!A:E,5,FALSE)</f>
        <v>0</v>
      </c>
      <c r="D144" s="189"/>
      <c r="E144" s="184"/>
      <c r="F144" s="24" t="str">
        <f t="shared" si="11"/>
        <v/>
      </c>
      <c r="G144" s="24" t="str">
        <f t="shared" si="12"/>
        <v/>
      </c>
      <c r="H144" s="175" t="str">
        <f t="shared" si="13"/>
        <v>否</v>
      </c>
      <c r="I144" s="152" t="str">
        <f t="shared" si="10"/>
        <v>项</v>
      </c>
    </row>
    <row r="145" s="150" customFormat="1" ht="18.75" hidden="1" spans="1:9">
      <c r="A145" s="181" t="s">
        <v>2865</v>
      </c>
      <c r="B145" s="182" t="s">
        <v>2866</v>
      </c>
      <c r="C145" s="183">
        <f>VLOOKUP(A145,'[88]05'!A:E,5,FALSE)</f>
        <v>0</v>
      </c>
      <c r="D145" s="189"/>
      <c r="E145" s="184"/>
      <c r="F145" s="24" t="str">
        <f t="shared" si="11"/>
        <v/>
      </c>
      <c r="G145" s="24" t="str">
        <f t="shared" si="12"/>
        <v/>
      </c>
      <c r="H145" s="175" t="str">
        <f t="shared" si="13"/>
        <v>否</v>
      </c>
      <c r="I145" s="152" t="str">
        <f t="shared" si="10"/>
        <v>项</v>
      </c>
    </row>
    <row r="146" s="150" customFormat="1" ht="18.75" hidden="1" spans="1:9">
      <c r="A146" s="181" t="s">
        <v>2867</v>
      </c>
      <c r="B146" s="182" t="s">
        <v>2868</v>
      </c>
      <c r="C146" s="183">
        <f>VLOOKUP(A146,'[88]05'!A:E,5,FALSE)</f>
        <v>0</v>
      </c>
      <c r="D146" s="189"/>
      <c r="E146" s="184"/>
      <c r="F146" s="24" t="str">
        <f t="shared" si="11"/>
        <v/>
      </c>
      <c r="G146" s="24" t="str">
        <f t="shared" si="12"/>
        <v/>
      </c>
      <c r="H146" s="175" t="str">
        <f t="shared" si="13"/>
        <v>否</v>
      </c>
      <c r="I146" s="152" t="str">
        <f t="shared" si="10"/>
        <v>项</v>
      </c>
    </row>
    <row r="147" s="150" customFormat="1" ht="18.75" hidden="1" spans="1:9">
      <c r="A147" s="181" t="s">
        <v>2869</v>
      </c>
      <c r="B147" s="182" t="s">
        <v>2870</v>
      </c>
      <c r="C147" s="183">
        <f>VLOOKUP(A147,'[88]05'!A:E,5,FALSE)</f>
        <v>0</v>
      </c>
      <c r="D147" s="189"/>
      <c r="E147" s="184"/>
      <c r="F147" s="24" t="str">
        <f t="shared" si="11"/>
        <v/>
      </c>
      <c r="G147" s="24" t="str">
        <f t="shared" si="12"/>
        <v/>
      </c>
      <c r="H147" s="175" t="str">
        <f t="shared" si="13"/>
        <v>否</v>
      </c>
      <c r="I147" s="152" t="str">
        <f t="shared" si="10"/>
        <v>项</v>
      </c>
    </row>
    <row r="148" s="150" customFormat="1" ht="18.75" hidden="1" spans="1:9">
      <c r="A148" s="181" t="s">
        <v>2871</v>
      </c>
      <c r="B148" s="182" t="s">
        <v>2872</v>
      </c>
      <c r="C148" s="183">
        <f>VLOOKUP(A148,'[88]05'!A:E,5,FALSE)</f>
        <v>0</v>
      </c>
      <c r="D148" s="189"/>
      <c r="E148" s="184"/>
      <c r="F148" s="24" t="str">
        <f t="shared" si="11"/>
        <v/>
      </c>
      <c r="G148" s="24" t="str">
        <f t="shared" si="12"/>
        <v/>
      </c>
      <c r="H148" s="175" t="str">
        <f t="shared" si="13"/>
        <v>否</v>
      </c>
      <c r="I148" s="152" t="str">
        <f t="shared" si="10"/>
        <v>项</v>
      </c>
    </row>
    <row r="149" s="150" customFormat="1" ht="18.75" hidden="1" spans="1:9">
      <c r="A149" s="181" t="s">
        <v>2873</v>
      </c>
      <c r="B149" s="182" t="s">
        <v>2874</v>
      </c>
      <c r="C149" s="183">
        <f>VLOOKUP(A149,'[88]05'!A:E,5,FALSE)</f>
        <v>0</v>
      </c>
      <c r="D149" s="189"/>
      <c r="E149" s="184"/>
      <c r="F149" s="24" t="str">
        <f t="shared" si="11"/>
        <v/>
      </c>
      <c r="G149" s="24" t="str">
        <f t="shared" si="12"/>
        <v/>
      </c>
      <c r="H149" s="175" t="str">
        <f t="shared" si="13"/>
        <v>否</v>
      </c>
      <c r="I149" s="152" t="str">
        <f t="shared" si="10"/>
        <v>项</v>
      </c>
    </row>
    <row r="150" s="150" customFormat="1" ht="18.75" hidden="1" spans="1:9">
      <c r="A150" s="181" t="s">
        <v>2875</v>
      </c>
      <c r="B150" s="182" t="s">
        <v>2876</v>
      </c>
      <c r="C150" s="183">
        <f>VLOOKUP(A150,'[88]05'!A:E,5,FALSE)</f>
        <v>0</v>
      </c>
      <c r="D150" s="189"/>
      <c r="E150" s="184"/>
      <c r="F150" s="24" t="str">
        <f t="shared" si="11"/>
        <v/>
      </c>
      <c r="G150" s="24" t="str">
        <f t="shared" si="12"/>
        <v/>
      </c>
      <c r="H150" s="175" t="str">
        <f t="shared" si="13"/>
        <v>否</v>
      </c>
      <c r="I150" s="152" t="str">
        <f t="shared" si="10"/>
        <v>项</v>
      </c>
    </row>
    <row r="151" s="150" customFormat="1" ht="18.75" hidden="1" spans="1:9">
      <c r="A151" s="181" t="s">
        <v>2877</v>
      </c>
      <c r="B151" s="185" t="s">
        <v>2878</v>
      </c>
      <c r="C151" s="189">
        <f>SUM(C152:C157)</f>
        <v>0</v>
      </c>
      <c r="D151" s="189">
        <f>SUM(D152:D157)</f>
        <v>0</v>
      </c>
      <c r="E151" s="189">
        <f>SUM(E152:E157)</f>
        <v>0</v>
      </c>
      <c r="F151" s="24" t="str">
        <f t="shared" si="11"/>
        <v/>
      </c>
      <c r="G151" s="24" t="str">
        <f t="shared" si="12"/>
        <v/>
      </c>
      <c r="H151" s="175" t="str">
        <f t="shared" si="13"/>
        <v>否</v>
      </c>
      <c r="I151" s="152" t="str">
        <f t="shared" si="10"/>
        <v>款</v>
      </c>
    </row>
    <row r="152" s="150" customFormat="1" ht="18.75" hidden="1" spans="1:9">
      <c r="A152" s="181" t="s">
        <v>2879</v>
      </c>
      <c r="B152" s="182" t="s">
        <v>2880</v>
      </c>
      <c r="C152" s="183">
        <f>VLOOKUP(A152,'[88]05'!A:E,5,FALSE)</f>
        <v>0</v>
      </c>
      <c r="D152" s="189"/>
      <c r="E152" s="184"/>
      <c r="F152" s="24" t="str">
        <f t="shared" si="11"/>
        <v/>
      </c>
      <c r="G152" s="24" t="str">
        <f t="shared" si="12"/>
        <v/>
      </c>
      <c r="H152" s="175" t="str">
        <f t="shared" si="13"/>
        <v>否</v>
      </c>
      <c r="I152" s="152" t="str">
        <f t="shared" si="10"/>
        <v>项</v>
      </c>
    </row>
    <row r="153" s="150" customFormat="1" ht="18.75" hidden="1" spans="1:9">
      <c r="A153" s="181" t="s">
        <v>2881</v>
      </c>
      <c r="B153" s="182" t="s">
        <v>2882</v>
      </c>
      <c r="C153" s="183">
        <f>VLOOKUP(A153,'[88]05'!A:E,5,FALSE)</f>
        <v>0</v>
      </c>
      <c r="D153" s="189"/>
      <c r="E153" s="184"/>
      <c r="F153" s="24" t="str">
        <f t="shared" si="11"/>
        <v/>
      </c>
      <c r="G153" s="24" t="str">
        <f t="shared" si="12"/>
        <v/>
      </c>
      <c r="H153" s="175" t="str">
        <f t="shared" si="13"/>
        <v>否</v>
      </c>
      <c r="I153" s="152" t="str">
        <f t="shared" si="10"/>
        <v>项</v>
      </c>
    </row>
    <row r="154" ht="18.75" hidden="1" spans="1:9">
      <c r="A154" s="181" t="s">
        <v>2883</v>
      </c>
      <c r="B154" s="182" t="s">
        <v>2884</v>
      </c>
      <c r="C154" s="183">
        <f>VLOOKUP(A154,'[88]05'!A:E,5,FALSE)</f>
        <v>0</v>
      </c>
      <c r="D154" s="189"/>
      <c r="E154" s="184"/>
      <c r="F154" s="24" t="str">
        <f t="shared" si="11"/>
        <v/>
      </c>
      <c r="G154" s="24" t="str">
        <f t="shared" si="12"/>
        <v/>
      </c>
      <c r="H154" s="175" t="str">
        <f t="shared" si="13"/>
        <v>否</v>
      </c>
      <c r="I154" s="152" t="str">
        <f t="shared" si="10"/>
        <v>项</v>
      </c>
    </row>
    <row r="155" ht="18.75" hidden="1" spans="1:9">
      <c r="A155" s="181" t="s">
        <v>2885</v>
      </c>
      <c r="B155" s="182" t="s">
        <v>2886</v>
      </c>
      <c r="C155" s="183">
        <f>VLOOKUP(A155,'[88]05'!A:E,5,FALSE)</f>
        <v>0</v>
      </c>
      <c r="D155" s="189"/>
      <c r="E155" s="184"/>
      <c r="F155" s="24" t="str">
        <f t="shared" si="11"/>
        <v/>
      </c>
      <c r="G155" s="24" t="str">
        <f t="shared" si="12"/>
        <v/>
      </c>
      <c r="H155" s="175" t="str">
        <f t="shared" si="13"/>
        <v>否</v>
      </c>
      <c r="I155" s="152" t="str">
        <f t="shared" si="10"/>
        <v>项</v>
      </c>
    </row>
    <row r="156" s="150" customFormat="1" ht="18.75" hidden="1" spans="1:9">
      <c r="A156" s="181" t="s">
        <v>2887</v>
      </c>
      <c r="B156" s="182" t="s">
        <v>2888</v>
      </c>
      <c r="C156" s="183">
        <f>VLOOKUP(A156,'[88]05'!A:E,5,FALSE)</f>
        <v>0</v>
      </c>
      <c r="D156" s="189"/>
      <c r="E156" s="184"/>
      <c r="F156" s="24" t="str">
        <f t="shared" si="11"/>
        <v/>
      </c>
      <c r="G156" s="24" t="str">
        <f t="shared" si="12"/>
        <v/>
      </c>
      <c r="H156" s="175" t="str">
        <f t="shared" si="13"/>
        <v>否</v>
      </c>
      <c r="I156" s="152" t="str">
        <f t="shared" si="10"/>
        <v>项</v>
      </c>
    </row>
    <row r="157" ht="18.75" hidden="1" spans="1:9">
      <c r="A157" s="181" t="s">
        <v>2889</v>
      </c>
      <c r="B157" s="182" t="s">
        <v>2890</v>
      </c>
      <c r="C157" s="183">
        <f>VLOOKUP(A157,'[88]05'!A:E,5,FALSE)</f>
        <v>0</v>
      </c>
      <c r="D157" s="189"/>
      <c r="E157" s="184"/>
      <c r="F157" s="24" t="str">
        <f t="shared" si="11"/>
        <v/>
      </c>
      <c r="G157" s="24" t="str">
        <f t="shared" si="12"/>
        <v/>
      </c>
      <c r="H157" s="175" t="str">
        <f t="shared" si="13"/>
        <v>否</v>
      </c>
      <c r="I157" s="152" t="str">
        <f t="shared" si="10"/>
        <v>项</v>
      </c>
    </row>
    <row r="158" ht="18.75" hidden="1" spans="1:9">
      <c r="A158" s="181" t="s">
        <v>2891</v>
      </c>
      <c r="B158" s="185" t="s">
        <v>2892</v>
      </c>
      <c r="C158" s="189">
        <f>SUM(C159:C167)</f>
        <v>0</v>
      </c>
      <c r="D158" s="189">
        <f>SUM(D159:D167)</f>
        <v>0</v>
      </c>
      <c r="E158" s="189">
        <f>SUM(E159:E167)</f>
        <v>0</v>
      </c>
      <c r="F158" s="24" t="str">
        <f t="shared" si="11"/>
        <v/>
      </c>
      <c r="G158" s="24" t="str">
        <f t="shared" si="12"/>
        <v/>
      </c>
      <c r="H158" s="175" t="str">
        <f t="shared" si="13"/>
        <v>否</v>
      </c>
      <c r="I158" s="152" t="str">
        <f t="shared" si="10"/>
        <v>款</v>
      </c>
    </row>
    <row r="159" s="150" customFormat="1" ht="18.75" hidden="1" spans="1:9">
      <c r="A159" s="181" t="s">
        <v>2893</v>
      </c>
      <c r="B159" s="182" t="s">
        <v>2894</v>
      </c>
      <c r="C159" s="183">
        <f>VLOOKUP(A159,'[88]05'!A:E,5,FALSE)</f>
        <v>0</v>
      </c>
      <c r="D159" s="189"/>
      <c r="E159" s="184"/>
      <c r="F159" s="24" t="str">
        <f t="shared" si="11"/>
        <v/>
      </c>
      <c r="G159" s="24" t="str">
        <f t="shared" si="12"/>
        <v/>
      </c>
      <c r="H159" s="175" t="str">
        <f t="shared" si="13"/>
        <v>否</v>
      </c>
      <c r="I159" s="152" t="str">
        <f t="shared" si="10"/>
        <v>项</v>
      </c>
    </row>
    <row r="160" s="150" customFormat="1" ht="18.75" hidden="1" spans="1:9">
      <c r="A160" s="181" t="s">
        <v>2895</v>
      </c>
      <c r="B160" s="182" t="s">
        <v>1828</v>
      </c>
      <c r="C160" s="183">
        <f>VLOOKUP(A160,'[88]05'!A:E,5,FALSE)</f>
        <v>0</v>
      </c>
      <c r="D160" s="189"/>
      <c r="E160" s="184"/>
      <c r="F160" s="24" t="str">
        <f t="shared" si="11"/>
        <v/>
      </c>
      <c r="G160" s="24" t="str">
        <f t="shared" si="12"/>
        <v/>
      </c>
      <c r="H160" s="175" t="str">
        <f t="shared" si="13"/>
        <v>否</v>
      </c>
      <c r="I160" s="152" t="str">
        <f t="shared" si="10"/>
        <v>项</v>
      </c>
    </row>
    <row r="161" s="150" customFormat="1" ht="18.75" hidden="1" spans="1:9">
      <c r="A161" s="181" t="s">
        <v>2896</v>
      </c>
      <c r="B161" s="182" t="s">
        <v>2897</v>
      </c>
      <c r="C161" s="183">
        <f>VLOOKUP(A161,'[88]05'!A:E,5,FALSE)</f>
        <v>0</v>
      </c>
      <c r="D161" s="189"/>
      <c r="E161" s="184"/>
      <c r="F161" s="24" t="str">
        <f t="shared" si="11"/>
        <v/>
      </c>
      <c r="G161" s="24" t="str">
        <f t="shared" si="12"/>
        <v/>
      </c>
      <c r="H161" s="175" t="str">
        <f t="shared" si="13"/>
        <v>否</v>
      </c>
      <c r="I161" s="152" t="str">
        <f t="shared" si="10"/>
        <v>项</v>
      </c>
    </row>
    <row r="162" s="150" customFormat="1" ht="18.75" hidden="1" spans="1:9">
      <c r="A162" s="181" t="s">
        <v>2898</v>
      </c>
      <c r="B162" s="182" t="s">
        <v>2899</v>
      </c>
      <c r="C162" s="183">
        <f>VLOOKUP(A162,'[88]05'!A:E,5,FALSE)</f>
        <v>0</v>
      </c>
      <c r="D162" s="189"/>
      <c r="E162" s="184"/>
      <c r="F162" s="24" t="str">
        <f t="shared" si="11"/>
        <v/>
      </c>
      <c r="G162" s="24" t="str">
        <f t="shared" si="12"/>
        <v/>
      </c>
      <c r="H162" s="175" t="str">
        <f t="shared" si="13"/>
        <v>否</v>
      </c>
      <c r="I162" s="152" t="str">
        <f t="shared" si="10"/>
        <v>项</v>
      </c>
    </row>
    <row r="163" s="150" customFormat="1" ht="18.75" hidden="1" spans="1:9">
      <c r="A163" s="181" t="s">
        <v>2900</v>
      </c>
      <c r="B163" s="182" t="s">
        <v>2901</v>
      </c>
      <c r="C163" s="183">
        <f>VLOOKUP(A163,'[88]05'!A:E,5,FALSE)</f>
        <v>0</v>
      </c>
      <c r="D163" s="189"/>
      <c r="E163" s="184"/>
      <c r="F163" s="24" t="str">
        <f t="shared" si="11"/>
        <v/>
      </c>
      <c r="G163" s="24" t="str">
        <f t="shared" si="12"/>
        <v/>
      </c>
      <c r="H163" s="175" t="str">
        <f t="shared" si="13"/>
        <v>否</v>
      </c>
      <c r="I163" s="152" t="str">
        <f t="shared" si="10"/>
        <v>项</v>
      </c>
    </row>
    <row r="164" s="150" customFormat="1" ht="18.75" hidden="1" spans="1:9">
      <c r="A164" s="181" t="s">
        <v>2902</v>
      </c>
      <c r="B164" s="182" t="s">
        <v>2903</v>
      </c>
      <c r="C164" s="183">
        <f>VLOOKUP(A164,'[88]05'!A:E,5,FALSE)</f>
        <v>0</v>
      </c>
      <c r="D164" s="189"/>
      <c r="E164" s="184"/>
      <c r="F164" s="24" t="str">
        <f t="shared" si="11"/>
        <v/>
      </c>
      <c r="G164" s="24" t="str">
        <f t="shared" si="12"/>
        <v/>
      </c>
      <c r="H164" s="175" t="str">
        <f t="shared" si="13"/>
        <v>否</v>
      </c>
      <c r="I164" s="152" t="str">
        <f t="shared" si="10"/>
        <v>项</v>
      </c>
    </row>
    <row r="165" s="150" customFormat="1" ht="18.75" hidden="1" spans="1:9">
      <c r="A165" s="181" t="s">
        <v>2904</v>
      </c>
      <c r="B165" s="182" t="s">
        <v>2905</v>
      </c>
      <c r="C165" s="183">
        <f>VLOOKUP(A165,'[88]05'!A:E,5,FALSE)</f>
        <v>0</v>
      </c>
      <c r="D165" s="189"/>
      <c r="E165" s="184"/>
      <c r="F165" s="24" t="str">
        <f t="shared" si="11"/>
        <v/>
      </c>
      <c r="G165" s="24" t="str">
        <f t="shared" si="12"/>
        <v/>
      </c>
      <c r="H165" s="175" t="str">
        <f t="shared" si="13"/>
        <v>否</v>
      </c>
      <c r="I165" s="152" t="str">
        <f t="shared" si="10"/>
        <v>项</v>
      </c>
    </row>
    <row r="166" s="150" customFormat="1" ht="17" hidden="1" customHeight="1" spans="1:10">
      <c r="A166" s="176" t="s">
        <v>2906</v>
      </c>
      <c r="B166" s="179" t="s">
        <v>2907</v>
      </c>
      <c r="C166" s="178"/>
      <c r="D166" s="178"/>
      <c r="E166" s="178"/>
      <c r="F166" s="24" t="str">
        <f t="shared" si="11"/>
        <v/>
      </c>
      <c r="G166" s="24" t="str">
        <f t="shared" si="12"/>
        <v/>
      </c>
      <c r="H166" s="175" t="str">
        <f t="shared" si="13"/>
        <v>否</v>
      </c>
      <c r="I166" s="156"/>
      <c r="J166" s="156"/>
    </row>
    <row r="167" ht="18.75" hidden="1" spans="1:9">
      <c r="A167" s="181" t="s">
        <v>2908</v>
      </c>
      <c r="B167" s="182" t="s">
        <v>2909</v>
      </c>
      <c r="C167" s="183">
        <f>VLOOKUP(A167,'[88]05'!A:E,5,FALSE)</f>
        <v>0</v>
      </c>
      <c r="D167" s="189"/>
      <c r="E167" s="184"/>
      <c r="F167" s="24" t="str">
        <f t="shared" si="11"/>
        <v/>
      </c>
      <c r="G167" s="24" t="str">
        <f t="shared" si="12"/>
        <v/>
      </c>
      <c r="H167" s="175" t="str">
        <f t="shared" si="13"/>
        <v>否</v>
      </c>
      <c r="I167" s="152" t="str">
        <f t="shared" ref="I167:I197" si="14">IF(LEN(A167)=3,"类",IF(LEN(A167)=5,"款","项"))</f>
        <v>项</v>
      </c>
    </row>
    <row r="168" ht="37.5" hidden="1" spans="1:9">
      <c r="A168" s="181" t="s">
        <v>2910</v>
      </c>
      <c r="B168" s="185" t="s">
        <v>2911</v>
      </c>
      <c r="C168" s="189">
        <f>SUM(C169:C170)</f>
        <v>0</v>
      </c>
      <c r="D168" s="189">
        <f>SUM(D169:D170)</f>
        <v>0</v>
      </c>
      <c r="E168" s="189">
        <f>SUM(E169:E170)</f>
        <v>0</v>
      </c>
      <c r="F168" s="24" t="str">
        <f t="shared" si="11"/>
        <v/>
      </c>
      <c r="G168" s="24" t="str">
        <f t="shared" si="12"/>
        <v/>
      </c>
      <c r="H168" s="175" t="str">
        <f t="shared" si="13"/>
        <v>否</v>
      </c>
      <c r="I168" s="152" t="str">
        <f t="shared" si="14"/>
        <v>款</v>
      </c>
    </row>
    <row r="169" s="150" customFormat="1" ht="18.75" hidden="1" spans="1:9">
      <c r="A169" s="181" t="s">
        <v>2912</v>
      </c>
      <c r="B169" s="182" t="s">
        <v>1766</v>
      </c>
      <c r="C169" s="183">
        <f>VLOOKUP(A169,'[88]05'!A:E,5,FALSE)</f>
        <v>0</v>
      </c>
      <c r="D169" s="189"/>
      <c r="E169" s="184"/>
      <c r="F169" s="24" t="str">
        <f t="shared" si="11"/>
        <v/>
      </c>
      <c r="G169" s="24" t="str">
        <f t="shared" si="12"/>
        <v/>
      </c>
      <c r="H169" s="175" t="str">
        <f t="shared" si="13"/>
        <v>否</v>
      </c>
      <c r="I169" s="152" t="str">
        <f t="shared" si="14"/>
        <v>项</v>
      </c>
    </row>
    <row r="170" s="150" customFormat="1" ht="37.5" hidden="1" spans="1:9">
      <c r="A170" s="181" t="s">
        <v>2913</v>
      </c>
      <c r="B170" s="182" t="s">
        <v>2914</v>
      </c>
      <c r="C170" s="183">
        <f>VLOOKUP(A170,'[88]05'!A:E,5,FALSE)</f>
        <v>0</v>
      </c>
      <c r="D170" s="189"/>
      <c r="E170" s="184"/>
      <c r="F170" s="24" t="str">
        <f t="shared" si="11"/>
        <v/>
      </c>
      <c r="G170" s="24" t="str">
        <f t="shared" si="12"/>
        <v/>
      </c>
      <c r="H170" s="175" t="str">
        <f t="shared" si="13"/>
        <v>否</v>
      </c>
      <c r="I170" s="152" t="str">
        <f t="shared" si="14"/>
        <v>项</v>
      </c>
    </row>
    <row r="171" s="150" customFormat="1" ht="18.75" hidden="1" spans="1:9">
      <c r="A171" s="181" t="s">
        <v>2915</v>
      </c>
      <c r="B171" s="185" t="s">
        <v>2916</v>
      </c>
      <c r="C171" s="189">
        <f>SUM(C172:C173)</f>
        <v>0</v>
      </c>
      <c r="D171" s="189">
        <f>SUM(D172:D173)</f>
        <v>0</v>
      </c>
      <c r="E171" s="189">
        <f>SUM(E172:E173)</f>
        <v>0</v>
      </c>
      <c r="F171" s="24" t="str">
        <f t="shared" si="11"/>
        <v/>
      </c>
      <c r="G171" s="24" t="str">
        <f t="shared" si="12"/>
        <v/>
      </c>
      <c r="H171" s="175" t="str">
        <f t="shared" ref="H171:H202" si="15">IF(LEN(A171)=3,"是",IF(B171&lt;&gt;"",IF(SUM(C171:E171)&lt;&gt;0,"是","否"),"是"))</f>
        <v>否</v>
      </c>
      <c r="I171" s="152" t="str">
        <f t="shared" si="14"/>
        <v>款</v>
      </c>
    </row>
    <row r="172" s="150" customFormat="1" ht="18.75" hidden="1" spans="1:9">
      <c r="A172" s="181" t="s">
        <v>2917</v>
      </c>
      <c r="B172" s="182" t="s">
        <v>1766</v>
      </c>
      <c r="C172" s="183">
        <f>VLOOKUP(A172,'[88]05'!A:E,5,FALSE)</f>
        <v>0</v>
      </c>
      <c r="D172" s="189"/>
      <c r="E172" s="184"/>
      <c r="F172" s="24" t="str">
        <f t="shared" si="11"/>
        <v/>
      </c>
      <c r="G172" s="24" t="str">
        <f t="shared" si="12"/>
        <v/>
      </c>
      <c r="H172" s="175" t="str">
        <f t="shared" si="15"/>
        <v>否</v>
      </c>
      <c r="I172" s="152" t="str">
        <f t="shared" si="14"/>
        <v>项</v>
      </c>
    </row>
    <row r="173" s="150" customFormat="1" ht="18.75" hidden="1" spans="1:9">
      <c r="A173" s="181" t="s">
        <v>2918</v>
      </c>
      <c r="B173" s="182" t="s">
        <v>2919</v>
      </c>
      <c r="C173" s="183">
        <f>VLOOKUP(A173,'[88]05'!A:E,5,FALSE)</f>
        <v>0</v>
      </c>
      <c r="D173" s="189"/>
      <c r="E173" s="184"/>
      <c r="F173" s="24" t="str">
        <f t="shared" si="11"/>
        <v/>
      </c>
      <c r="G173" s="24" t="str">
        <f t="shared" si="12"/>
        <v/>
      </c>
      <c r="H173" s="175" t="str">
        <f t="shared" si="15"/>
        <v>否</v>
      </c>
      <c r="I173" s="152" t="str">
        <f t="shared" si="14"/>
        <v>项</v>
      </c>
    </row>
    <row r="174" s="150" customFormat="1" ht="18.75" hidden="1" spans="1:9">
      <c r="A174" s="181" t="s">
        <v>2920</v>
      </c>
      <c r="B174" s="185" t="s">
        <v>2921</v>
      </c>
      <c r="C174" s="183"/>
      <c r="D174" s="183"/>
      <c r="E174" s="183"/>
      <c r="F174" s="24" t="str">
        <f t="shared" si="11"/>
        <v/>
      </c>
      <c r="G174" s="24" t="str">
        <f t="shared" si="12"/>
        <v/>
      </c>
      <c r="H174" s="175" t="str">
        <f t="shared" si="15"/>
        <v>否</v>
      </c>
      <c r="I174" s="152" t="str">
        <f t="shared" si="14"/>
        <v>款</v>
      </c>
    </row>
    <row r="175" ht="18.75" hidden="1" spans="1:9">
      <c r="A175" s="181" t="s">
        <v>2922</v>
      </c>
      <c r="B175" s="191" t="s">
        <v>2923</v>
      </c>
      <c r="C175" s="183">
        <f>SUM(C176:C178)</f>
        <v>0</v>
      </c>
      <c r="D175" s="183">
        <f>SUM(D176:D178)</f>
        <v>0</v>
      </c>
      <c r="E175" s="183">
        <f>SUM(E176:E178)</f>
        <v>0</v>
      </c>
      <c r="F175" s="24" t="str">
        <f t="shared" si="11"/>
        <v/>
      </c>
      <c r="G175" s="24" t="str">
        <f t="shared" si="12"/>
        <v/>
      </c>
      <c r="H175" s="175" t="str">
        <f t="shared" si="15"/>
        <v>否</v>
      </c>
      <c r="I175" s="152" t="str">
        <f t="shared" si="14"/>
        <v>款</v>
      </c>
    </row>
    <row r="176" ht="18.75" hidden="1" spans="1:9">
      <c r="A176" s="181" t="s">
        <v>2924</v>
      </c>
      <c r="B176" s="192" t="s">
        <v>2852</v>
      </c>
      <c r="C176" s="183">
        <f>VLOOKUP(A176,'[88]05'!A:E,5,FALSE)</f>
        <v>0</v>
      </c>
      <c r="D176" s="183"/>
      <c r="E176" s="184"/>
      <c r="F176" s="24" t="str">
        <f t="shared" si="11"/>
        <v/>
      </c>
      <c r="G176" s="24" t="str">
        <f t="shared" si="12"/>
        <v/>
      </c>
      <c r="H176" s="175" t="str">
        <f t="shared" si="15"/>
        <v>否</v>
      </c>
      <c r="I176" s="152" t="str">
        <f t="shared" si="14"/>
        <v>项</v>
      </c>
    </row>
    <row r="177" ht="18.75" hidden="1" spans="1:9">
      <c r="A177" s="181" t="s">
        <v>2925</v>
      </c>
      <c r="B177" s="192" t="s">
        <v>2856</v>
      </c>
      <c r="C177" s="183">
        <f>VLOOKUP(A177,'[88]05'!A:E,5,FALSE)</f>
        <v>0</v>
      </c>
      <c r="D177" s="183"/>
      <c r="E177" s="184"/>
      <c r="F177" s="24" t="str">
        <f t="shared" si="11"/>
        <v/>
      </c>
      <c r="G177" s="24" t="str">
        <f t="shared" si="12"/>
        <v/>
      </c>
      <c r="H177" s="175" t="str">
        <f t="shared" si="15"/>
        <v>否</v>
      </c>
      <c r="I177" s="152" t="str">
        <f t="shared" si="14"/>
        <v>项</v>
      </c>
    </row>
    <row r="178" s="150" customFormat="1" ht="18.75" hidden="1" spans="1:9">
      <c r="A178" s="181" t="s">
        <v>2926</v>
      </c>
      <c r="B178" s="192" t="s">
        <v>2927</v>
      </c>
      <c r="C178" s="183">
        <f>VLOOKUP(A178,'[88]05'!A:E,5,FALSE)</f>
        <v>0</v>
      </c>
      <c r="D178" s="183"/>
      <c r="E178" s="184"/>
      <c r="F178" s="24" t="str">
        <f t="shared" si="11"/>
        <v/>
      </c>
      <c r="G178" s="24" t="str">
        <f t="shared" si="12"/>
        <v/>
      </c>
      <c r="H178" s="175" t="str">
        <f t="shared" si="15"/>
        <v>否</v>
      </c>
      <c r="I178" s="152" t="str">
        <f t="shared" si="14"/>
        <v>项</v>
      </c>
    </row>
    <row r="179" ht="17" customHeight="1" spans="1:10">
      <c r="A179" s="172" t="s">
        <v>1872</v>
      </c>
      <c r="B179" s="173" t="s">
        <v>2928</v>
      </c>
      <c r="C179" s="174">
        <f>SUM(C180)</f>
        <v>0</v>
      </c>
      <c r="D179" s="174">
        <f>SUM(D180)</f>
        <v>0</v>
      </c>
      <c r="E179" s="174">
        <f>SUM(E180)</f>
        <v>0</v>
      </c>
      <c r="F179" s="24" t="str">
        <f t="shared" si="11"/>
        <v/>
      </c>
      <c r="G179" s="24" t="str">
        <f t="shared" si="12"/>
        <v/>
      </c>
      <c r="H179" s="175" t="str">
        <f t="shared" si="15"/>
        <v>是</v>
      </c>
      <c r="I179" s="156" t="str">
        <f t="shared" si="14"/>
        <v>类</v>
      </c>
      <c r="J179" s="156"/>
    </row>
    <row r="180" ht="18.75" hidden="1" spans="1:9">
      <c r="A180" s="181" t="s">
        <v>2929</v>
      </c>
      <c r="B180" s="185" t="s">
        <v>2930</v>
      </c>
      <c r="C180" s="183">
        <f>SUM(C181:C182)</f>
        <v>0</v>
      </c>
      <c r="D180" s="183">
        <f>SUM(D181:D182)</f>
        <v>0</v>
      </c>
      <c r="E180" s="183">
        <f>SUM(E181:E182)</f>
        <v>0</v>
      </c>
      <c r="F180" s="24" t="str">
        <f t="shared" si="11"/>
        <v/>
      </c>
      <c r="G180" s="24" t="str">
        <f t="shared" si="12"/>
        <v/>
      </c>
      <c r="H180" s="175" t="str">
        <f t="shared" si="15"/>
        <v>否</v>
      </c>
      <c r="I180" s="152" t="str">
        <f t="shared" si="14"/>
        <v>款</v>
      </c>
    </row>
    <row r="181" ht="18.75" hidden="1" spans="1:9">
      <c r="A181" s="181" t="s">
        <v>2931</v>
      </c>
      <c r="B181" s="182" t="s">
        <v>2932</v>
      </c>
      <c r="C181" s="183">
        <f>VLOOKUP(A181,'[88]05'!A:E,5,FALSE)</f>
        <v>0</v>
      </c>
      <c r="D181" s="183"/>
      <c r="E181" s="184"/>
      <c r="F181" s="24" t="str">
        <f t="shared" si="11"/>
        <v/>
      </c>
      <c r="G181" s="24" t="str">
        <f t="shared" si="12"/>
        <v/>
      </c>
      <c r="H181" s="175" t="str">
        <f t="shared" si="15"/>
        <v>否</v>
      </c>
      <c r="I181" s="152" t="str">
        <f t="shared" si="14"/>
        <v>项</v>
      </c>
    </row>
    <row r="182" s="150" customFormat="1" ht="18.75" hidden="1" spans="1:9">
      <c r="A182" s="181" t="s">
        <v>2933</v>
      </c>
      <c r="B182" s="182" t="s">
        <v>2934</v>
      </c>
      <c r="C182" s="183">
        <f>VLOOKUP(A182,'[88]05'!A:E,5,FALSE)</f>
        <v>0</v>
      </c>
      <c r="D182" s="183"/>
      <c r="E182" s="184"/>
      <c r="F182" s="24" t="str">
        <f t="shared" si="11"/>
        <v/>
      </c>
      <c r="G182" s="24" t="str">
        <f t="shared" si="12"/>
        <v/>
      </c>
      <c r="H182" s="175" t="str">
        <f t="shared" si="15"/>
        <v>否</v>
      </c>
      <c r="I182" s="152" t="str">
        <f t="shared" si="14"/>
        <v>项</v>
      </c>
    </row>
    <row r="183" s="150" customFormat="1" ht="17" customHeight="1" spans="1:10">
      <c r="A183" s="172" t="s">
        <v>2392</v>
      </c>
      <c r="B183" s="173" t="s">
        <v>2935</v>
      </c>
      <c r="C183" s="174">
        <f>SUM(C185:C188,C198)</f>
        <v>40087</v>
      </c>
      <c r="D183" s="174">
        <f>SUM(D185:D188,D198)</f>
        <v>755</v>
      </c>
      <c r="E183" s="174">
        <f>SUM(E185:E188,E198)</f>
        <v>20256</v>
      </c>
      <c r="F183" s="24">
        <f t="shared" si="11"/>
        <v>-0.495</v>
      </c>
      <c r="G183" s="24">
        <f t="shared" si="12"/>
        <v>25.829</v>
      </c>
      <c r="H183" s="175" t="str">
        <f t="shared" si="15"/>
        <v>是</v>
      </c>
      <c r="I183" s="156" t="str">
        <f t="shared" si="14"/>
        <v>类</v>
      </c>
      <c r="J183" s="156"/>
    </row>
    <row r="184" ht="17" customHeight="1" spans="1:10">
      <c r="A184" s="176" t="s">
        <v>2936</v>
      </c>
      <c r="B184" s="177" t="s">
        <v>2937</v>
      </c>
      <c r="C184" s="178">
        <f>SUM(C185:C187)</f>
        <v>40000</v>
      </c>
      <c r="D184" s="178">
        <f>SUM(D185:D187)</f>
        <v>0</v>
      </c>
      <c r="E184" s="178">
        <f>SUM(E185:E187)</f>
        <v>20000</v>
      </c>
      <c r="F184" s="24">
        <f t="shared" si="11"/>
        <v>-0.5</v>
      </c>
      <c r="G184" s="24" t="str">
        <f t="shared" si="12"/>
        <v/>
      </c>
      <c r="H184" s="175" t="str">
        <f t="shared" si="15"/>
        <v>是</v>
      </c>
      <c r="I184" s="156" t="str">
        <f t="shared" si="14"/>
        <v>款</v>
      </c>
      <c r="J184" s="156"/>
    </row>
    <row r="185" ht="18.75" hidden="1" spans="1:9">
      <c r="A185" s="181" t="s">
        <v>2938</v>
      </c>
      <c r="B185" s="182" t="s">
        <v>2939</v>
      </c>
      <c r="C185" s="183">
        <f>VLOOKUP(A185,'[88]05'!A:E,5,FALSE)</f>
        <v>0</v>
      </c>
      <c r="D185" s="183"/>
      <c r="E185" s="184"/>
      <c r="F185" s="24" t="str">
        <f t="shared" si="11"/>
        <v/>
      </c>
      <c r="G185" s="24" t="str">
        <f t="shared" si="12"/>
        <v/>
      </c>
      <c r="H185" s="175" t="str">
        <f t="shared" si="15"/>
        <v>否</v>
      </c>
      <c r="I185" s="152" t="str">
        <f t="shared" si="14"/>
        <v>项</v>
      </c>
    </row>
    <row r="186" s="150" customFormat="1" ht="17" customHeight="1" spans="1:10">
      <c r="A186" s="176" t="s">
        <v>2940</v>
      </c>
      <c r="B186" s="179" t="s">
        <v>2941</v>
      </c>
      <c r="C186" s="178">
        <f>VLOOKUP(A186,'[88]05'!A:E,5,FALSE)</f>
        <v>40000</v>
      </c>
      <c r="D186" s="178"/>
      <c r="E186" s="180">
        <v>20000</v>
      </c>
      <c r="F186" s="24">
        <f t="shared" si="11"/>
        <v>-0.5</v>
      </c>
      <c r="G186" s="24" t="str">
        <f t="shared" si="12"/>
        <v/>
      </c>
      <c r="H186" s="175" t="str">
        <f t="shared" si="15"/>
        <v>是</v>
      </c>
      <c r="I186" s="156" t="str">
        <f t="shared" si="14"/>
        <v>项</v>
      </c>
      <c r="J186" s="156"/>
    </row>
    <row r="187" s="150" customFormat="1" ht="18.75" hidden="1" spans="1:9">
      <c r="A187" s="181" t="s">
        <v>2942</v>
      </c>
      <c r="B187" s="182" t="s">
        <v>2943</v>
      </c>
      <c r="C187" s="183">
        <f>VLOOKUP(A187,'[88]05'!A:E,5,FALSE)</f>
        <v>0</v>
      </c>
      <c r="D187" s="183"/>
      <c r="E187" s="184"/>
      <c r="F187" s="24" t="str">
        <f t="shared" si="11"/>
        <v/>
      </c>
      <c r="G187" s="24" t="str">
        <f t="shared" si="12"/>
        <v/>
      </c>
      <c r="H187" s="175" t="str">
        <f t="shared" si="15"/>
        <v>否</v>
      </c>
      <c r="I187" s="152" t="str">
        <f t="shared" si="14"/>
        <v>项</v>
      </c>
    </row>
    <row r="188" ht="18.75" hidden="1" spans="1:9">
      <c r="A188" s="181" t="s">
        <v>2944</v>
      </c>
      <c r="B188" s="185" t="s">
        <v>2945</v>
      </c>
      <c r="C188" s="183">
        <f>SUM(C189:C196)</f>
        <v>0</v>
      </c>
      <c r="D188" s="183">
        <f>SUM(D189:D196)</f>
        <v>0</v>
      </c>
      <c r="E188" s="183">
        <f>SUM(E189:E196)</f>
        <v>0</v>
      </c>
      <c r="F188" s="24" t="str">
        <f t="shared" si="11"/>
        <v/>
      </c>
      <c r="G188" s="24" t="str">
        <f t="shared" si="12"/>
        <v/>
      </c>
      <c r="H188" s="175" t="str">
        <f t="shared" si="15"/>
        <v>否</v>
      </c>
      <c r="I188" s="152" t="str">
        <f t="shared" si="14"/>
        <v>款</v>
      </c>
    </row>
    <row r="189" s="150" customFormat="1" ht="18.75" hidden="1" spans="1:9">
      <c r="A189" s="181" t="s">
        <v>2946</v>
      </c>
      <c r="B189" s="182" t="s">
        <v>2947</v>
      </c>
      <c r="C189" s="183">
        <f>VLOOKUP(A189,'[88]05'!A:E,5,FALSE)</f>
        <v>0</v>
      </c>
      <c r="D189" s="183"/>
      <c r="E189" s="184"/>
      <c r="F189" s="24" t="str">
        <f t="shared" si="11"/>
        <v/>
      </c>
      <c r="G189" s="24" t="str">
        <f t="shared" si="12"/>
        <v/>
      </c>
      <c r="H189" s="175" t="str">
        <f t="shared" si="15"/>
        <v>否</v>
      </c>
      <c r="I189" s="152" t="str">
        <f t="shared" si="14"/>
        <v>项</v>
      </c>
    </row>
    <row r="190" ht="18.75" hidden="1" spans="1:9">
      <c r="A190" s="181" t="s">
        <v>2948</v>
      </c>
      <c r="B190" s="182" t="s">
        <v>2949</v>
      </c>
      <c r="C190" s="183">
        <f>VLOOKUP(A190,'[88]05'!A:E,5,FALSE)</f>
        <v>0</v>
      </c>
      <c r="D190" s="183"/>
      <c r="E190" s="184"/>
      <c r="F190" s="24" t="str">
        <f t="shared" si="11"/>
        <v/>
      </c>
      <c r="G190" s="24" t="str">
        <f t="shared" si="12"/>
        <v/>
      </c>
      <c r="H190" s="175" t="str">
        <f t="shared" si="15"/>
        <v>否</v>
      </c>
      <c r="I190" s="152" t="str">
        <f t="shared" si="14"/>
        <v>项</v>
      </c>
    </row>
    <row r="191" ht="18.75" hidden="1" spans="1:9">
      <c r="A191" s="181" t="s">
        <v>2950</v>
      </c>
      <c r="B191" s="182" t="s">
        <v>2951</v>
      </c>
      <c r="C191" s="183">
        <f>VLOOKUP(A191,'[88]05'!A:E,5,FALSE)</f>
        <v>0</v>
      </c>
      <c r="D191" s="183"/>
      <c r="E191" s="184"/>
      <c r="F191" s="24" t="str">
        <f t="shared" si="11"/>
        <v/>
      </c>
      <c r="G191" s="24" t="str">
        <f t="shared" si="12"/>
        <v/>
      </c>
      <c r="H191" s="175" t="str">
        <f t="shared" si="15"/>
        <v>否</v>
      </c>
      <c r="I191" s="152" t="str">
        <f t="shared" si="14"/>
        <v>项</v>
      </c>
    </row>
    <row r="192" ht="18.75" hidden="1" spans="1:9">
      <c r="A192" s="181" t="s">
        <v>2952</v>
      </c>
      <c r="B192" s="182" t="s">
        <v>2953</v>
      </c>
      <c r="C192" s="183">
        <f>VLOOKUP(A192,'[88]05'!A:E,5,FALSE)</f>
        <v>0</v>
      </c>
      <c r="D192" s="183"/>
      <c r="E192" s="184"/>
      <c r="F192" s="24" t="str">
        <f t="shared" si="11"/>
        <v/>
      </c>
      <c r="G192" s="24" t="str">
        <f t="shared" si="12"/>
        <v/>
      </c>
      <c r="H192" s="175" t="str">
        <f t="shared" si="15"/>
        <v>否</v>
      </c>
      <c r="I192" s="152" t="str">
        <f t="shared" si="14"/>
        <v>项</v>
      </c>
    </row>
    <row r="193" ht="18.75" hidden="1" spans="1:9">
      <c r="A193" s="181" t="s">
        <v>2954</v>
      </c>
      <c r="B193" s="182" t="s">
        <v>2955</v>
      </c>
      <c r="C193" s="183">
        <f>VLOOKUP(A193,'[88]05'!A:E,5,FALSE)</f>
        <v>0</v>
      </c>
      <c r="D193" s="183"/>
      <c r="E193" s="184"/>
      <c r="F193" s="24" t="str">
        <f t="shared" si="11"/>
        <v/>
      </c>
      <c r="G193" s="24" t="str">
        <f t="shared" si="12"/>
        <v/>
      </c>
      <c r="H193" s="175" t="str">
        <f t="shared" si="15"/>
        <v>否</v>
      </c>
      <c r="I193" s="152" t="str">
        <f t="shared" si="14"/>
        <v>项</v>
      </c>
    </row>
    <row r="194" ht="18.75" hidden="1" spans="1:9">
      <c r="A194" s="181" t="s">
        <v>2956</v>
      </c>
      <c r="B194" s="182" t="s">
        <v>2957</v>
      </c>
      <c r="C194" s="183">
        <f>VLOOKUP(A194,'[88]05'!A:E,5,FALSE)</f>
        <v>0</v>
      </c>
      <c r="D194" s="183"/>
      <c r="E194" s="184"/>
      <c r="F194" s="24" t="str">
        <f t="shared" si="11"/>
        <v/>
      </c>
      <c r="G194" s="24" t="str">
        <f t="shared" si="12"/>
        <v/>
      </c>
      <c r="H194" s="175" t="str">
        <f t="shared" si="15"/>
        <v>否</v>
      </c>
      <c r="I194" s="152" t="str">
        <f t="shared" si="14"/>
        <v>项</v>
      </c>
    </row>
    <row r="195" s="150" customFormat="1" ht="18.75" hidden="1" spans="1:9">
      <c r="A195" s="181" t="s">
        <v>2958</v>
      </c>
      <c r="B195" s="182" t="s">
        <v>2959</v>
      </c>
      <c r="C195" s="183">
        <f>VLOOKUP(A195,'[88]05'!A:E,5,FALSE)</f>
        <v>0</v>
      </c>
      <c r="D195" s="183"/>
      <c r="E195" s="184"/>
      <c r="F195" s="24" t="str">
        <f t="shared" si="11"/>
        <v/>
      </c>
      <c r="G195" s="24" t="str">
        <f t="shared" si="12"/>
        <v/>
      </c>
      <c r="H195" s="175" t="str">
        <f t="shared" si="15"/>
        <v>否</v>
      </c>
      <c r="I195" s="152" t="str">
        <f t="shared" si="14"/>
        <v>项</v>
      </c>
    </row>
    <row r="196" ht="18.75" hidden="1" spans="1:9">
      <c r="A196" s="181" t="s">
        <v>2960</v>
      </c>
      <c r="B196" s="182" t="s">
        <v>2961</v>
      </c>
      <c r="C196" s="183">
        <f>VLOOKUP(A196,'[88]05'!A:E,5,FALSE)</f>
        <v>0</v>
      </c>
      <c r="D196" s="183"/>
      <c r="E196" s="184"/>
      <c r="F196" s="24" t="str">
        <f t="shared" si="11"/>
        <v/>
      </c>
      <c r="G196" s="24" t="str">
        <f t="shared" si="12"/>
        <v/>
      </c>
      <c r="H196" s="175" t="str">
        <f t="shared" si="15"/>
        <v>否</v>
      </c>
      <c r="I196" s="152" t="str">
        <f t="shared" si="14"/>
        <v>项</v>
      </c>
    </row>
    <row r="197" ht="18.75" hidden="1" spans="1:9">
      <c r="A197" s="181" t="s">
        <v>2962</v>
      </c>
      <c r="B197" s="193" t="s">
        <v>2963</v>
      </c>
      <c r="C197" s="183"/>
      <c r="D197" s="183"/>
      <c r="E197" s="183"/>
      <c r="F197" s="24" t="str">
        <f t="shared" si="11"/>
        <v/>
      </c>
      <c r="G197" s="24" t="str">
        <f t="shared" si="12"/>
        <v/>
      </c>
      <c r="H197" s="175" t="str">
        <f t="shared" si="15"/>
        <v>否</v>
      </c>
      <c r="I197" s="152" t="str">
        <f t="shared" si="14"/>
        <v>款</v>
      </c>
    </row>
    <row r="198" ht="17" customHeight="1" spans="1:10">
      <c r="A198" s="176" t="s">
        <v>2964</v>
      </c>
      <c r="B198" s="177" t="s">
        <v>2965</v>
      </c>
      <c r="C198" s="178">
        <f>SUM(C199:C209)</f>
        <v>87</v>
      </c>
      <c r="D198" s="178">
        <f>SUM(D199:D209)</f>
        <v>755</v>
      </c>
      <c r="E198" s="178">
        <f>SUM(E199:E209)</f>
        <v>256</v>
      </c>
      <c r="F198" s="24">
        <f t="shared" ref="F198:F261" si="16">IF(C198&gt;0,E198/C198-1,IF(C198&lt;0,-(E198/C198-1),""))</f>
        <v>1.943</v>
      </c>
      <c r="G198" s="24">
        <f t="shared" ref="G198:G261" si="17">IF(D198&gt;0,E198/D198-1,IF(D198&lt;0,-(E198/D198-1),""))</f>
        <v>-0.661</v>
      </c>
      <c r="H198" s="175" t="str">
        <f t="shared" si="15"/>
        <v>是</v>
      </c>
      <c r="I198" s="156" t="str">
        <f t="shared" ref="I198:I261" si="18">IF(LEN(A198)=3,"类",IF(LEN(A198)=5,"款","项"))</f>
        <v>款</v>
      </c>
      <c r="J198" s="156"/>
    </row>
    <row r="199" ht="18.75" hidden="1" spans="1:9">
      <c r="A199" s="190" t="s">
        <v>2966</v>
      </c>
      <c r="B199" s="182" t="s">
        <v>2967</v>
      </c>
      <c r="C199" s="183">
        <f>VLOOKUP(A199,'[88]05'!A:E,5,FALSE)</f>
        <v>0</v>
      </c>
      <c r="D199" s="183"/>
      <c r="E199" s="184"/>
      <c r="F199" s="24" t="str">
        <f t="shared" si="16"/>
        <v/>
      </c>
      <c r="G199" s="24" t="str">
        <f t="shared" si="17"/>
        <v/>
      </c>
      <c r="H199" s="175" t="str">
        <f t="shared" si="15"/>
        <v>否</v>
      </c>
      <c r="I199" s="152" t="str">
        <f t="shared" si="18"/>
        <v>项</v>
      </c>
    </row>
    <row r="200" s="150" customFormat="1" ht="17" customHeight="1" spans="1:10">
      <c r="A200" s="176" t="s">
        <v>2968</v>
      </c>
      <c r="B200" s="179" t="s">
        <v>2969</v>
      </c>
      <c r="C200" s="178">
        <f>VLOOKUP(A200,'[88]05'!A:E,5,FALSE)</f>
        <v>31</v>
      </c>
      <c r="D200" s="178">
        <f>16+285</f>
        <v>301</v>
      </c>
      <c r="E200" s="180">
        <v>169</v>
      </c>
      <c r="F200" s="24">
        <f t="shared" si="16"/>
        <v>4.452</v>
      </c>
      <c r="G200" s="24">
        <f t="shared" si="17"/>
        <v>-0.439</v>
      </c>
      <c r="H200" s="175" t="str">
        <f t="shared" si="15"/>
        <v>是</v>
      </c>
      <c r="I200" s="156" t="str">
        <f t="shared" si="18"/>
        <v>项</v>
      </c>
      <c r="J200" s="156"/>
    </row>
    <row r="201" ht="17" customHeight="1" spans="1:10">
      <c r="A201" s="176" t="s">
        <v>2970</v>
      </c>
      <c r="B201" s="179" t="s">
        <v>2971</v>
      </c>
      <c r="C201" s="178">
        <f>VLOOKUP(A201,'[88]05'!A:E,5,FALSE)</f>
        <v>17</v>
      </c>
      <c r="D201" s="178">
        <v>93</v>
      </c>
      <c r="E201" s="180"/>
      <c r="F201" s="24">
        <f t="shared" si="16"/>
        <v>-1</v>
      </c>
      <c r="G201" s="24">
        <f t="shared" si="17"/>
        <v>-1</v>
      </c>
      <c r="H201" s="175" t="str">
        <f t="shared" si="15"/>
        <v>是</v>
      </c>
      <c r="I201" s="156" t="str">
        <f t="shared" si="18"/>
        <v>项</v>
      </c>
      <c r="J201" s="156"/>
    </row>
    <row r="202" ht="18.75" hidden="1" spans="1:9">
      <c r="A202" s="181" t="s">
        <v>2972</v>
      </c>
      <c r="B202" s="182" t="s">
        <v>2973</v>
      </c>
      <c r="C202" s="183">
        <f>VLOOKUP(A202,'[88]05'!A:E,5,FALSE)</f>
        <v>0</v>
      </c>
      <c r="D202" s="183"/>
      <c r="E202" s="184"/>
      <c r="F202" s="24" t="str">
        <f t="shared" si="16"/>
        <v/>
      </c>
      <c r="G202" s="24" t="str">
        <f t="shared" si="17"/>
        <v/>
      </c>
      <c r="H202" s="175" t="str">
        <f t="shared" si="15"/>
        <v>否</v>
      </c>
      <c r="I202" s="152" t="str">
        <f t="shared" si="18"/>
        <v>项</v>
      </c>
    </row>
    <row r="203" ht="18.75" hidden="1" spans="1:9">
      <c r="A203" s="181" t="s">
        <v>2974</v>
      </c>
      <c r="B203" s="182" t="s">
        <v>2975</v>
      </c>
      <c r="C203" s="183">
        <f>VLOOKUP(A203,'[88]05'!A:E,5,FALSE)</f>
        <v>0</v>
      </c>
      <c r="D203" s="183"/>
      <c r="E203" s="184"/>
      <c r="F203" s="24" t="str">
        <f t="shared" si="16"/>
        <v/>
      </c>
      <c r="G203" s="24" t="str">
        <f t="shared" si="17"/>
        <v/>
      </c>
      <c r="H203" s="175" t="str">
        <f t="shared" ref="H203:H234" si="19">IF(LEN(A203)=3,"是",IF(B203&lt;&gt;"",IF(SUM(C203:E203)&lt;&gt;0,"是","否"),"是"))</f>
        <v>否</v>
      </c>
      <c r="I203" s="152" t="str">
        <f t="shared" si="18"/>
        <v>项</v>
      </c>
    </row>
    <row r="204" ht="17" customHeight="1" spans="1:10">
      <c r="A204" s="176" t="s">
        <v>2976</v>
      </c>
      <c r="B204" s="179" t="s">
        <v>2977</v>
      </c>
      <c r="C204" s="178">
        <f>VLOOKUP(A204,'[88]05'!A:E,5,FALSE)</f>
        <v>0</v>
      </c>
      <c r="D204" s="178">
        <v>46</v>
      </c>
      <c r="E204" s="180"/>
      <c r="F204" s="24" t="str">
        <f t="shared" si="16"/>
        <v/>
      </c>
      <c r="G204" s="24">
        <f t="shared" si="17"/>
        <v>-1</v>
      </c>
      <c r="H204" s="175" t="str">
        <f t="shared" si="19"/>
        <v>是</v>
      </c>
      <c r="I204" s="156" t="str">
        <f t="shared" si="18"/>
        <v>项</v>
      </c>
      <c r="J204" s="156"/>
    </row>
    <row r="205" s="150" customFormat="1" ht="18.75" hidden="1" spans="1:9">
      <c r="A205" s="181" t="s">
        <v>2978</v>
      </c>
      <c r="B205" s="182" t="s">
        <v>2979</v>
      </c>
      <c r="C205" s="183">
        <f>VLOOKUP(A205,'[88]05'!A:E,5,FALSE)</f>
        <v>0</v>
      </c>
      <c r="D205" s="183"/>
      <c r="E205" s="184"/>
      <c r="F205" s="24" t="str">
        <f t="shared" si="16"/>
        <v/>
      </c>
      <c r="G205" s="24" t="str">
        <f t="shared" si="17"/>
        <v/>
      </c>
      <c r="H205" s="175" t="str">
        <f t="shared" si="19"/>
        <v>否</v>
      </c>
      <c r="I205" s="152" t="str">
        <f t="shared" si="18"/>
        <v>项</v>
      </c>
    </row>
    <row r="206" s="150" customFormat="1" ht="18.75" hidden="1" spans="1:9">
      <c r="A206" s="181" t="s">
        <v>2980</v>
      </c>
      <c r="B206" s="182" t="s">
        <v>2981</v>
      </c>
      <c r="C206" s="183">
        <f>VLOOKUP(A206,'[88]05'!A:E,5,FALSE)</f>
        <v>0</v>
      </c>
      <c r="D206" s="183"/>
      <c r="E206" s="184"/>
      <c r="F206" s="24" t="str">
        <f t="shared" si="16"/>
        <v/>
      </c>
      <c r="G206" s="24" t="str">
        <f t="shared" si="17"/>
        <v/>
      </c>
      <c r="H206" s="175" t="str">
        <f t="shared" si="19"/>
        <v>否</v>
      </c>
      <c r="I206" s="152" t="str">
        <f t="shared" si="18"/>
        <v>项</v>
      </c>
    </row>
    <row r="207" s="150" customFormat="1" ht="18.75" hidden="1" spans="1:9">
      <c r="A207" s="181" t="s">
        <v>2982</v>
      </c>
      <c r="B207" s="182" t="s">
        <v>2983</v>
      </c>
      <c r="C207" s="183">
        <f>VLOOKUP(A207,'[88]05'!A:E,5,FALSE)</f>
        <v>0</v>
      </c>
      <c r="D207" s="183"/>
      <c r="E207" s="184"/>
      <c r="F207" s="24" t="str">
        <f t="shared" si="16"/>
        <v/>
      </c>
      <c r="G207" s="24" t="str">
        <f t="shared" si="17"/>
        <v/>
      </c>
      <c r="H207" s="175" t="str">
        <f t="shared" si="19"/>
        <v>否</v>
      </c>
      <c r="I207" s="152" t="str">
        <f t="shared" si="18"/>
        <v>项</v>
      </c>
    </row>
    <row r="208" ht="17" customHeight="1" spans="1:10">
      <c r="A208" s="176" t="s">
        <v>2984</v>
      </c>
      <c r="B208" s="179" t="s">
        <v>2985</v>
      </c>
      <c r="C208" s="178">
        <f>VLOOKUP(A208,'[88]05'!A:E,5,FALSE)</f>
        <v>0</v>
      </c>
      <c r="D208" s="178">
        <v>50</v>
      </c>
      <c r="E208" s="180">
        <v>50</v>
      </c>
      <c r="F208" s="24" t="str">
        <f t="shared" si="16"/>
        <v/>
      </c>
      <c r="G208" s="24">
        <f t="shared" si="17"/>
        <v>0</v>
      </c>
      <c r="H208" s="175" t="str">
        <f t="shared" si="19"/>
        <v>是</v>
      </c>
      <c r="I208" s="156" t="str">
        <f t="shared" si="18"/>
        <v>项</v>
      </c>
      <c r="J208" s="156"/>
    </row>
    <row r="209" s="150" customFormat="1" ht="17" customHeight="1" spans="1:10">
      <c r="A209" s="176" t="s">
        <v>2986</v>
      </c>
      <c r="B209" s="179" t="s">
        <v>2987</v>
      </c>
      <c r="C209" s="178">
        <f>VLOOKUP(A209,'[88]05'!A:E,5,FALSE)</f>
        <v>39</v>
      </c>
      <c r="D209" s="178">
        <v>265</v>
      </c>
      <c r="E209" s="180">
        <v>37</v>
      </c>
      <c r="F209" s="24">
        <f t="shared" si="16"/>
        <v>-0.051</v>
      </c>
      <c r="G209" s="24">
        <f t="shared" si="17"/>
        <v>-0.86</v>
      </c>
      <c r="H209" s="175" t="str">
        <f t="shared" si="19"/>
        <v>是</v>
      </c>
      <c r="I209" s="156" t="str">
        <f t="shared" si="18"/>
        <v>项</v>
      </c>
      <c r="J209" s="156"/>
    </row>
    <row r="210" s="150" customFormat="1" ht="17" customHeight="1" spans="1:10">
      <c r="A210" s="172" t="s">
        <v>2378</v>
      </c>
      <c r="B210" s="173" t="s">
        <v>2988</v>
      </c>
      <c r="C210" s="174">
        <f>C211</f>
        <v>6363</v>
      </c>
      <c r="D210" s="174">
        <f>D211</f>
        <v>6935</v>
      </c>
      <c r="E210" s="174">
        <f>E211</f>
        <v>7087</v>
      </c>
      <c r="F210" s="24">
        <f t="shared" si="16"/>
        <v>0.114</v>
      </c>
      <c r="G210" s="24">
        <f t="shared" si="17"/>
        <v>0.022</v>
      </c>
      <c r="H210" s="175" t="str">
        <f t="shared" si="19"/>
        <v>是</v>
      </c>
      <c r="I210" s="156" t="str">
        <f t="shared" si="18"/>
        <v>类</v>
      </c>
      <c r="J210" s="156"/>
    </row>
    <row r="211" s="150" customFormat="1" ht="17" customHeight="1" spans="1:10">
      <c r="A211" s="176" t="s">
        <v>2989</v>
      </c>
      <c r="B211" s="177" t="s">
        <v>2990</v>
      </c>
      <c r="C211" s="178">
        <f>SUM(C212:C227)</f>
        <v>6363</v>
      </c>
      <c r="D211" s="178">
        <f>SUM(D212:D227)</f>
        <v>6935</v>
      </c>
      <c r="E211" s="178">
        <f>SUM(E212:E227)</f>
        <v>7087</v>
      </c>
      <c r="F211" s="24">
        <f t="shared" si="16"/>
        <v>0.114</v>
      </c>
      <c r="G211" s="24">
        <f t="shared" si="17"/>
        <v>0.022</v>
      </c>
      <c r="H211" s="175" t="str">
        <f t="shared" si="19"/>
        <v>是</v>
      </c>
      <c r="I211" s="156" t="str">
        <f t="shared" si="18"/>
        <v>款</v>
      </c>
      <c r="J211" s="156"/>
    </row>
    <row r="212" s="150" customFormat="1" ht="18.75" hidden="1" spans="1:9">
      <c r="A212" s="181" t="s">
        <v>2991</v>
      </c>
      <c r="B212" s="182" t="s">
        <v>2992</v>
      </c>
      <c r="C212" s="183">
        <f>VLOOKUP(A212,'[88]05'!A:E,5,FALSE)</f>
        <v>0</v>
      </c>
      <c r="D212" s="183"/>
      <c r="E212" s="184"/>
      <c r="F212" s="24" t="str">
        <f t="shared" si="16"/>
        <v/>
      </c>
      <c r="G212" s="24" t="str">
        <f t="shared" si="17"/>
        <v/>
      </c>
      <c r="H212" s="175" t="str">
        <f t="shared" si="19"/>
        <v>否</v>
      </c>
      <c r="I212" s="152" t="str">
        <f t="shared" si="18"/>
        <v>项</v>
      </c>
    </row>
    <row r="213" s="150" customFormat="1" ht="18.75" hidden="1" spans="1:9">
      <c r="A213" s="181" t="s">
        <v>2993</v>
      </c>
      <c r="B213" s="182" t="s">
        <v>2994</v>
      </c>
      <c r="C213" s="183">
        <f>VLOOKUP(A213,'[88]05'!A:E,5,FALSE)</f>
        <v>0</v>
      </c>
      <c r="D213" s="183"/>
      <c r="E213" s="184"/>
      <c r="F213" s="24" t="str">
        <f t="shared" si="16"/>
        <v/>
      </c>
      <c r="G213" s="24" t="str">
        <f t="shared" si="17"/>
        <v/>
      </c>
      <c r="H213" s="175" t="str">
        <f t="shared" si="19"/>
        <v>否</v>
      </c>
      <c r="I213" s="152" t="str">
        <f t="shared" si="18"/>
        <v>项</v>
      </c>
    </row>
    <row r="214" s="150" customFormat="1" ht="18.75" hidden="1" spans="1:9">
      <c r="A214" s="181" t="s">
        <v>2995</v>
      </c>
      <c r="B214" s="182" t="s">
        <v>2996</v>
      </c>
      <c r="C214" s="183">
        <f>VLOOKUP(A214,'[88]05'!A:E,5,FALSE)</f>
        <v>0</v>
      </c>
      <c r="D214" s="183"/>
      <c r="E214" s="184"/>
      <c r="F214" s="24" t="str">
        <f t="shared" si="16"/>
        <v/>
      </c>
      <c r="G214" s="24" t="str">
        <f t="shared" si="17"/>
        <v/>
      </c>
      <c r="H214" s="175" t="str">
        <f t="shared" si="19"/>
        <v>否</v>
      </c>
      <c r="I214" s="152" t="str">
        <f t="shared" si="18"/>
        <v>项</v>
      </c>
    </row>
    <row r="215" s="150" customFormat="1" ht="17" customHeight="1" spans="1:10">
      <c r="A215" s="176" t="s">
        <v>2997</v>
      </c>
      <c r="B215" s="179" t="s">
        <v>2998</v>
      </c>
      <c r="C215" s="178">
        <f>VLOOKUP(A215,'[88]05'!A:E,5,FALSE)</f>
        <v>1110</v>
      </c>
      <c r="D215" s="178">
        <v>1090</v>
      </c>
      <c r="E215" s="180">
        <v>1090</v>
      </c>
      <c r="F215" s="24">
        <f t="shared" si="16"/>
        <v>-0.018</v>
      </c>
      <c r="G215" s="24">
        <f t="shared" si="17"/>
        <v>0</v>
      </c>
      <c r="H215" s="175" t="str">
        <f t="shared" si="19"/>
        <v>是</v>
      </c>
      <c r="I215" s="156" t="str">
        <f t="shared" si="18"/>
        <v>项</v>
      </c>
      <c r="J215" s="156"/>
    </row>
    <row r="216" s="150" customFormat="1" ht="18.75" hidden="1" spans="1:9">
      <c r="A216" s="181" t="s">
        <v>2999</v>
      </c>
      <c r="B216" s="182" t="s">
        <v>3000</v>
      </c>
      <c r="C216" s="183">
        <f>VLOOKUP(A216,'[88]05'!A:E,5,FALSE)</f>
        <v>0</v>
      </c>
      <c r="D216" s="183"/>
      <c r="E216" s="184"/>
      <c r="F216" s="24" t="str">
        <f t="shared" si="16"/>
        <v/>
      </c>
      <c r="G216" s="24" t="str">
        <f t="shared" si="17"/>
        <v/>
      </c>
      <c r="H216" s="175" t="str">
        <f t="shared" si="19"/>
        <v>否</v>
      </c>
      <c r="I216" s="152" t="str">
        <f t="shared" si="18"/>
        <v>项</v>
      </c>
    </row>
    <row r="217" ht="18.75" hidden="1" spans="1:9">
      <c r="A217" s="181" t="s">
        <v>3001</v>
      </c>
      <c r="B217" s="182" t="s">
        <v>3002</v>
      </c>
      <c r="C217" s="183">
        <f>VLOOKUP(A217,'[88]05'!A:E,5,FALSE)</f>
        <v>0</v>
      </c>
      <c r="D217" s="183"/>
      <c r="E217" s="184"/>
      <c r="F217" s="24" t="str">
        <f t="shared" si="16"/>
        <v/>
      </c>
      <c r="G217" s="24" t="str">
        <f t="shared" si="17"/>
        <v/>
      </c>
      <c r="H217" s="175" t="str">
        <f t="shared" si="19"/>
        <v>否</v>
      </c>
      <c r="I217" s="152" t="str">
        <f t="shared" si="18"/>
        <v>项</v>
      </c>
    </row>
    <row r="218" ht="18.75" hidden="1" spans="1:9">
      <c r="A218" s="181" t="s">
        <v>3003</v>
      </c>
      <c r="B218" s="182" t="s">
        <v>3004</v>
      </c>
      <c r="C218" s="183">
        <f>VLOOKUP(A218,'[88]05'!A:E,5,FALSE)</f>
        <v>0</v>
      </c>
      <c r="D218" s="183"/>
      <c r="E218" s="184"/>
      <c r="F218" s="24" t="str">
        <f t="shared" si="16"/>
        <v/>
      </c>
      <c r="G218" s="24" t="str">
        <f t="shared" si="17"/>
        <v/>
      </c>
      <c r="H218" s="175" t="str">
        <f t="shared" si="19"/>
        <v>否</v>
      </c>
      <c r="I218" s="152" t="str">
        <f t="shared" si="18"/>
        <v>项</v>
      </c>
    </row>
    <row r="219" ht="18.75" hidden="1" spans="1:9">
      <c r="A219" s="181" t="s">
        <v>3005</v>
      </c>
      <c r="B219" s="182" t="s">
        <v>3006</v>
      </c>
      <c r="C219" s="183">
        <f>VLOOKUP(A219,'[88]05'!A:E,5,FALSE)</f>
        <v>0</v>
      </c>
      <c r="D219" s="183"/>
      <c r="E219" s="184"/>
      <c r="F219" s="24" t="str">
        <f t="shared" si="16"/>
        <v/>
      </c>
      <c r="G219" s="24" t="str">
        <f t="shared" si="17"/>
        <v/>
      </c>
      <c r="H219" s="175" t="str">
        <f t="shared" si="19"/>
        <v>否</v>
      </c>
      <c r="I219" s="152" t="str">
        <f t="shared" si="18"/>
        <v>项</v>
      </c>
    </row>
    <row r="220" ht="18.75" hidden="1" spans="1:9">
      <c r="A220" s="181" t="s">
        <v>3007</v>
      </c>
      <c r="B220" s="182" t="s">
        <v>3008</v>
      </c>
      <c r="C220" s="183">
        <f>VLOOKUP(A220,'[88]05'!A:E,5,FALSE)</f>
        <v>0</v>
      </c>
      <c r="D220" s="183"/>
      <c r="E220" s="184"/>
      <c r="F220" s="24" t="str">
        <f t="shared" si="16"/>
        <v/>
      </c>
      <c r="G220" s="24" t="str">
        <f t="shared" si="17"/>
        <v/>
      </c>
      <c r="H220" s="175" t="str">
        <f t="shared" si="19"/>
        <v>否</v>
      </c>
      <c r="I220" s="152" t="str">
        <f t="shared" si="18"/>
        <v>项</v>
      </c>
    </row>
    <row r="221" ht="18.75" hidden="1" spans="1:9">
      <c r="A221" s="181" t="s">
        <v>3009</v>
      </c>
      <c r="B221" s="182" t="s">
        <v>3010</v>
      </c>
      <c r="C221" s="183">
        <f>VLOOKUP(A221,'[88]05'!A:E,5,FALSE)</f>
        <v>0</v>
      </c>
      <c r="D221" s="183"/>
      <c r="E221" s="184"/>
      <c r="F221" s="24" t="str">
        <f t="shared" si="16"/>
        <v/>
      </c>
      <c r="G221" s="24" t="str">
        <f t="shared" si="17"/>
        <v/>
      </c>
      <c r="H221" s="175" t="str">
        <f t="shared" si="19"/>
        <v>否</v>
      </c>
      <c r="I221" s="152" t="str">
        <f t="shared" si="18"/>
        <v>项</v>
      </c>
    </row>
    <row r="222" ht="18.75" hidden="1" spans="1:9">
      <c r="A222" s="181" t="s">
        <v>3011</v>
      </c>
      <c r="B222" s="182" t="s">
        <v>3012</v>
      </c>
      <c r="C222" s="183">
        <f>VLOOKUP(A222,'[88]05'!A:E,5,FALSE)</f>
        <v>0</v>
      </c>
      <c r="D222" s="183"/>
      <c r="E222" s="184"/>
      <c r="F222" s="24" t="str">
        <f t="shared" si="16"/>
        <v/>
      </c>
      <c r="G222" s="24" t="str">
        <f t="shared" si="17"/>
        <v/>
      </c>
      <c r="H222" s="175" t="str">
        <f t="shared" si="19"/>
        <v>否</v>
      </c>
      <c r="I222" s="152" t="str">
        <f t="shared" si="18"/>
        <v>项</v>
      </c>
    </row>
    <row r="223" ht="18.75" hidden="1" spans="1:9">
      <c r="A223" s="181" t="s">
        <v>3013</v>
      </c>
      <c r="B223" s="182" t="s">
        <v>3014</v>
      </c>
      <c r="C223" s="183">
        <f>VLOOKUP(A223,'[88]05'!A:E,5,FALSE)</f>
        <v>0</v>
      </c>
      <c r="D223" s="183"/>
      <c r="E223" s="184"/>
      <c r="F223" s="24" t="str">
        <f t="shared" si="16"/>
        <v/>
      </c>
      <c r="G223" s="24" t="str">
        <f t="shared" si="17"/>
        <v/>
      </c>
      <c r="H223" s="175" t="str">
        <f t="shared" si="19"/>
        <v>否</v>
      </c>
      <c r="I223" s="152" t="str">
        <f t="shared" si="18"/>
        <v>项</v>
      </c>
    </row>
    <row r="224" s="150" customFormat="1" ht="18.75" hidden="1" spans="1:9">
      <c r="A224" s="181" t="s">
        <v>3015</v>
      </c>
      <c r="B224" s="182" t="s">
        <v>3016</v>
      </c>
      <c r="C224" s="183">
        <f>VLOOKUP(A224,'[88]05'!A:E,5,FALSE)</f>
        <v>0</v>
      </c>
      <c r="D224" s="183"/>
      <c r="E224" s="184"/>
      <c r="F224" s="24" t="str">
        <f t="shared" si="16"/>
        <v/>
      </c>
      <c r="G224" s="24" t="str">
        <f t="shared" si="17"/>
        <v/>
      </c>
      <c r="H224" s="175" t="str">
        <f t="shared" si="19"/>
        <v>否</v>
      </c>
      <c r="I224" s="152" t="str">
        <f t="shared" si="18"/>
        <v>项</v>
      </c>
    </row>
    <row r="225" s="150" customFormat="1" ht="18.75" hidden="1" spans="1:9">
      <c r="A225" s="181" t="s">
        <v>3017</v>
      </c>
      <c r="B225" s="182" t="s">
        <v>3018</v>
      </c>
      <c r="C225" s="183">
        <f>VLOOKUP(A225,'[88]05'!A:E,5,FALSE)</f>
        <v>0</v>
      </c>
      <c r="D225" s="183"/>
      <c r="E225" s="184"/>
      <c r="F225" s="24" t="str">
        <f t="shared" si="16"/>
        <v/>
      </c>
      <c r="G225" s="24" t="str">
        <f t="shared" si="17"/>
        <v/>
      </c>
      <c r="H225" s="175" t="str">
        <f t="shared" si="19"/>
        <v>否</v>
      </c>
      <c r="I225" s="152" t="str">
        <f t="shared" si="18"/>
        <v>项</v>
      </c>
    </row>
    <row r="226" s="150" customFormat="1" ht="17" customHeight="1" spans="1:10">
      <c r="A226" s="176" t="s">
        <v>3019</v>
      </c>
      <c r="B226" s="179" t="s">
        <v>3020</v>
      </c>
      <c r="C226" s="178">
        <f>VLOOKUP(A226,'[88]05'!A:E,5,FALSE)</f>
        <v>5253</v>
      </c>
      <c r="D226" s="178">
        <v>5845</v>
      </c>
      <c r="E226" s="180">
        <v>5997</v>
      </c>
      <c r="F226" s="24">
        <f t="shared" si="16"/>
        <v>0.142</v>
      </c>
      <c r="G226" s="24">
        <f t="shared" si="17"/>
        <v>0.026</v>
      </c>
      <c r="H226" s="175" t="str">
        <f t="shared" si="19"/>
        <v>是</v>
      </c>
      <c r="I226" s="156" t="str">
        <f t="shared" si="18"/>
        <v>项</v>
      </c>
      <c r="J226" s="156"/>
    </row>
    <row r="227" ht="18.75" hidden="1" spans="1:9">
      <c r="A227" s="181" t="s">
        <v>3021</v>
      </c>
      <c r="B227" s="182" t="s">
        <v>3022</v>
      </c>
      <c r="C227" s="183">
        <f>VLOOKUP(A227,'[88]05'!A:E,5,FALSE)</f>
        <v>0</v>
      </c>
      <c r="D227" s="183"/>
      <c r="E227" s="184"/>
      <c r="F227" s="24" t="str">
        <f t="shared" si="16"/>
        <v/>
      </c>
      <c r="G227" s="24" t="str">
        <f t="shared" si="17"/>
        <v/>
      </c>
      <c r="H227" s="175" t="str">
        <f t="shared" si="19"/>
        <v>否</v>
      </c>
      <c r="I227" s="152" t="str">
        <f t="shared" si="18"/>
        <v>项</v>
      </c>
    </row>
    <row r="228" s="150" customFormat="1" ht="17" customHeight="1" spans="1:10">
      <c r="A228" s="172" t="s">
        <v>2389</v>
      </c>
      <c r="B228" s="173" t="s">
        <v>3023</v>
      </c>
      <c r="C228" s="174">
        <f>C229</f>
        <v>44</v>
      </c>
      <c r="D228" s="174">
        <f>D229</f>
        <v>74</v>
      </c>
      <c r="E228" s="174">
        <f>E229</f>
        <v>31</v>
      </c>
      <c r="F228" s="24">
        <f t="shared" si="16"/>
        <v>-0.295</v>
      </c>
      <c r="G228" s="24">
        <f t="shared" si="17"/>
        <v>-0.581</v>
      </c>
      <c r="H228" s="175" t="str">
        <f t="shared" si="19"/>
        <v>是</v>
      </c>
      <c r="I228" s="156" t="str">
        <f t="shared" si="18"/>
        <v>类</v>
      </c>
      <c r="J228" s="156"/>
    </row>
    <row r="229" s="150" customFormat="1" ht="17" customHeight="1" spans="1:10">
      <c r="A229" s="194" t="s">
        <v>3024</v>
      </c>
      <c r="B229" s="177" t="s">
        <v>3025</v>
      </c>
      <c r="C229" s="178">
        <f>SUM(C230:C245)</f>
        <v>44</v>
      </c>
      <c r="D229" s="178">
        <f>SUM(D230:D245)</f>
        <v>74</v>
      </c>
      <c r="E229" s="178">
        <f>SUM(E230:E245)</f>
        <v>31</v>
      </c>
      <c r="F229" s="24">
        <f t="shared" si="16"/>
        <v>-0.295</v>
      </c>
      <c r="G229" s="24">
        <f t="shared" si="17"/>
        <v>-0.581</v>
      </c>
      <c r="H229" s="175" t="str">
        <f t="shared" si="19"/>
        <v>是</v>
      </c>
      <c r="I229" s="156" t="str">
        <f t="shared" si="18"/>
        <v>款</v>
      </c>
      <c r="J229" s="156"/>
    </row>
    <row r="230" ht="18.75" hidden="1" spans="1:9">
      <c r="A230" s="181" t="s">
        <v>3026</v>
      </c>
      <c r="B230" s="182" t="s">
        <v>3027</v>
      </c>
      <c r="C230" s="183">
        <f>VLOOKUP(A230,'[88]05'!A:E,5,FALSE)</f>
        <v>0</v>
      </c>
      <c r="D230" s="183"/>
      <c r="E230" s="184"/>
      <c r="F230" s="24" t="str">
        <f t="shared" si="16"/>
        <v/>
      </c>
      <c r="G230" s="24" t="str">
        <f t="shared" si="17"/>
        <v/>
      </c>
      <c r="H230" s="175" t="str">
        <f t="shared" si="19"/>
        <v>否</v>
      </c>
      <c r="I230" s="152" t="str">
        <f t="shared" si="18"/>
        <v>项</v>
      </c>
    </row>
    <row r="231" s="150" customFormat="1" ht="18.75" hidden="1" spans="1:9">
      <c r="A231" s="181" t="s">
        <v>3028</v>
      </c>
      <c r="B231" s="192" t="s">
        <v>3029</v>
      </c>
      <c r="C231" s="183">
        <f>VLOOKUP(A231,'[88]05'!A:E,5,FALSE)</f>
        <v>0</v>
      </c>
      <c r="D231" s="183"/>
      <c r="E231" s="184"/>
      <c r="F231" s="24" t="str">
        <f t="shared" si="16"/>
        <v/>
      </c>
      <c r="G231" s="24" t="str">
        <f t="shared" si="17"/>
        <v/>
      </c>
      <c r="H231" s="175" t="str">
        <f t="shared" si="19"/>
        <v>否</v>
      </c>
      <c r="I231" s="152" t="str">
        <f t="shared" si="18"/>
        <v>项</v>
      </c>
    </row>
    <row r="232" ht="18.75" hidden="1" spans="1:9">
      <c r="A232" s="181" t="s">
        <v>3030</v>
      </c>
      <c r="B232" s="182" t="s">
        <v>3031</v>
      </c>
      <c r="C232" s="183">
        <f>VLOOKUP(A232,'[88]05'!A:E,5,FALSE)</f>
        <v>0</v>
      </c>
      <c r="D232" s="183"/>
      <c r="E232" s="184"/>
      <c r="F232" s="24" t="str">
        <f t="shared" si="16"/>
        <v/>
      </c>
      <c r="G232" s="24" t="str">
        <f t="shared" si="17"/>
        <v/>
      </c>
      <c r="H232" s="175" t="str">
        <f t="shared" si="19"/>
        <v>否</v>
      </c>
      <c r="I232" s="152" t="str">
        <f t="shared" si="18"/>
        <v>项</v>
      </c>
    </row>
    <row r="233" s="150" customFormat="1" ht="17" customHeight="1" spans="1:10">
      <c r="A233" s="176" t="s">
        <v>3032</v>
      </c>
      <c r="B233" s="179" t="s">
        <v>3033</v>
      </c>
      <c r="C233" s="178">
        <f>VLOOKUP(A233,'[88]05'!A:E,5,FALSE)</f>
        <v>2</v>
      </c>
      <c r="D233" s="178">
        <v>9</v>
      </c>
      <c r="E233" s="178">
        <v>9</v>
      </c>
      <c r="F233" s="24">
        <f t="shared" si="16"/>
        <v>3.5</v>
      </c>
      <c r="G233" s="24">
        <f t="shared" si="17"/>
        <v>0</v>
      </c>
      <c r="H233" s="175" t="str">
        <f t="shared" si="19"/>
        <v>是</v>
      </c>
      <c r="I233" s="156" t="str">
        <f t="shared" si="18"/>
        <v>项</v>
      </c>
      <c r="J233" s="156"/>
    </row>
    <row r="234" s="150" customFormat="1" ht="18.75" hidden="1" spans="1:9">
      <c r="A234" s="181" t="s">
        <v>3034</v>
      </c>
      <c r="B234" s="182" t="s">
        <v>3035</v>
      </c>
      <c r="C234" s="183">
        <f>VLOOKUP(A234,'[88]05'!A:E,5,FALSE)</f>
        <v>0</v>
      </c>
      <c r="D234" s="183"/>
      <c r="E234" s="178"/>
      <c r="F234" s="24" t="str">
        <f t="shared" si="16"/>
        <v/>
      </c>
      <c r="G234" s="24" t="str">
        <f t="shared" si="17"/>
        <v/>
      </c>
      <c r="H234" s="175" t="str">
        <f t="shared" si="19"/>
        <v>否</v>
      </c>
      <c r="I234" s="152" t="str">
        <f t="shared" si="18"/>
        <v>项</v>
      </c>
    </row>
    <row r="235" ht="18.75" hidden="1" spans="1:9">
      <c r="A235" s="181" t="s">
        <v>3036</v>
      </c>
      <c r="B235" s="182" t="s">
        <v>3037</v>
      </c>
      <c r="C235" s="183">
        <f>VLOOKUP(A235,'[88]05'!A:E,5,FALSE)</f>
        <v>0</v>
      </c>
      <c r="D235" s="183"/>
      <c r="E235" s="184"/>
      <c r="F235" s="24" t="str">
        <f t="shared" si="16"/>
        <v/>
      </c>
      <c r="G235" s="24" t="str">
        <f t="shared" si="17"/>
        <v/>
      </c>
      <c r="H235" s="175" t="str">
        <f t="shared" ref="H235:H281" si="20">IF(LEN(A235)=3,"是",IF(B235&lt;&gt;"",IF(SUM(C235:E235)&lt;&gt;0,"是","否"),"是"))</f>
        <v>否</v>
      </c>
      <c r="I235" s="152" t="str">
        <f t="shared" si="18"/>
        <v>项</v>
      </c>
    </row>
    <row r="236" ht="18.75" hidden="1" spans="1:9">
      <c r="A236" s="181" t="s">
        <v>3038</v>
      </c>
      <c r="B236" s="182" t="s">
        <v>3039</v>
      </c>
      <c r="C236" s="183">
        <f>VLOOKUP(A236,'[88]05'!A:E,5,FALSE)</f>
        <v>0</v>
      </c>
      <c r="D236" s="183"/>
      <c r="E236" s="184"/>
      <c r="F236" s="24" t="str">
        <f t="shared" si="16"/>
        <v/>
      </c>
      <c r="G236" s="24" t="str">
        <f t="shared" si="17"/>
        <v/>
      </c>
      <c r="H236" s="175" t="str">
        <f t="shared" si="20"/>
        <v>否</v>
      </c>
      <c r="I236" s="152" t="str">
        <f t="shared" si="18"/>
        <v>项</v>
      </c>
    </row>
    <row r="237" ht="18.75" hidden="1" spans="1:9">
      <c r="A237" s="181" t="s">
        <v>3040</v>
      </c>
      <c r="B237" s="182" t="s">
        <v>3041</v>
      </c>
      <c r="C237" s="183">
        <f>VLOOKUP(A237,'[88]05'!A:E,5,FALSE)</f>
        <v>0</v>
      </c>
      <c r="D237" s="183"/>
      <c r="E237" s="184"/>
      <c r="F237" s="24" t="str">
        <f t="shared" si="16"/>
        <v/>
      </c>
      <c r="G237" s="24" t="str">
        <f t="shared" si="17"/>
        <v/>
      </c>
      <c r="H237" s="175" t="str">
        <f t="shared" si="20"/>
        <v>否</v>
      </c>
      <c r="I237" s="152" t="str">
        <f t="shared" si="18"/>
        <v>项</v>
      </c>
    </row>
    <row r="238" ht="18.75" hidden="1" spans="1:9">
      <c r="A238" s="181" t="s">
        <v>3042</v>
      </c>
      <c r="B238" s="182" t="s">
        <v>3043</v>
      </c>
      <c r="C238" s="183">
        <f>VLOOKUP(A238,'[88]05'!A:E,5,FALSE)</f>
        <v>0</v>
      </c>
      <c r="D238" s="183"/>
      <c r="E238" s="184"/>
      <c r="F238" s="24" t="str">
        <f t="shared" si="16"/>
        <v/>
      </c>
      <c r="G238" s="24" t="str">
        <f t="shared" si="17"/>
        <v/>
      </c>
      <c r="H238" s="175" t="str">
        <f t="shared" si="20"/>
        <v>否</v>
      </c>
      <c r="I238" s="152" t="str">
        <f t="shared" si="18"/>
        <v>项</v>
      </c>
    </row>
    <row r="239" ht="18.75" hidden="1" spans="1:9">
      <c r="A239" s="181" t="s">
        <v>3044</v>
      </c>
      <c r="B239" s="182" t="s">
        <v>3045</v>
      </c>
      <c r="C239" s="183">
        <f>VLOOKUP(A239,'[88]05'!A:E,5,FALSE)</f>
        <v>0</v>
      </c>
      <c r="D239" s="183"/>
      <c r="E239" s="184"/>
      <c r="F239" s="24" t="str">
        <f t="shared" si="16"/>
        <v/>
      </c>
      <c r="G239" s="24" t="str">
        <f t="shared" si="17"/>
        <v/>
      </c>
      <c r="H239" s="175" t="str">
        <f t="shared" si="20"/>
        <v>否</v>
      </c>
      <c r="I239" s="152" t="str">
        <f t="shared" si="18"/>
        <v>项</v>
      </c>
    </row>
    <row r="240" ht="18.75" hidden="1" spans="1:9">
      <c r="A240" s="181" t="s">
        <v>3046</v>
      </c>
      <c r="B240" s="182" t="s">
        <v>3047</v>
      </c>
      <c r="C240" s="183">
        <f>VLOOKUP(A240,'[88]05'!A:E,5,FALSE)</f>
        <v>0</v>
      </c>
      <c r="D240" s="183"/>
      <c r="E240" s="184"/>
      <c r="F240" s="24" t="str">
        <f t="shared" si="16"/>
        <v/>
      </c>
      <c r="G240" s="24" t="str">
        <f t="shared" si="17"/>
        <v/>
      </c>
      <c r="H240" s="175" t="str">
        <f t="shared" si="20"/>
        <v>否</v>
      </c>
      <c r="I240" s="152" t="str">
        <f t="shared" si="18"/>
        <v>项</v>
      </c>
    </row>
    <row r="241" ht="18.75" hidden="1" spans="1:9">
      <c r="A241" s="181" t="s">
        <v>3048</v>
      </c>
      <c r="B241" s="182" t="s">
        <v>3049</v>
      </c>
      <c r="C241" s="183">
        <f>VLOOKUP(A241,'[88]05'!A:E,5,FALSE)</f>
        <v>0</v>
      </c>
      <c r="D241" s="183"/>
      <c r="E241" s="184"/>
      <c r="F241" s="24" t="str">
        <f t="shared" si="16"/>
        <v/>
      </c>
      <c r="G241" s="24" t="str">
        <f t="shared" si="17"/>
        <v/>
      </c>
      <c r="H241" s="175" t="str">
        <f t="shared" si="20"/>
        <v>否</v>
      </c>
      <c r="I241" s="152" t="str">
        <f t="shared" si="18"/>
        <v>项</v>
      </c>
    </row>
    <row r="242" ht="18.75" hidden="1" spans="1:9">
      <c r="A242" s="181" t="s">
        <v>3050</v>
      </c>
      <c r="B242" s="182" t="s">
        <v>3051</v>
      </c>
      <c r="C242" s="183">
        <f>VLOOKUP(A242,'[88]05'!A:E,5,FALSE)</f>
        <v>0</v>
      </c>
      <c r="D242" s="183"/>
      <c r="E242" s="184"/>
      <c r="F242" s="24" t="str">
        <f t="shared" si="16"/>
        <v/>
      </c>
      <c r="G242" s="24" t="str">
        <f t="shared" si="17"/>
        <v/>
      </c>
      <c r="H242" s="175" t="str">
        <f t="shared" si="20"/>
        <v>否</v>
      </c>
      <c r="I242" s="152" t="str">
        <f t="shared" si="18"/>
        <v>项</v>
      </c>
    </row>
    <row r="243" s="150" customFormat="1" ht="18.75" hidden="1" spans="1:9">
      <c r="A243" s="181" t="s">
        <v>3052</v>
      </c>
      <c r="B243" s="182" t="s">
        <v>3053</v>
      </c>
      <c r="C243" s="183">
        <f>VLOOKUP(A243,'[88]05'!A:E,5,FALSE)</f>
        <v>0</v>
      </c>
      <c r="D243" s="183"/>
      <c r="E243" s="184"/>
      <c r="F243" s="24" t="str">
        <f t="shared" si="16"/>
        <v/>
      </c>
      <c r="G243" s="24" t="str">
        <f t="shared" si="17"/>
        <v/>
      </c>
      <c r="H243" s="175" t="str">
        <f t="shared" si="20"/>
        <v>否</v>
      </c>
      <c r="I243" s="152" t="str">
        <f t="shared" si="18"/>
        <v>项</v>
      </c>
    </row>
    <row r="244" ht="17" customHeight="1" spans="1:10">
      <c r="A244" s="176" t="s">
        <v>3054</v>
      </c>
      <c r="B244" s="179" t="s">
        <v>3055</v>
      </c>
      <c r="C244" s="178">
        <f>VLOOKUP(A244,'[88]05'!A:E,5,FALSE)</f>
        <v>42</v>
      </c>
      <c r="D244" s="178">
        <v>65</v>
      </c>
      <c r="E244" s="178">
        <v>22</v>
      </c>
      <c r="F244" s="24">
        <f t="shared" si="16"/>
        <v>-0.476</v>
      </c>
      <c r="G244" s="24">
        <f t="shared" si="17"/>
        <v>-0.662</v>
      </c>
      <c r="H244" s="175" t="str">
        <f t="shared" si="20"/>
        <v>是</v>
      </c>
      <c r="I244" s="156" t="str">
        <f t="shared" si="18"/>
        <v>项</v>
      </c>
      <c r="J244" s="156"/>
    </row>
    <row r="245" ht="18.75" hidden="1" spans="1:9">
      <c r="A245" s="181" t="s">
        <v>3056</v>
      </c>
      <c r="B245" s="182" t="s">
        <v>3057</v>
      </c>
      <c r="C245" s="183">
        <f>VLOOKUP(A245,'[88]05'!A:E,5,FALSE)</f>
        <v>0</v>
      </c>
      <c r="D245" s="183"/>
      <c r="E245" s="184"/>
      <c r="F245" s="24" t="str">
        <f t="shared" si="16"/>
        <v/>
      </c>
      <c r="G245" s="24" t="str">
        <f t="shared" si="17"/>
        <v/>
      </c>
      <c r="H245" s="175" t="str">
        <f t="shared" si="20"/>
        <v>否</v>
      </c>
      <c r="I245" s="152" t="str">
        <f t="shared" si="18"/>
        <v>项</v>
      </c>
    </row>
    <row r="246" ht="17" customHeight="1" spans="1:10">
      <c r="A246" s="195" t="s">
        <v>3058</v>
      </c>
      <c r="B246" s="173" t="s">
        <v>3059</v>
      </c>
      <c r="C246" s="174">
        <f>SUM(C247,C260)</f>
        <v>0</v>
      </c>
      <c r="D246" s="174">
        <f>SUM(D247,D260)</f>
        <v>0</v>
      </c>
      <c r="E246" s="174">
        <f>SUM(E247,E260)</f>
        <v>0</v>
      </c>
      <c r="F246" s="24" t="str">
        <f t="shared" si="16"/>
        <v/>
      </c>
      <c r="G246" s="24" t="str">
        <f t="shared" si="17"/>
        <v/>
      </c>
      <c r="H246" s="175" t="str">
        <f t="shared" si="20"/>
        <v>是</v>
      </c>
      <c r="I246" s="156" t="str">
        <f t="shared" si="18"/>
        <v>类</v>
      </c>
      <c r="J246" s="156"/>
    </row>
    <row r="247" ht="18.75" hidden="1" spans="1:9">
      <c r="A247" s="196" t="s">
        <v>3060</v>
      </c>
      <c r="B247" s="185" t="s">
        <v>3061</v>
      </c>
      <c r="C247" s="189">
        <f>SUM(C248:C259)</f>
        <v>0</v>
      </c>
      <c r="D247" s="189">
        <f>SUM(D248:D259)</f>
        <v>0</v>
      </c>
      <c r="E247" s="189">
        <f>SUM(E248:E259)</f>
        <v>0</v>
      </c>
      <c r="F247" s="24" t="str">
        <f t="shared" si="16"/>
        <v/>
      </c>
      <c r="G247" s="24" t="str">
        <f t="shared" si="17"/>
        <v/>
      </c>
      <c r="H247" s="175" t="str">
        <f t="shared" si="20"/>
        <v>否</v>
      </c>
      <c r="I247" s="152" t="str">
        <f t="shared" si="18"/>
        <v>款</v>
      </c>
    </row>
    <row r="248" ht="18.75" hidden="1" spans="1:10">
      <c r="A248" s="196" t="s">
        <v>3062</v>
      </c>
      <c r="B248" s="182" t="s">
        <v>3063</v>
      </c>
      <c r="C248" s="183">
        <f>VLOOKUP(A248,'[88]05'!A:E,5,FALSE)</f>
        <v>0</v>
      </c>
      <c r="D248" s="183"/>
      <c r="E248" s="184"/>
      <c r="F248" s="24" t="str">
        <f t="shared" si="16"/>
        <v/>
      </c>
      <c r="G248" s="24" t="str">
        <f t="shared" si="17"/>
        <v/>
      </c>
      <c r="H248" s="175" t="str">
        <f t="shared" si="20"/>
        <v>否</v>
      </c>
      <c r="I248" s="152" t="str">
        <f t="shared" si="18"/>
        <v>项</v>
      </c>
      <c r="J248" s="152">
        <f t="shared" ref="J248:J259" si="21">D248</f>
        <v>0</v>
      </c>
    </row>
    <row r="249" ht="18.75" hidden="1" spans="1:9">
      <c r="A249" s="196" t="s">
        <v>3064</v>
      </c>
      <c r="B249" s="182" t="s">
        <v>3065</v>
      </c>
      <c r="C249" s="183">
        <f>VLOOKUP(A249,'[88]05'!A:E,5,FALSE)</f>
        <v>0</v>
      </c>
      <c r="D249" s="183"/>
      <c r="E249" s="184"/>
      <c r="F249" s="24" t="str">
        <f t="shared" si="16"/>
        <v/>
      </c>
      <c r="G249" s="24" t="str">
        <f t="shared" si="17"/>
        <v/>
      </c>
      <c r="H249" s="175" t="str">
        <f t="shared" si="20"/>
        <v>否</v>
      </c>
      <c r="I249" s="152" t="str">
        <f t="shared" si="18"/>
        <v>项</v>
      </c>
    </row>
    <row r="250" ht="18.75" hidden="1" spans="1:10">
      <c r="A250" s="196" t="s">
        <v>3066</v>
      </c>
      <c r="B250" s="182" t="s">
        <v>3067</v>
      </c>
      <c r="C250" s="183">
        <f>VLOOKUP(A250,'[88]05'!A:E,5,FALSE)</f>
        <v>0</v>
      </c>
      <c r="D250" s="183"/>
      <c r="E250" s="184"/>
      <c r="F250" s="24" t="str">
        <f t="shared" si="16"/>
        <v/>
      </c>
      <c r="G250" s="24" t="str">
        <f t="shared" si="17"/>
        <v/>
      </c>
      <c r="H250" s="175" t="str">
        <f t="shared" si="20"/>
        <v>否</v>
      </c>
      <c r="I250" s="152" t="str">
        <f t="shared" si="18"/>
        <v>项</v>
      </c>
      <c r="J250" s="152">
        <f t="shared" si="21"/>
        <v>0</v>
      </c>
    </row>
    <row r="251" ht="18.75" hidden="1" spans="1:9">
      <c r="A251" s="196" t="s">
        <v>3068</v>
      </c>
      <c r="B251" s="182" t="s">
        <v>3069</v>
      </c>
      <c r="C251" s="183">
        <f>VLOOKUP(A251,'[88]05'!A:E,5,FALSE)</f>
        <v>0</v>
      </c>
      <c r="D251" s="183"/>
      <c r="E251" s="184"/>
      <c r="F251" s="24" t="str">
        <f t="shared" si="16"/>
        <v/>
      </c>
      <c r="G251" s="24" t="str">
        <f t="shared" si="17"/>
        <v/>
      </c>
      <c r="H251" s="175" t="str">
        <f t="shared" si="20"/>
        <v>否</v>
      </c>
      <c r="I251" s="152" t="str">
        <f t="shared" si="18"/>
        <v>项</v>
      </c>
    </row>
    <row r="252" ht="18.75" hidden="1" spans="1:9">
      <c r="A252" s="196" t="s">
        <v>3070</v>
      </c>
      <c r="B252" s="182" t="s">
        <v>3071</v>
      </c>
      <c r="C252" s="183">
        <f>VLOOKUP(A252,'[88]05'!A:E,5,FALSE)</f>
        <v>0</v>
      </c>
      <c r="D252" s="183"/>
      <c r="E252" s="184"/>
      <c r="F252" s="24" t="str">
        <f t="shared" si="16"/>
        <v/>
      </c>
      <c r="G252" s="24" t="str">
        <f t="shared" si="17"/>
        <v/>
      </c>
      <c r="H252" s="175" t="str">
        <f t="shared" si="20"/>
        <v>否</v>
      </c>
      <c r="I252" s="152" t="str">
        <f t="shared" si="18"/>
        <v>项</v>
      </c>
    </row>
    <row r="253" ht="18.75" hidden="1" spans="1:10">
      <c r="A253" s="196" t="s">
        <v>3072</v>
      </c>
      <c r="B253" s="182" t="s">
        <v>3073</v>
      </c>
      <c r="C253" s="183">
        <f>VLOOKUP(A253,'[88]05'!A:E,5,FALSE)</f>
        <v>0</v>
      </c>
      <c r="D253" s="183"/>
      <c r="E253" s="184"/>
      <c r="F253" s="24" t="str">
        <f t="shared" si="16"/>
        <v/>
      </c>
      <c r="G253" s="24" t="str">
        <f t="shared" si="17"/>
        <v/>
      </c>
      <c r="H253" s="175" t="str">
        <f t="shared" si="20"/>
        <v>否</v>
      </c>
      <c r="I253" s="152" t="str">
        <f t="shared" si="18"/>
        <v>项</v>
      </c>
      <c r="J253" s="152">
        <f t="shared" si="21"/>
        <v>0</v>
      </c>
    </row>
    <row r="254" ht="18.75" hidden="1" spans="1:10">
      <c r="A254" s="196" t="s">
        <v>3074</v>
      </c>
      <c r="B254" s="182" t="s">
        <v>3075</v>
      </c>
      <c r="C254" s="183">
        <f>VLOOKUP(A254,'[88]05'!A:E,5,FALSE)</f>
        <v>0</v>
      </c>
      <c r="D254" s="183"/>
      <c r="E254" s="184"/>
      <c r="F254" s="24" t="str">
        <f t="shared" si="16"/>
        <v/>
      </c>
      <c r="G254" s="24" t="str">
        <f t="shared" si="17"/>
        <v/>
      </c>
      <c r="H254" s="175" t="str">
        <f t="shared" si="20"/>
        <v>否</v>
      </c>
      <c r="I254" s="152" t="str">
        <f t="shared" si="18"/>
        <v>项</v>
      </c>
      <c r="J254" s="152">
        <f t="shared" si="21"/>
        <v>0</v>
      </c>
    </row>
    <row r="255" ht="18.75" hidden="1" spans="1:10">
      <c r="A255" s="196" t="s">
        <v>3076</v>
      </c>
      <c r="B255" s="182" t="s">
        <v>3077</v>
      </c>
      <c r="C255" s="183">
        <f>VLOOKUP(A255,'[88]05'!A:E,5,FALSE)</f>
        <v>0</v>
      </c>
      <c r="D255" s="183"/>
      <c r="E255" s="184"/>
      <c r="F255" s="24" t="str">
        <f t="shared" si="16"/>
        <v/>
      </c>
      <c r="G255" s="24" t="str">
        <f t="shared" si="17"/>
        <v/>
      </c>
      <c r="H255" s="175" t="str">
        <f t="shared" si="20"/>
        <v>否</v>
      </c>
      <c r="I255" s="152" t="str">
        <f t="shared" si="18"/>
        <v>项</v>
      </c>
      <c r="J255" s="152">
        <f t="shared" si="21"/>
        <v>0</v>
      </c>
    </row>
    <row r="256" ht="18.75" hidden="1" spans="1:10">
      <c r="A256" s="196" t="s">
        <v>3078</v>
      </c>
      <c r="B256" s="182" t="s">
        <v>3079</v>
      </c>
      <c r="C256" s="183">
        <f>VLOOKUP(A256,'[88]05'!A:E,5,FALSE)</f>
        <v>0</v>
      </c>
      <c r="D256" s="183"/>
      <c r="E256" s="184"/>
      <c r="F256" s="24" t="str">
        <f t="shared" si="16"/>
        <v/>
      </c>
      <c r="G256" s="24" t="str">
        <f t="shared" si="17"/>
        <v/>
      </c>
      <c r="H256" s="175" t="str">
        <f t="shared" si="20"/>
        <v>否</v>
      </c>
      <c r="I256" s="152" t="str">
        <f t="shared" si="18"/>
        <v>项</v>
      </c>
      <c r="J256" s="152">
        <f t="shared" si="21"/>
        <v>0</v>
      </c>
    </row>
    <row r="257" ht="18.75" hidden="1" spans="1:10">
      <c r="A257" s="196" t="s">
        <v>3080</v>
      </c>
      <c r="B257" s="182" t="s">
        <v>3081</v>
      </c>
      <c r="C257" s="183">
        <f>VLOOKUP(A257,'[88]05'!A:E,5,FALSE)</f>
        <v>0</v>
      </c>
      <c r="D257" s="183"/>
      <c r="E257" s="184"/>
      <c r="F257" s="24" t="str">
        <f t="shared" si="16"/>
        <v/>
      </c>
      <c r="G257" s="24" t="str">
        <f t="shared" si="17"/>
        <v/>
      </c>
      <c r="H257" s="175" t="str">
        <f t="shared" si="20"/>
        <v>否</v>
      </c>
      <c r="I257" s="152" t="str">
        <f t="shared" si="18"/>
        <v>项</v>
      </c>
      <c r="J257" s="152">
        <f t="shared" si="21"/>
        <v>0</v>
      </c>
    </row>
    <row r="258" ht="18.75" hidden="1" spans="1:10">
      <c r="A258" s="196" t="s">
        <v>3082</v>
      </c>
      <c r="B258" s="182" t="s">
        <v>3083</v>
      </c>
      <c r="C258" s="183">
        <f>VLOOKUP(A258,'[88]05'!A:E,5,FALSE)</f>
        <v>0</v>
      </c>
      <c r="D258" s="183"/>
      <c r="E258" s="184"/>
      <c r="F258" s="24" t="str">
        <f t="shared" si="16"/>
        <v/>
      </c>
      <c r="G258" s="24" t="str">
        <f t="shared" si="17"/>
        <v/>
      </c>
      <c r="H258" s="175" t="str">
        <f t="shared" si="20"/>
        <v>否</v>
      </c>
      <c r="I258" s="152" t="str">
        <f t="shared" si="18"/>
        <v>项</v>
      </c>
      <c r="J258" s="152">
        <f t="shared" si="21"/>
        <v>0</v>
      </c>
    </row>
    <row r="259" ht="18.75" hidden="1" spans="1:10">
      <c r="A259" s="196" t="s">
        <v>3084</v>
      </c>
      <c r="B259" s="182" t="s">
        <v>3085</v>
      </c>
      <c r="C259" s="183">
        <f>VLOOKUP(A259,'[88]05'!A:E,5,FALSE)</f>
        <v>0</v>
      </c>
      <c r="D259" s="183"/>
      <c r="E259" s="184"/>
      <c r="F259" s="24" t="str">
        <f t="shared" si="16"/>
        <v/>
      </c>
      <c r="G259" s="24" t="str">
        <f t="shared" si="17"/>
        <v/>
      </c>
      <c r="H259" s="175" t="str">
        <f t="shared" si="20"/>
        <v>否</v>
      </c>
      <c r="I259" s="152" t="str">
        <f t="shared" si="18"/>
        <v>项</v>
      </c>
      <c r="J259" s="152">
        <f t="shared" si="21"/>
        <v>0</v>
      </c>
    </row>
    <row r="260" ht="18.75" hidden="1" spans="1:9">
      <c r="A260" s="196" t="s">
        <v>3086</v>
      </c>
      <c r="B260" s="185" t="s">
        <v>3087</v>
      </c>
      <c r="C260" s="183">
        <f>SUM(C261:C266)</f>
        <v>0</v>
      </c>
      <c r="D260" s="183">
        <f>SUM(D261:D266)</f>
        <v>0</v>
      </c>
      <c r="E260" s="183">
        <f>SUM(E261:E266)</f>
        <v>0</v>
      </c>
      <c r="F260" s="24" t="str">
        <f t="shared" si="16"/>
        <v/>
      </c>
      <c r="G260" s="24" t="str">
        <f t="shared" si="17"/>
        <v/>
      </c>
      <c r="H260" s="175" t="str">
        <f t="shared" si="20"/>
        <v>否</v>
      </c>
      <c r="I260" s="152" t="str">
        <f t="shared" si="18"/>
        <v>款</v>
      </c>
    </row>
    <row r="261" ht="18.75" hidden="1" spans="1:9">
      <c r="A261" s="196" t="s">
        <v>3088</v>
      </c>
      <c r="B261" s="182" t="s">
        <v>1965</v>
      </c>
      <c r="C261" s="183">
        <f>VLOOKUP(A261,'[88]05'!A:E,5,FALSE)</f>
        <v>0</v>
      </c>
      <c r="D261" s="183"/>
      <c r="E261" s="184"/>
      <c r="F261" s="24" t="str">
        <f t="shared" si="16"/>
        <v/>
      </c>
      <c r="G261" s="24" t="str">
        <f t="shared" si="17"/>
        <v/>
      </c>
      <c r="H261" s="175" t="str">
        <f t="shared" si="20"/>
        <v>否</v>
      </c>
      <c r="I261" s="152" t="str">
        <f t="shared" si="18"/>
        <v>项</v>
      </c>
    </row>
    <row r="262" ht="18.75" hidden="1" spans="1:9">
      <c r="A262" s="196" t="s">
        <v>3089</v>
      </c>
      <c r="B262" s="182" t="s">
        <v>2056</v>
      </c>
      <c r="C262" s="183">
        <f>VLOOKUP(A262,'[88]05'!A:E,5,FALSE)</f>
        <v>0</v>
      </c>
      <c r="D262" s="183"/>
      <c r="E262" s="184"/>
      <c r="F262" s="24" t="str">
        <f t="shared" ref="F262:F289" si="22">IF(C262&gt;0,E262/C262-1,IF(C262&lt;0,-(E262/C262-1),""))</f>
        <v/>
      </c>
      <c r="G262" s="24" t="str">
        <f t="shared" ref="G262:G289" si="23">IF(D262&gt;0,E262/D262-1,IF(D262&lt;0,-(E262/D262-1),""))</f>
        <v/>
      </c>
      <c r="H262" s="175" t="str">
        <f t="shared" si="20"/>
        <v>否</v>
      </c>
      <c r="I262" s="152" t="str">
        <f t="shared" ref="I262:I266" si="24">IF(LEN(A262)=3,"类",IF(LEN(A262)=5,"款","项"))</f>
        <v>项</v>
      </c>
    </row>
    <row r="263" ht="18.75" hidden="1" spans="1:9">
      <c r="A263" s="196" t="s">
        <v>3090</v>
      </c>
      <c r="B263" s="182" t="s">
        <v>3091</v>
      </c>
      <c r="C263" s="183">
        <f>VLOOKUP(A263,'[88]05'!A:E,5,FALSE)</f>
        <v>0</v>
      </c>
      <c r="D263" s="183"/>
      <c r="E263" s="184"/>
      <c r="F263" s="24" t="str">
        <f t="shared" si="22"/>
        <v/>
      </c>
      <c r="G263" s="24" t="str">
        <f t="shared" si="23"/>
        <v/>
      </c>
      <c r="H263" s="175" t="str">
        <f t="shared" si="20"/>
        <v>否</v>
      </c>
      <c r="I263" s="152" t="str">
        <f t="shared" si="24"/>
        <v>项</v>
      </c>
    </row>
    <row r="264" ht="18.75" hidden="1" spans="1:9">
      <c r="A264" s="196" t="s">
        <v>3092</v>
      </c>
      <c r="B264" s="182" t="s">
        <v>3093</v>
      </c>
      <c r="C264" s="183">
        <f>VLOOKUP(A264,'[88]05'!A:E,5,FALSE)</f>
        <v>0</v>
      </c>
      <c r="D264" s="183"/>
      <c r="E264" s="184"/>
      <c r="F264" s="24" t="str">
        <f t="shared" si="22"/>
        <v/>
      </c>
      <c r="G264" s="24" t="str">
        <f t="shared" si="23"/>
        <v/>
      </c>
      <c r="H264" s="175" t="str">
        <f t="shared" si="20"/>
        <v>否</v>
      </c>
      <c r="I264" s="152" t="str">
        <f t="shared" si="24"/>
        <v>项</v>
      </c>
    </row>
    <row r="265" ht="18.75" hidden="1" spans="1:9">
      <c r="A265" s="196" t="s">
        <v>3094</v>
      </c>
      <c r="B265" s="182" t="s">
        <v>3095</v>
      </c>
      <c r="C265" s="183">
        <f>VLOOKUP(A265,'[88]05'!A:E,5,FALSE)</f>
        <v>0</v>
      </c>
      <c r="D265" s="183"/>
      <c r="E265" s="184"/>
      <c r="F265" s="24" t="str">
        <f t="shared" si="22"/>
        <v/>
      </c>
      <c r="G265" s="24" t="str">
        <f t="shared" si="23"/>
        <v/>
      </c>
      <c r="H265" s="175" t="str">
        <f t="shared" si="20"/>
        <v>否</v>
      </c>
      <c r="I265" s="152" t="str">
        <f t="shared" si="24"/>
        <v>项</v>
      </c>
    </row>
    <row r="266" ht="18.75" hidden="1" spans="1:9">
      <c r="A266" s="196" t="s">
        <v>3096</v>
      </c>
      <c r="B266" s="182" t="s">
        <v>3097</v>
      </c>
      <c r="C266" s="183">
        <f>VLOOKUP(A266,'[88]05'!A:E,5,FALSE)</f>
        <v>0</v>
      </c>
      <c r="D266" s="183"/>
      <c r="E266" s="184"/>
      <c r="F266" s="24" t="str">
        <f t="shared" si="22"/>
        <v/>
      </c>
      <c r="G266" s="24" t="str">
        <f t="shared" si="23"/>
        <v/>
      </c>
      <c r="H266" s="175" t="str">
        <f t="shared" si="20"/>
        <v>否</v>
      </c>
      <c r="I266" s="152" t="str">
        <f t="shared" si="24"/>
        <v>项</v>
      </c>
    </row>
    <row r="267" ht="17" customHeight="1" spans="1:10">
      <c r="A267" s="197"/>
      <c r="B267" s="173"/>
      <c r="C267" s="178"/>
      <c r="D267" s="178"/>
      <c r="E267" s="178"/>
      <c r="F267" s="24" t="str">
        <f t="shared" si="22"/>
        <v/>
      </c>
      <c r="G267" s="24" t="str">
        <f t="shared" si="23"/>
        <v/>
      </c>
      <c r="H267" s="175" t="str">
        <f t="shared" si="20"/>
        <v>是</v>
      </c>
      <c r="I267" s="156"/>
      <c r="J267" s="156"/>
    </row>
    <row r="268" ht="17" customHeight="1" spans="1:10">
      <c r="A268" s="198"/>
      <c r="B268" s="199" t="s">
        <v>3098</v>
      </c>
      <c r="C268" s="174">
        <f>SUM(C5,C21,C33,C44,C102,C126,C179,C183,C210,C228,C246)</f>
        <v>63163</v>
      </c>
      <c r="D268" s="174">
        <f>SUM(D5,D21,D33,D44,D102,D126,D179,D183,D210,D228,D246)</f>
        <v>36680</v>
      </c>
      <c r="E268" s="174">
        <f>SUM(E5,E21,E33,E44,E102,E126,E179,E183,E210,E228,E246)</f>
        <v>34426</v>
      </c>
      <c r="F268" s="24">
        <f t="shared" si="22"/>
        <v>-0.455</v>
      </c>
      <c r="G268" s="24">
        <f t="shared" si="23"/>
        <v>-0.061</v>
      </c>
      <c r="H268" s="175" t="str">
        <f t="shared" si="20"/>
        <v>是</v>
      </c>
      <c r="I268" s="156"/>
      <c r="J268" s="156"/>
    </row>
    <row r="269" ht="17" customHeight="1" spans="1:10">
      <c r="A269" s="200" t="s">
        <v>3099</v>
      </c>
      <c r="B269" s="201" t="s">
        <v>42</v>
      </c>
      <c r="C269" s="174">
        <f>SUM(C270,C281,C283,C285)</f>
        <v>7107</v>
      </c>
      <c r="D269" s="174">
        <f>SUM(D270,D281,D283,D285)</f>
        <v>20000</v>
      </c>
      <c r="E269" s="174">
        <f>SUM(E270,E281,E283,E285)</f>
        <v>0</v>
      </c>
      <c r="F269" s="24">
        <f t="shared" si="22"/>
        <v>-1</v>
      </c>
      <c r="G269" s="24">
        <f t="shared" si="23"/>
        <v>-1</v>
      </c>
      <c r="H269" s="175" t="str">
        <f t="shared" si="20"/>
        <v>是</v>
      </c>
      <c r="I269" s="156"/>
      <c r="J269" s="156"/>
    </row>
    <row r="270" ht="18.75" hidden="1" spans="1:8">
      <c r="A270" s="202" t="s">
        <v>3100</v>
      </c>
      <c r="B270" s="203" t="s">
        <v>3101</v>
      </c>
      <c r="C270" s="204">
        <f>SUM(C271:C280)</f>
        <v>0</v>
      </c>
      <c r="D270" s="204">
        <f>SUM(D271:D280)</f>
        <v>0</v>
      </c>
      <c r="E270" s="204">
        <f>SUM(E271:E280)</f>
        <v>0</v>
      </c>
      <c r="F270" s="24" t="str">
        <f t="shared" si="22"/>
        <v/>
      </c>
      <c r="G270" s="24" t="str">
        <f t="shared" si="23"/>
        <v/>
      </c>
      <c r="H270" s="175" t="str">
        <f t="shared" si="20"/>
        <v>否</v>
      </c>
    </row>
    <row r="271" ht="18.75" hidden="1" spans="1:9">
      <c r="A271" s="205" t="s">
        <v>3102</v>
      </c>
      <c r="B271" s="206" t="s">
        <v>3103</v>
      </c>
      <c r="C271" s="183"/>
      <c r="D271" s="183"/>
      <c r="E271" s="184"/>
      <c r="F271" s="24" t="str">
        <f t="shared" si="22"/>
        <v/>
      </c>
      <c r="G271" s="24" t="str">
        <f t="shared" si="23"/>
        <v/>
      </c>
      <c r="H271" s="175" t="str">
        <f t="shared" si="20"/>
        <v>否</v>
      </c>
      <c r="I271" s="150"/>
    </row>
    <row r="272" ht="18.75" hidden="1" spans="1:9">
      <c r="A272" s="205" t="s">
        <v>3104</v>
      </c>
      <c r="B272" s="206" t="s">
        <v>3105</v>
      </c>
      <c r="C272" s="183"/>
      <c r="D272" s="183"/>
      <c r="E272" s="184"/>
      <c r="F272" s="24" t="str">
        <f t="shared" si="22"/>
        <v/>
      </c>
      <c r="G272" s="24" t="str">
        <f t="shared" si="23"/>
        <v/>
      </c>
      <c r="H272" s="175" t="str">
        <f t="shared" si="20"/>
        <v>否</v>
      </c>
      <c r="I272" s="150"/>
    </row>
    <row r="273" ht="18.75" hidden="1" spans="1:9">
      <c r="A273" s="205" t="s">
        <v>3106</v>
      </c>
      <c r="B273" s="206" t="s">
        <v>3107</v>
      </c>
      <c r="C273" s="183"/>
      <c r="D273" s="183"/>
      <c r="E273" s="184"/>
      <c r="F273" s="24" t="str">
        <f t="shared" si="22"/>
        <v/>
      </c>
      <c r="G273" s="24" t="str">
        <f t="shared" si="23"/>
        <v/>
      </c>
      <c r="H273" s="175" t="str">
        <f t="shared" si="20"/>
        <v>否</v>
      </c>
      <c r="I273" s="150"/>
    </row>
    <row r="274" ht="18.75" hidden="1" spans="1:9">
      <c r="A274" s="205" t="s">
        <v>3108</v>
      </c>
      <c r="B274" s="206" t="s">
        <v>3109</v>
      </c>
      <c r="C274" s="183"/>
      <c r="D274" s="183"/>
      <c r="E274" s="184"/>
      <c r="F274" s="24" t="str">
        <f t="shared" si="22"/>
        <v/>
      </c>
      <c r="G274" s="24" t="str">
        <f t="shared" si="23"/>
        <v/>
      </c>
      <c r="H274" s="175" t="str">
        <f t="shared" si="20"/>
        <v>否</v>
      </c>
      <c r="I274" s="150"/>
    </row>
    <row r="275" ht="18.75" hidden="1" spans="1:9">
      <c r="A275" s="205" t="s">
        <v>3110</v>
      </c>
      <c r="B275" s="206" t="s">
        <v>3111</v>
      </c>
      <c r="C275" s="183"/>
      <c r="D275" s="183"/>
      <c r="E275" s="184"/>
      <c r="F275" s="24" t="str">
        <f t="shared" si="22"/>
        <v/>
      </c>
      <c r="G275" s="24" t="str">
        <f t="shared" si="23"/>
        <v/>
      </c>
      <c r="H275" s="175" t="str">
        <f t="shared" si="20"/>
        <v>否</v>
      </c>
      <c r="I275" s="150"/>
    </row>
    <row r="276" ht="18.75" hidden="1" spans="1:9">
      <c r="A276" s="205" t="s">
        <v>3112</v>
      </c>
      <c r="B276" s="206" t="s">
        <v>3113</v>
      </c>
      <c r="C276" s="183"/>
      <c r="D276" s="183"/>
      <c r="E276" s="184"/>
      <c r="F276" s="24" t="str">
        <f t="shared" si="22"/>
        <v/>
      </c>
      <c r="G276" s="24" t="str">
        <f t="shared" si="23"/>
        <v/>
      </c>
      <c r="H276" s="175" t="str">
        <f t="shared" si="20"/>
        <v>否</v>
      </c>
      <c r="I276" s="150"/>
    </row>
    <row r="277" ht="18.75" hidden="1" spans="1:9">
      <c r="A277" s="205" t="s">
        <v>3114</v>
      </c>
      <c r="B277" s="206" t="s">
        <v>3115</v>
      </c>
      <c r="C277" s="183"/>
      <c r="D277" s="183"/>
      <c r="E277" s="184"/>
      <c r="F277" s="24" t="str">
        <f t="shared" si="22"/>
        <v/>
      </c>
      <c r="G277" s="24" t="str">
        <f t="shared" si="23"/>
        <v/>
      </c>
      <c r="H277" s="175" t="str">
        <f t="shared" si="20"/>
        <v>否</v>
      </c>
      <c r="I277" s="150"/>
    </row>
    <row r="278" ht="18.75" hidden="1" spans="1:9">
      <c r="A278" s="205" t="s">
        <v>3116</v>
      </c>
      <c r="B278" s="206" t="s">
        <v>3117</v>
      </c>
      <c r="C278" s="183"/>
      <c r="D278" s="183"/>
      <c r="E278" s="184"/>
      <c r="F278" s="24" t="str">
        <f t="shared" si="22"/>
        <v/>
      </c>
      <c r="G278" s="24" t="str">
        <f t="shared" si="23"/>
        <v/>
      </c>
      <c r="H278" s="175" t="str">
        <f t="shared" si="20"/>
        <v>否</v>
      </c>
      <c r="I278" s="150"/>
    </row>
    <row r="279" ht="18.75" hidden="1" spans="1:9">
      <c r="A279" s="205" t="s">
        <v>3118</v>
      </c>
      <c r="B279" s="206" t="s">
        <v>3119</v>
      </c>
      <c r="C279" s="183"/>
      <c r="D279" s="183"/>
      <c r="E279" s="184"/>
      <c r="F279" s="24" t="str">
        <f t="shared" si="22"/>
        <v/>
      </c>
      <c r="G279" s="24" t="str">
        <f t="shared" si="23"/>
        <v/>
      </c>
      <c r="H279" s="175" t="str">
        <f t="shared" si="20"/>
        <v>否</v>
      </c>
      <c r="I279" s="150"/>
    </row>
    <row r="280" ht="18.75" hidden="1" spans="1:9">
      <c r="A280" s="205" t="s">
        <v>3120</v>
      </c>
      <c r="B280" s="206" t="s">
        <v>3121</v>
      </c>
      <c r="C280" s="183"/>
      <c r="D280" s="183"/>
      <c r="E280" s="184"/>
      <c r="F280" s="24" t="str">
        <f t="shared" si="22"/>
        <v/>
      </c>
      <c r="G280" s="24" t="str">
        <f t="shared" si="23"/>
        <v/>
      </c>
      <c r="H280" s="175" t="str">
        <f t="shared" si="20"/>
        <v>否</v>
      </c>
      <c r="I280" s="150"/>
    </row>
    <row r="281" ht="17" customHeight="1" spans="1:10">
      <c r="A281" s="207" t="s">
        <v>3122</v>
      </c>
      <c r="B281" s="208" t="s">
        <v>3123</v>
      </c>
      <c r="C281" s="178">
        <f>C282</f>
        <v>1041</v>
      </c>
      <c r="D281" s="178">
        <f>D282</f>
        <v>0</v>
      </c>
      <c r="E281" s="178">
        <f>E282</f>
        <v>0</v>
      </c>
      <c r="F281" s="24">
        <f t="shared" si="22"/>
        <v>-1</v>
      </c>
      <c r="G281" s="24" t="str">
        <f t="shared" si="23"/>
        <v/>
      </c>
      <c r="H281" s="175" t="str">
        <f t="shared" si="20"/>
        <v>是</v>
      </c>
      <c r="I281" s="156"/>
      <c r="J281" s="156"/>
    </row>
    <row r="282" ht="17" customHeight="1" spans="1:10">
      <c r="A282" s="207" t="s">
        <v>3124</v>
      </c>
      <c r="B282" s="209" t="s">
        <v>3125</v>
      </c>
      <c r="C282" s="178">
        <v>1041</v>
      </c>
      <c r="D282" s="178"/>
      <c r="E282" s="180"/>
      <c r="F282" s="24">
        <f t="shared" si="22"/>
        <v>-1</v>
      </c>
      <c r="G282" s="24" t="str">
        <f t="shared" si="23"/>
        <v/>
      </c>
      <c r="H282" s="175" t="str">
        <f t="shared" ref="H282:H289" si="25">IF(LEN(A282)=3,"是",IF(B282&lt;&gt;"",IF(SUM(C282:E282)&lt;&gt;0,"是","否"),"是"))</f>
        <v>是</v>
      </c>
      <c r="I282" s="156"/>
      <c r="J282" s="156"/>
    </row>
    <row r="283" ht="17" customHeight="1" spans="1:10">
      <c r="A283" s="210" t="s">
        <v>3126</v>
      </c>
      <c r="B283" s="208" t="s">
        <v>145</v>
      </c>
      <c r="C283" s="178">
        <f>C284</f>
        <v>0</v>
      </c>
      <c r="D283" s="178">
        <f>D284</f>
        <v>20000</v>
      </c>
      <c r="E283" s="178">
        <f>E284</f>
        <v>0</v>
      </c>
      <c r="F283" s="24" t="str">
        <f t="shared" si="22"/>
        <v/>
      </c>
      <c r="G283" s="24">
        <f t="shared" si="23"/>
        <v>-1</v>
      </c>
      <c r="H283" s="175" t="str">
        <f t="shared" si="25"/>
        <v>是</v>
      </c>
      <c r="I283" s="156"/>
      <c r="J283" s="156"/>
    </row>
    <row r="284" ht="17" customHeight="1" spans="1:10">
      <c r="A284" s="210" t="s">
        <v>3127</v>
      </c>
      <c r="B284" s="209" t="s">
        <v>3128</v>
      </c>
      <c r="C284" s="178"/>
      <c r="D284" s="178">
        <v>20000</v>
      </c>
      <c r="E284" s="180"/>
      <c r="F284" s="24" t="str">
        <f t="shared" si="22"/>
        <v/>
      </c>
      <c r="G284" s="24">
        <f t="shared" si="23"/>
        <v>-1</v>
      </c>
      <c r="H284" s="175" t="str">
        <f t="shared" si="25"/>
        <v>是</v>
      </c>
      <c r="I284" s="156"/>
      <c r="J284" s="156"/>
    </row>
    <row r="285" ht="17" customHeight="1" spans="1:10">
      <c r="A285" s="207" t="s">
        <v>3129</v>
      </c>
      <c r="B285" s="208" t="s">
        <v>3130</v>
      </c>
      <c r="C285" s="178">
        <v>6066</v>
      </c>
      <c r="D285" s="178"/>
      <c r="E285" s="180"/>
      <c r="F285" s="24">
        <f t="shared" si="22"/>
        <v>-1</v>
      </c>
      <c r="G285" s="24" t="str">
        <f t="shared" si="23"/>
        <v/>
      </c>
      <c r="H285" s="175" t="str">
        <f t="shared" si="25"/>
        <v>是</v>
      </c>
      <c r="I285" s="156"/>
      <c r="J285" s="156"/>
    </row>
    <row r="286" ht="17" customHeight="1" spans="1:10">
      <c r="A286" s="207" t="s">
        <v>3131</v>
      </c>
      <c r="B286" s="211" t="s">
        <v>3132</v>
      </c>
      <c r="C286" s="212">
        <f>SUM(C287:C288)</f>
        <v>2100</v>
      </c>
      <c r="D286" s="212">
        <f>SUM(D287:D288)</f>
        <v>8210</v>
      </c>
      <c r="E286" s="212">
        <f>SUM(E287:E288)</f>
        <v>8210</v>
      </c>
      <c r="F286" s="24">
        <f t="shared" si="22"/>
        <v>2.91</v>
      </c>
      <c r="G286" s="24">
        <f t="shared" si="23"/>
        <v>0</v>
      </c>
      <c r="H286" s="175" t="str">
        <f t="shared" si="25"/>
        <v>是</v>
      </c>
      <c r="I286" s="156"/>
      <c r="J286" s="156"/>
    </row>
    <row r="287" ht="17" customHeight="1" spans="1:10">
      <c r="A287" s="207"/>
      <c r="B287" s="208" t="s">
        <v>155</v>
      </c>
      <c r="C287" s="212"/>
      <c r="D287" s="174">
        <v>910</v>
      </c>
      <c r="E287" s="180">
        <v>910</v>
      </c>
      <c r="F287" s="24" t="str">
        <f t="shared" si="22"/>
        <v/>
      </c>
      <c r="G287" s="24">
        <f t="shared" si="23"/>
        <v>0</v>
      </c>
      <c r="H287" s="175" t="str">
        <f t="shared" si="25"/>
        <v>是</v>
      </c>
      <c r="I287" s="156"/>
      <c r="J287" s="156"/>
    </row>
    <row r="288" ht="17" customHeight="1" spans="1:10">
      <c r="A288" s="207"/>
      <c r="B288" s="208" t="s">
        <v>156</v>
      </c>
      <c r="C288" s="212">
        <v>2100</v>
      </c>
      <c r="D288" s="174">
        <v>7300</v>
      </c>
      <c r="E288" s="180">
        <v>7300</v>
      </c>
      <c r="F288" s="24">
        <f t="shared" si="22"/>
        <v>2.476</v>
      </c>
      <c r="G288" s="24">
        <f t="shared" si="23"/>
        <v>0</v>
      </c>
      <c r="H288" s="175" t="str">
        <f t="shared" si="25"/>
        <v>是</v>
      </c>
      <c r="I288" s="156"/>
      <c r="J288" s="156"/>
    </row>
    <row r="289" ht="17" customHeight="1" spans="1:10">
      <c r="A289" s="213"/>
      <c r="B289" s="214" t="s">
        <v>62</v>
      </c>
      <c r="C289" s="212">
        <f>SUM(C268:C269,C286)</f>
        <v>72370</v>
      </c>
      <c r="D289" s="212">
        <f>SUM(D268:D269,D286)</f>
        <v>64890</v>
      </c>
      <c r="E289" s="212">
        <f>SUM(E268:E269,E286)</f>
        <v>42636</v>
      </c>
      <c r="F289" s="24">
        <f t="shared" si="22"/>
        <v>-0.411</v>
      </c>
      <c r="G289" s="24">
        <f t="shared" si="23"/>
        <v>-0.343</v>
      </c>
      <c r="H289" s="175" t="str">
        <f t="shared" si="25"/>
        <v>是</v>
      </c>
      <c r="I289" s="156"/>
      <c r="J289" s="156"/>
    </row>
    <row r="290" ht="25" customHeight="1" spans="2:7">
      <c r="B290" s="215"/>
      <c r="C290" s="215"/>
      <c r="D290" s="215"/>
      <c r="E290" s="216"/>
      <c r="F290" s="215"/>
      <c r="G290" s="215"/>
    </row>
    <row r="291" ht="6" customHeight="1" spans="2:7">
      <c r="B291" s="215"/>
      <c r="C291" s="215"/>
      <c r="D291" s="215"/>
      <c r="E291" s="216"/>
      <c r="F291" s="215"/>
      <c r="G291" s="215"/>
    </row>
    <row r="292" ht="57" customHeight="1" spans="2:7">
      <c r="B292" s="217"/>
      <c r="C292" s="217"/>
      <c r="D292" s="217"/>
      <c r="E292" s="218"/>
      <c r="F292" s="217"/>
      <c r="G292" s="217"/>
    </row>
    <row r="293" ht="8" customHeight="1" spans="6:7">
      <c r="F293" s="152"/>
      <c r="G293" s="152"/>
    </row>
    <row r="294" ht="41" customHeight="1" spans="2:7">
      <c r="B294" s="217"/>
      <c r="C294" s="217"/>
      <c r="D294" s="217"/>
      <c r="E294" s="218"/>
      <c r="F294" s="217"/>
      <c r="G294" s="217"/>
    </row>
    <row r="295" spans="3:3">
      <c r="C295" s="153"/>
    </row>
    <row r="296" spans="3:3">
      <c r="C296" s="153"/>
    </row>
    <row r="298" spans="3:3">
      <c r="C298" s="153"/>
    </row>
    <row r="299" spans="3:3">
      <c r="C299" s="153"/>
    </row>
    <row r="300" spans="3:3">
      <c r="C300" s="153"/>
    </row>
    <row r="301" spans="3:3">
      <c r="C301" s="153"/>
    </row>
    <row r="303" spans="3:3">
      <c r="C303" s="153"/>
    </row>
    <row r="304" spans="7:9">
      <c r="G304" s="154" t="str">
        <f>IF(C268&lt;&gt;0,IF((D268/C268-1)&lt;-30%,"",IF((D268/C268-1)&gt;30%,"",D268/C268-1)),"")</f>
        <v/>
      </c>
      <c r="H304" s="155" t="str">
        <f>IF(LEN(A289)=3,"是",IF(B289&lt;&gt;"",IF(SUM(C289:D289)&lt;&gt;0,"是","否"),"是"))</f>
        <v>是</v>
      </c>
      <c r="I304" s="152" t="str">
        <f>IF(LEN(A266)=3,"类",IF(LEN(A266)=5,"款","项"))</f>
        <v>项</v>
      </c>
    </row>
  </sheetData>
  <autoFilter ref="A4:P289">
    <filterColumn colId="7">
      <customFilters>
        <customFilter operator="equal" val="是"/>
      </customFilters>
    </filterColumn>
    <extLst/>
  </autoFilter>
  <mergeCells count="10">
    <mergeCell ref="B1:G1"/>
    <mergeCell ref="D3:E3"/>
    <mergeCell ref="F3:G3"/>
    <mergeCell ref="B290:G290"/>
    <mergeCell ref="B292:G292"/>
    <mergeCell ref="B293:G293"/>
    <mergeCell ref="B294:G294"/>
    <mergeCell ref="A3:A4"/>
    <mergeCell ref="B3:B4"/>
    <mergeCell ref="C3:C4"/>
  </mergeCells>
  <conditionalFormatting sqref="B286">
    <cfRule type="expression" dxfId="1" priority="4" stopIfTrue="1">
      <formula>"len($A:$A)=3"</formula>
    </cfRule>
  </conditionalFormatting>
  <conditionalFormatting sqref="D286:E286">
    <cfRule type="expression" dxfId="1" priority="3" stopIfTrue="1">
      <formula>"len($A:$A)=3"</formula>
    </cfRule>
  </conditionalFormatting>
  <conditionalFormatting sqref="C287:C288 C286">
    <cfRule type="expression" dxfId="1" priority="1" stopIfTrue="1">
      <formula>"len($A:$A)=3"</formula>
    </cfRule>
  </conditionalFormatting>
  <printOptions horizontalCentered="1"/>
  <pageMargins left="0.472222222222222" right="0.393055555555556" top="0.747916666666667" bottom="0.747916666666667" header="0.314583333333333" footer="0.314583333333333"/>
  <pageSetup paperSize="9" scale="58" orientation="portrait"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9">
    <tabColor theme="7" tint="0.6"/>
  </sheetPr>
  <dimension ref="A1:G56"/>
  <sheetViews>
    <sheetView showGridLines="0" showZeros="0" view="pageBreakPreview" zoomScale="70" zoomScaleNormal="100" workbookViewId="0">
      <selection activeCell="E59" sqref="E59"/>
    </sheetView>
  </sheetViews>
  <sheetFormatPr defaultColWidth="9" defaultRowHeight="14.25" outlineLevelCol="6"/>
  <cols>
    <col min="1" max="1" width="45.625" style="123" customWidth="1"/>
    <col min="2" max="6" width="20.6333333333333" style="89" customWidth="1"/>
    <col min="7" max="7" width="4.25" style="123" customWidth="1"/>
    <col min="8" max="8" width="13.75" style="123"/>
    <col min="9" max="16384" width="9" style="123"/>
  </cols>
  <sheetData>
    <row r="1" ht="45" customHeight="1" spans="1:6">
      <c r="A1" s="124" t="s">
        <v>3133</v>
      </c>
      <c r="B1" s="124"/>
      <c r="C1" s="124"/>
      <c r="D1" s="124"/>
      <c r="E1" s="124"/>
      <c r="F1" s="124"/>
    </row>
    <row r="2" ht="20.1" customHeight="1" spans="1:6">
      <c r="A2" s="125" t="s">
        <v>3134</v>
      </c>
      <c r="B2" s="126"/>
      <c r="C2" s="127"/>
      <c r="D2" s="128"/>
      <c r="E2" s="128"/>
      <c r="F2" s="129" t="s">
        <v>3135</v>
      </c>
    </row>
    <row r="3" ht="45" customHeight="1" spans="1:6">
      <c r="A3" s="130" t="s">
        <v>3136</v>
      </c>
      <c r="B3" s="131" t="s">
        <v>5</v>
      </c>
      <c r="C3" s="15" t="s">
        <v>6</v>
      </c>
      <c r="D3" s="15"/>
      <c r="E3" s="17" t="s">
        <v>65</v>
      </c>
      <c r="F3" s="17"/>
    </row>
    <row r="4" ht="36" customHeight="1" spans="1:7">
      <c r="A4" s="132"/>
      <c r="B4" s="133"/>
      <c r="C4" s="15" t="s">
        <v>8</v>
      </c>
      <c r="D4" s="15" t="s">
        <v>66</v>
      </c>
      <c r="E4" s="15" t="s">
        <v>67</v>
      </c>
      <c r="F4" s="15" t="s">
        <v>68</v>
      </c>
      <c r="G4" s="123" t="s">
        <v>7</v>
      </c>
    </row>
    <row r="5" ht="36" customHeight="1" spans="1:7">
      <c r="A5" s="107" t="s">
        <v>3137</v>
      </c>
      <c r="B5" s="134">
        <f>SUM(B6:B24)</f>
        <v>484</v>
      </c>
      <c r="C5" s="134">
        <f>SUM(C6:C24)</f>
        <v>15</v>
      </c>
      <c r="D5" s="134">
        <f>SUM(D6:D24)</f>
        <v>0</v>
      </c>
      <c r="E5" s="24">
        <f>IF(B5&gt;0,D5/B5-1,IF(B5&lt;0,-(D5/B5-1),""))</f>
        <v>-1</v>
      </c>
      <c r="F5" s="24">
        <f>IF(C5&gt;0,D5/C5-1,IF(C5&lt;0,-(D5/C5-1),""))</f>
        <v>-1</v>
      </c>
      <c r="G5" s="135" t="str">
        <f>IF(A5&lt;&gt;"",IF(SUM(B5:D5)&lt;&gt;0,"是","否"),"是")</f>
        <v>是</v>
      </c>
    </row>
    <row r="6" ht="36" hidden="1" customHeight="1" spans="1:7">
      <c r="A6" s="109" t="s">
        <v>3138</v>
      </c>
      <c r="B6" s="136"/>
      <c r="C6" s="137"/>
      <c r="D6" s="103"/>
      <c r="E6" s="24" t="str">
        <f t="shared" ref="E6:E43" si="0">IF(B6&gt;0,D6/B6-1,IF(B6&lt;0,-(D6/B6-1),""))</f>
        <v/>
      </c>
      <c r="F6" s="24" t="str">
        <f t="shared" ref="F6:F43" si="1">IF(C6&gt;0,D6/C6-1,IF(C6&lt;0,-(D6/C6-1),""))</f>
        <v/>
      </c>
      <c r="G6" s="135" t="str">
        <f t="shared" ref="G6:G43" si="2">IF(A6&lt;&gt;"",IF(SUM(B6:D6)&lt;&gt;0,"是","否"),"是")</f>
        <v>否</v>
      </c>
    </row>
    <row r="7" ht="36" hidden="1" customHeight="1" spans="1:7">
      <c r="A7" s="109" t="s">
        <v>3139</v>
      </c>
      <c r="B7" s="136"/>
      <c r="C7" s="136"/>
      <c r="D7" s="103"/>
      <c r="E7" s="24" t="str">
        <f t="shared" si="0"/>
        <v/>
      </c>
      <c r="F7" s="24" t="str">
        <f t="shared" si="1"/>
        <v/>
      </c>
      <c r="G7" s="135" t="str">
        <f t="shared" si="2"/>
        <v>否</v>
      </c>
    </row>
    <row r="8" ht="36" hidden="1" customHeight="1" spans="1:7">
      <c r="A8" s="109" t="s">
        <v>3140</v>
      </c>
      <c r="B8" s="138"/>
      <c r="C8" s="137"/>
      <c r="D8" s="103"/>
      <c r="E8" s="24" t="str">
        <f t="shared" si="0"/>
        <v/>
      </c>
      <c r="F8" s="24" t="str">
        <f t="shared" si="1"/>
        <v/>
      </c>
      <c r="G8" s="135" t="str">
        <f t="shared" si="2"/>
        <v>否</v>
      </c>
    </row>
    <row r="9" ht="36" hidden="1" customHeight="1" spans="1:7">
      <c r="A9" s="109" t="s">
        <v>3141</v>
      </c>
      <c r="B9" s="136"/>
      <c r="C9" s="137"/>
      <c r="D9" s="103"/>
      <c r="E9" s="24" t="str">
        <f t="shared" si="0"/>
        <v/>
      </c>
      <c r="F9" s="24" t="str">
        <f t="shared" si="1"/>
        <v/>
      </c>
      <c r="G9" s="135" t="str">
        <f t="shared" si="2"/>
        <v>否</v>
      </c>
    </row>
    <row r="10" ht="36" hidden="1" customHeight="1" spans="1:7">
      <c r="A10" s="109" t="s">
        <v>3142</v>
      </c>
      <c r="B10" s="138"/>
      <c r="C10" s="137"/>
      <c r="D10" s="103"/>
      <c r="E10" s="24" t="str">
        <f t="shared" si="0"/>
        <v/>
      </c>
      <c r="F10" s="24" t="str">
        <f t="shared" si="1"/>
        <v/>
      </c>
      <c r="G10" s="135" t="str">
        <f t="shared" si="2"/>
        <v>否</v>
      </c>
    </row>
    <row r="11" ht="36" hidden="1" customHeight="1" spans="1:7">
      <c r="A11" s="109" t="s">
        <v>3143</v>
      </c>
      <c r="B11" s="136"/>
      <c r="C11" s="137"/>
      <c r="D11" s="103"/>
      <c r="E11" s="24" t="str">
        <f t="shared" si="0"/>
        <v/>
      </c>
      <c r="F11" s="24" t="str">
        <f t="shared" si="1"/>
        <v/>
      </c>
      <c r="G11" s="135" t="str">
        <f t="shared" si="2"/>
        <v>否</v>
      </c>
    </row>
    <row r="12" ht="36" hidden="1" customHeight="1" spans="1:7">
      <c r="A12" s="109" t="s">
        <v>3144</v>
      </c>
      <c r="B12" s="136"/>
      <c r="C12" s="137"/>
      <c r="D12" s="103"/>
      <c r="E12" s="24" t="str">
        <f t="shared" si="0"/>
        <v/>
      </c>
      <c r="F12" s="24" t="str">
        <f t="shared" si="1"/>
        <v/>
      </c>
      <c r="G12" s="135" t="str">
        <f t="shared" si="2"/>
        <v>否</v>
      </c>
    </row>
    <row r="13" ht="36" hidden="1" customHeight="1" spans="1:7">
      <c r="A13" s="109" t="s">
        <v>3145</v>
      </c>
      <c r="B13" s="136"/>
      <c r="C13" s="137"/>
      <c r="D13" s="103"/>
      <c r="E13" s="24" t="str">
        <f t="shared" si="0"/>
        <v/>
      </c>
      <c r="F13" s="24" t="str">
        <f t="shared" si="1"/>
        <v/>
      </c>
      <c r="G13" s="135" t="str">
        <f t="shared" si="2"/>
        <v>否</v>
      </c>
    </row>
    <row r="14" ht="36" hidden="1" customHeight="1" spans="1:7">
      <c r="A14" s="109" t="s">
        <v>3146</v>
      </c>
      <c r="B14" s="136"/>
      <c r="C14" s="137"/>
      <c r="D14" s="103"/>
      <c r="E14" s="24" t="str">
        <f t="shared" si="0"/>
        <v/>
      </c>
      <c r="F14" s="24" t="str">
        <f t="shared" si="1"/>
        <v/>
      </c>
      <c r="G14" s="135" t="str">
        <f t="shared" si="2"/>
        <v>否</v>
      </c>
    </row>
    <row r="15" ht="36" hidden="1" customHeight="1" spans="1:7">
      <c r="A15" s="109" t="s">
        <v>3147</v>
      </c>
      <c r="B15" s="139"/>
      <c r="C15" s="136"/>
      <c r="D15" s="103"/>
      <c r="E15" s="24" t="str">
        <f t="shared" si="0"/>
        <v/>
      </c>
      <c r="F15" s="24" t="str">
        <f t="shared" si="1"/>
        <v/>
      </c>
      <c r="G15" s="135" t="str">
        <f t="shared" si="2"/>
        <v>否</v>
      </c>
    </row>
    <row r="16" ht="36" hidden="1" customHeight="1" spans="1:7">
      <c r="A16" s="109" t="s">
        <v>3148</v>
      </c>
      <c r="B16" s="139"/>
      <c r="C16" s="137"/>
      <c r="D16" s="103"/>
      <c r="E16" s="24" t="str">
        <f t="shared" si="0"/>
        <v/>
      </c>
      <c r="F16" s="24" t="str">
        <f t="shared" si="1"/>
        <v/>
      </c>
      <c r="G16" s="135" t="str">
        <f t="shared" si="2"/>
        <v>否</v>
      </c>
    </row>
    <row r="17" ht="36" hidden="1" customHeight="1" spans="1:7">
      <c r="A17" s="109" t="s">
        <v>3149</v>
      </c>
      <c r="B17" s="139"/>
      <c r="C17" s="140"/>
      <c r="D17" s="103"/>
      <c r="E17" s="24" t="str">
        <f t="shared" si="0"/>
        <v/>
      </c>
      <c r="F17" s="24" t="str">
        <f t="shared" si="1"/>
        <v/>
      </c>
      <c r="G17" s="135" t="str">
        <f t="shared" si="2"/>
        <v>否</v>
      </c>
    </row>
    <row r="18" ht="36" hidden="1" customHeight="1" spans="1:7">
      <c r="A18" s="109" t="s">
        <v>3150</v>
      </c>
      <c r="B18" s="139"/>
      <c r="C18" s="140"/>
      <c r="D18" s="103"/>
      <c r="E18" s="24" t="str">
        <f t="shared" si="0"/>
        <v/>
      </c>
      <c r="F18" s="24" t="str">
        <f t="shared" si="1"/>
        <v/>
      </c>
      <c r="G18" s="135" t="str">
        <f t="shared" si="2"/>
        <v>否</v>
      </c>
    </row>
    <row r="19" ht="36" hidden="1" customHeight="1" spans="1:7">
      <c r="A19" s="109" t="s">
        <v>3151</v>
      </c>
      <c r="B19" s="136"/>
      <c r="C19" s="137"/>
      <c r="D19" s="103"/>
      <c r="E19" s="24" t="str">
        <f t="shared" si="0"/>
        <v/>
      </c>
      <c r="F19" s="24" t="str">
        <f t="shared" si="1"/>
        <v/>
      </c>
      <c r="G19" s="135" t="str">
        <f t="shared" si="2"/>
        <v>否</v>
      </c>
    </row>
    <row r="20" ht="36" hidden="1" customHeight="1" spans="1:7">
      <c r="A20" s="109" t="s">
        <v>3152</v>
      </c>
      <c r="B20" s="139"/>
      <c r="C20" s="140"/>
      <c r="D20" s="103"/>
      <c r="E20" s="24" t="str">
        <f t="shared" si="0"/>
        <v/>
      </c>
      <c r="F20" s="24" t="str">
        <f t="shared" si="1"/>
        <v/>
      </c>
      <c r="G20" s="135" t="str">
        <f t="shared" si="2"/>
        <v>否</v>
      </c>
    </row>
    <row r="21" ht="36" hidden="1" customHeight="1" spans="1:7">
      <c r="A21" s="109" t="s">
        <v>3153</v>
      </c>
      <c r="B21" s="139"/>
      <c r="C21" s="140"/>
      <c r="D21" s="103"/>
      <c r="E21" s="24" t="str">
        <f t="shared" si="0"/>
        <v/>
      </c>
      <c r="F21" s="24" t="str">
        <f t="shared" si="1"/>
        <v/>
      </c>
      <c r="G21" s="135" t="str">
        <f t="shared" si="2"/>
        <v>否</v>
      </c>
    </row>
    <row r="22" ht="36" hidden="1" customHeight="1" spans="1:7">
      <c r="A22" s="109" t="s">
        <v>3154</v>
      </c>
      <c r="B22" s="136"/>
      <c r="C22" s="140"/>
      <c r="D22" s="103"/>
      <c r="E22" s="24" t="str">
        <f t="shared" si="0"/>
        <v/>
      </c>
      <c r="F22" s="24" t="str">
        <f t="shared" si="1"/>
        <v/>
      </c>
      <c r="G22" s="135" t="str">
        <f t="shared" si="2"/>
        <v>否</v>
      </c>
    </row>
    <row r="23" ht="36" hidden="1" customHeight="1" spans="1:7">
      <c r="A23" s="109" t="s">
        <v>3155</v>
      </c>
      <c r="B23" s="139"/>
      <c r="C23" s="137"/>
      <c r="D23" s="103"/>
      <c r="E23" s="24" t="str">
        <f t="shared" si="0"/>
        <v/>
      </c>
      <c r="F23" s="24" t="str">
        <f t="shared" si="1"/>
        <v/>
      </c>
      <c r="G23" s="135" t="str">
        <f t="shared" si="2"/>
        <v>否</v>
      </c>
    </row>
    <row r="24" ht="36" customHeight="1" spans="1:7">
      <c r="A24" s="109" t="s">
        <v>3156</v>
      </c>
      <c r="B24" s="139">
        <v>484</v>
      </c>
      <c r="C24" s="137">
        <v>15</v>
      </c>
      <c r="D24" s="103"/>
      <c r="E24" s="24">
        <f t="shared" si="0"/>
        <v>-1</v>
      </c>
      <c r="F24" s="24">
        <f t="shared" si="1"/>
        <v>-1</v>
      </c>
      <c r="G24" s="135" t="str">
        <f t="shared" si="2"/>
        <v>是</v>
      </c>
    </row>
    <row r="25" ht="36" customHeight="1" spans="1:7">
      <c r="A25" s="107" t="s">
        <v>3157</v>
      </c>
      <c r="B25" s="134">
        <f>SUM(B26:B29)</f>
        <v>0</v>
      </c>
      <c r="C25" s="134">
        <f>SUM(C26:C29)</f>
        <v>23</v>
      </c>
      <c r="D25" s="134">
        <f>SUM(D26:D29)</f>
        <v>27</v>
      </c>
      <c r="E25" s="24" t="str">
        <f t="shared" si="0"/>
        <v/>
      </c>
      <c r="F25" s="24">
        <f t="shared" si="1"/>
        <v>0.174</v>
      </c>
      <c r="G25" s="135" t="str">
        <f t="shared" si="2"/>
        <v>是</v>
      </c>
    </row>
    <row r="26" ht="36" hidden="1" customHeight="1" spans="1:7">
      <c r="A26" s="141" t="s">
        <v>3158</v>
      </c>
      <c r="B26" s="139"/>
      <c r="C26" s="137"/>
      <c r="D26" s="103"/>
      <c r="E26" s="24" t="str">
        <f t="shared" si="0"/>
        <v/>
      </c>
      <c r="F26" s="24" t="str">
        <f t="shared" si="1"/>
        <v/>
      </c>
      <c r="G26" s="135" t="str">
        <f t="shared" si="2"/>
        <v>否</v>
      </c>
    </row>
    <row r="27" ht="36" customHeight="1" spans="1:7">
      <c r="A27" s="141" t="s">
        <v>3159</v>
      </c>
      <c r="B27" s="139"/>
      <c r="C27" s="137">
        <v>23</v>
      </c>
      <c r="D27" s="137">
        <v>27</v>
      </c>
      <c r="E27" s="24" t="str">
        <f t="shared" si="0"/>
        <v/>
      </c>
      <c r="F27" s="24">
        <f t="shared" si="1"/>
        <v>0.174</v>
      </c>
      <c r="G27" s="135" t="str">
        <f t="shared" si="2"/>
        <v>是</v>
      </c>
    </row>
    <row r="28" ht="36" hidden="1" customHeight="1" spans="1:7">
      <c r="A28" s="141" t="s">
        <v>3160</v>
      </c>
      <c r="B28" s="139"/>
      <c r="C28" s="137"/>
      <c r="D28" s="103"/>
      <c r="E28" s="24" t="str">
        <f t="shared" si="0"/>
        <v/>
      </c>
      <c r="F28" s="24" t="str">
        <f t="shared" si="1"/>
        <v/>
      </c>
      <c r="G28" s="135" t="str">
        <f t="shared" si="2"/>
        <v>否</v>
      </c>
    </row>
    <row r="29" ht="36" hidden="1" customHeight="1" spans="1:7">
      <c r="A29" s="141" t="s">
        <v>3161</v>
      </c>
      <c r="B29" s="139"/>
      <c r="C29" s="137"/>
      <c r="D29" s="103"/>
      <c r="E29" s="24" t="str">
        <f t="shared" si="0"/>
        <v/>
      </c>
      <c r="F29" s="24" t="str">
        <f t="shared" si="1"/>
        <v/>
      </c>
      <c r="G29" s="135" t="str">
        <f t="shared" si="2"/>
        <v>否</v>
      </c>
    </row>
    <row r="30" ht="36" hidden="1" customHeight="1" spans="1:7">
      <c r="A30" s="107" t="s">
        <v>3162</v>
      </c>
      <c r="B30" s="134">
        <f>SUM(B31:B33)</f>
        <v>0</v>
      </c>
      <c r="C30" s="134">
        <f>SUM(C31:C33)</f>
        <v>0</v>
      </c>
      <c r="D30" s="134">
        <f>SUM(D31:D33)</f>
        <v>0</v>
      </c>
      <c r="E30" s="24" t="str">
        <f t="shared" si="0"/>
        <v/>
      </c>
      <c r="F30" s="24" t="str">
        <f t="shared" si="1"/>
        <v/>
      </c>
      <c r="G30" s="135" t="str">
        <f t="shared" si="2"/>
        <v>否</v>
      </c>
    </row>
    <row r="31" ht="36" hidden="1" customHeight="1" spans="1:7">
      <c r="A31" s="141" t="s">
        <v>3163</v>
      </c>
      <c r="B31" s="139"/>
      <c r="C31" s="137"/>
      <c r="D31" s="103"/>
      <c r="E31" s="24" t="str">
        <f t="shared" si="0"/>
        <v/>
      </c>
      <c r="F31" s="24" t="str">
        <f t="shared" si="1"/>
        <v/>
      </c>
      <c r="G31" s="135" t="str">
        <f t="shared" si="2"/>
        <v>否</v>
      </c>
    </row>
    <row r="32" ht="36" hidden="1" customHeight="1" spans="1:7">
      <c r="A32" s="141" t="s">
        <v>3164</v>
      </c>
      <c r="B32" s="136"/>
      <c r="C32" s="137"/>
      <c r="D32" s="103"/>
      <c r="E32" s="24" t="str">
        <f t="shared" si="0"/>
        <v/>
      </c>
      <c r="F32" s="24" t="str">
        <f t="shared" si="1"/>
        <v/>
      </c>
      <c r="G32" s="135" t="str">
        <f t="shared" si="2"/>
        <v>否</v>
      </c>
    </row>
    <row r="33" ht="36" hidden="1" customHeight="1" spans="1:7">
      <c r="A33" s="141" t="s">
        <v>3165</v>
      </c>
      <c r="B33" s="139"/>
      <c r="C33" s="137"/>
      <c r="D33" s="103"/>
      <c r="E33" s="24" t="str">
        <f t="shared" si="0"/>
        <v/>
      </c>
      <c r="F33" s="24" t="str">
        <f t="shared" si="1"/>
        <v/>
      </c>
      <c r="G33" s="135" t="str">
        <f t="shared" si="2"/>
        <v>否</v>
      </c>
    </row>
    <row r="34" ht="36" hidden="1" customHeight="1" spans="1:7">
      <c r="A34" s="107" t="s">
        <v>3166</v>
      </c>
      <c r="B34" s="134">
        <f>SUM(B35:B37)</f>
        <v>0</v>
      </c>
      <c r="C34" s="134">
        <f>SUM(C35:C37)</f>
        <v>0</v>
      </c>
      <c r="D34" s="134">
        <f>SUM(D35:D37)</f>
        <v>0</v>
      </c>
      <c r="E34" s="24" t="str">
        <f t="shared" si="0"/>
        <v/>
      </c>
      <c r="F34" s="24" t="str">
        <f t="shared" si="1"/>
        <v/>
      </c>
      <c r="G34" s="135" t="str">
        <f t="shared" si="2"/>
        <v>否</v>
      </c>
    </row>
    <row r="35" ht="36" hidden="1" customHeight="1" spans="1:7">
      <c r="A35" s="141" t="s">
        <v>3167</v>
      </c>
      <c r="B35" s="136"/>
      <c r="C35" s="142"/>
      <c r="D35" s="103"/>
      <c r="E35" s="24" t="str">
        <f t="shared" si="0"/>
        <v/>
      </c>
      <c r="F35" s="24" t="str">
        <f t="shared" si="1"/>
        <v/>
      </c>
      <c r="G35" s="135" t="str">
        <f t="shared" si="2"/>
        <v>否</v>
      </c>
    </row>
    <row r="36" ht="36" hidden="1" customHeight="1" spans="1:7">
      <c r="A36" s="141" t="s">
        <v>3168</v>
      </c>
      <c r="B36" s="139"/>
      <c r="C36" s="142"/>
      <c r="D36" s="103"/>
      <c r="E36" s="24" t="str">
        <f t="shared" si="0"/>
        <v/>
      </c>
      <c r="F36" s="24" t="str">
        <f t="shared" si="1"/>
        <v/>
      </c>
      <c r="G36" s="135" t="str">
        <f t="shared" si="2"/>
        <v>否</v>
      </c>
    </row>
    <row r="37" ht="36" hidden="1" customHeight="1" spans="1:7">
      <c r="A37" s="141" t="s">
        <v>3169</v>
      </c>
      <c r="B37" s="139"/>
      <c r="C37" s="140"/>
      <c r="D37" s="103"/>
      <c r="E37" s="24" t="str">
        <f t="shared" si="0"/>
        <v/>
      </c>
      <c r="F37" s="24" t="str">
        <f t="shared" si="1"/>
        <v/>
      </c>
      <c r="G37" s="135" t="str">
        <f t="shared" si="2"/>
        <v>否</v>
      </c>
    </row>
    <row r="38" ht="36" customHeight="1" spans="1:7">
      <c r="A38" s="107" t="s">
        <v>3170</v>
      </c>
      <c r="B38" s="143"/>
      <c r="C38" s="144">
        <v>1632</v>
      </c>
      <c r="D38" s="110">
        <v>9</v>
      </c>
      <c r="E38" s="24" t="str">
        <f t="shared" si="0"/>
        <v/>
      </c>
      <c r="F38" s="24">
        <f t="shared" si="1"/>
        <v>-0.994</v>
      </c>
      <c r="G38" s="135" t="str">
        <f t="shared" si="2"/>
        <v>是</v>
      </c>
    </row>
    <row r="39" ht="36" customHeight="1" spans="1:7">
      <c r="A39" s="145" t="s">
        <v>3171</v>
      </c>
      <c r="B39" s="134">
        <f>B5+B25+B30+B34+B38</f>
        <v>484</v>
      </c>
      <c r="C39" s="134">
        <f>C5+C25+C30+C34+C38</f>
        <v>1670</v>
      </c>
      <c r="D39" s="134">
        <f>D5+D25+D30+D34+D38</f>
        <v>36</v>
      </c>
      <c r="E39" s="24">
        <f t="shared" si="0"/>
        <v>-0.926</v>
      </c>
      <c r="F39" s="24">
        <f t="shared" si="1"/>
        <v>-0.978</v>
      </c>
      <c r="G39" s="135" t="str">
        <f t="shared" si="2"/>
        <v>是</v>
      </c>
    </row>
    <row r="40" ht="36" customHeight="1" spans="1:7">
      <c r="A40" s="146" t="s">
        <v>43</v>
      </c>
      <c r="B40" s="143">
        <v>23</v>
      </c>
      <c r="C40" s="144">
        <v>23</v>
      </c>
      <c r="D40" s="110">
        <v>23</v>
      </c>
      <c r="E40" s="24">
        <f t="shared" si="0"/>
        <v>0</v>
      </c>
      <c r="F40" s="24">
        <f t="shared" si="1"/>
        <v>0</v>
      </c>
      <c r="G40" s="135" t="str">
        <f t="shared" si="2"/>
        <v>是</v>
      </c>
    </row>
    <row r="41" ht="36" customHeight="1" spans="1:7">
      <c r="A41" s="146" t="s">
        <v>3172</v>
      </c>
      <c r="B41" s="143"/>
      <c r="C41" s="144">
        <v>23</v>
      </c>
      <c r="D41" s="110">
        <v>23</v>
      </c>
      <c r="E41" s="24" t="str">
        <f t="shared" si="0"/>
        <v/>
      </c>
      <c r="F41" s="24">
        <f t="shared" si="1"/>
        <v>0</v>
      </c>
      <c r="G41" s="135" t="str">
        <f t="shared" si="2"/>
        <v>是</v>
      </c>
    </row>
    <row r="42" ht="36" hidden="1" customHeight="1" spans="1:7">
      <c r="A42" s="147" t="s">
        <v>3173</v>
      </c>
      <c r="B42" s="136"/>
      <c r="C42" s="142"/>
      <c r="D42" s="103"/>
      <c r="E42" s="24" t="str">
        <f t="shared" si="0"/>
        <v/>
      </c>
      <c r="F42" s="24" t="str">
        <f t="shared" si="1"/>
        <v/>
      </c>
      <c r="G42" s="135" t="str">
        <f t="shared" si="2"/>
        <v>否</v>
      </c>
    </row>
    <row r="43" ht="36" customHeight="1" spans="1:7">
      <c r="A43" s="145" t="s">
        <v>61</v>
      </c>
      <c r="B43" s="134">
        <f>B39+B40+B41</f>
        <v>507</v>
      </c>
      <c r="C43" s="134">
        <f>C39+C40+C41</f>
        <v>1716</v>
      </c>
      <c r="D43" s="134">
        <f>D39+D40+D41</f>
        <v>82</v>
      </c>
      <c r="E43" s="24">
        <f t="shared" si="0"/>
        <v>-0.838</v>
      </c>
      <c r="F43" s="24">
        <f t="shared" si="1"/>
        <v>-0.952</v>
      </c>
      <c r="G43" s="135" t="str">
        <f t="shared" si="2"/>
        <v>是</v>
      </c>
    </row>
    <row r="44" spans="2:2">
      <c r="B44" s="121"/>
    </row>
    <row r="45" spans="2:3">
      <c r="B45" s="121"/>
      <c r="C45" s="121"/>
    </row>
    <row r="46" spans="2:2">
      <c r="B46" s="121"/>
    </row>
    <row r="47" spans="2:3">
      <c r="B47" s="121"/>
      <c r="C47" s="121"/>
    </row>
    <row r="48" spans="2:2">
      <c r="B48" s="121"/>
    </row>
    <row r="49" spans="2:2">
      <c r="B49" s="121"/>
    </row>
    <row r="50" spans="2:3">
      <c r="B50" s="121"/>
      <c r="C50" s="121"/>
    </row>
    <row r="51" spans="2:2">
      <c r="B51" s="121"/>
    </row>
    <row r="52" spans="2:2">
      <c r="B52" s="121"/>
    </row>
    <row r="53" spans="2:2">
      <c r="B53" s="121"/>
    </row>
    <row r="54" spans="2:2">
      <c r="B54" s="121"/>
    </row>
    <row r="55" spans="2:3">
      <c r="B55" s="121"/>
      <c r="C55" s="121"/>
    </row>
    <row r="56" spans="2:2">
      <c r="B56" s="121"/>
    </row>
  </sheetData>
  <autoFilter ref="A4:G43">
    <filterColumn colId="6">
      <customFilters>
        <customFilter operator="equal" val="是"/>
      </customFilters>
    </filterColumn>
    <extLst/>
  </autoFilter>
  <mergeCells count="5">
    <mergeCell ref="A1:F1"/>
    <mergeCell ref="C3:D3"/>
    <mergeCell ref="E3:F3"/>
    <mergeCell ref="A3:A4"/>
    <mergeCell ref="B3:B4"/>
  </mergeCells>
  <conditionalFormatting sqref="H3:H41 G4:G43">
    <cfRule type="cellIs" dxfId="3" priority="2" stopIfTrue="1" operator="lessThanOrEqual">
      <formula>-1</formula>
    </cfRule>
  </conditionalFormatting>
  <conditionalFormatting sqref="G5:H5 H6:H8 G6:G43">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64" orientation="portrait"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theme="7" tint="0.6"/>
  </sheetPr>
  <dimension ref="A1:Q42"/>
  <sheetViews>
    <sheetView showGridLines="0" showZeros="0" view="pageBreakPreview" zoomScale="70" zoomScaleNormal="100" workbookViewId="0">
      <selection activeCell="I26" sqref="I26:Q29"/>
    </sheetView>
  </sheetViews>
  <sheetFormatPr defaultColWidth="9" defaultRowHeight="14.25"/>
  <cols>
    <col min="1" max="1" width="47.85" style="87" customWidth="1"/>
    <col min="2" max="2" width="20.6333333333333" style="88" customWidth="1"/>
    <col min="3" max="3" width="20.6333333333333" style="89" customWidth="1"/>
    <col min="4" max="6" width="20.6333333333333" style="88" customWidth="1"/>
    <col min="7" max="7" width="4.75" style="87" customWidth="1"/>
    <col min="8" max="16384" width="9" style="87"/>
  </cols>
  <sheetData>
    <row r="1" ht="45" customHeight="1" spans="1:7">
      <c r="A1" s="90" t="s">
        <v>3174</v>
      </c>
      <c r="B1" s="90"/>
      <c r="C1" s="90"/>
      <c r="D1" s="90"/>
      <c r="E1" s="90"/>
      <c r="F1" s="90"/>
      <c r="G1" s="91"/>
    </row>
    <row r="2" ht="20.1" customHeight="1" spans="1:7">
      <c r="A2" s="92" t="s">
        <v>3175</v>
      </c>
      <c r="B2" s="93"/>
      <c r="C2" s="93"/>
      <c r="D2" s="94"/>
      <c r="E2" s="94"/>
      <c r="F2" s="94" t="s">
        <v>2</v>
      </c>
      <c r="G2" s="95"/>
    </row>
    <row r="3" ht="45" customHeight="1" spans="1:6">
      <c r="A3" s="96" t="s">
        <v>4</v>
      </c>
      <c r="B3" s="71" t="s">
        <v>5</v>
      </c>
      <c r="C3" s="15" t="s">
        <v>6</v>
      </c>
      <c r="D3" s="15"/>
      <c r="E3" s="17" t="s">
        <v>65</v>
      </c>
      <c r="F3" s="17"/>
    </row>
    <row r="4" ht="38" customHeight="1" spans="1:7">
      <c r="A4" s="97"/>
      <c r="B4" s="73"/>
      <c r="C4" s="15" t="s">
        <v>8</v>
      </c>
      <c r="D4" s="15" t="s">
        <v>66</v>
      </c>
      <c r="E4" s="15" t="s">
        <v>67</v>
      </c>
      <c r="F4" s="15" t="s">
        <v>68</v>
      </c>
      <c r="G4" s="98" t="s">
        <v>7</v>
      </c>
    </row>
    <row r="5" ht="35.1" customHeight="1" spans="1:7">
      <c r="A5" s="99" t="s">
        <v>3176</v>
      </c>
      <c r="B5" s="31">
        <f>SUM(B6:B11)</f>
        <v>0</v>
      </c>
      <c r="C5" s="31">
        <f>SUM(C6:C11)</f>
        <v>46</v>
      </c>
      <c r="D5" s="31">
        <f>SUM(D6:D11)</f>
        <v>46</v>
      </c>
      <c r="E5" s="24" t="str">
        <f>IF(B5&gt;0,D5/B5-1,IF(B5&lt;0,-(D5/B5-1),""))</f>
        <v/>
      </c>
      <c r="F5" s="24">
        <f>IF(C5&gt;0,D5/C5-1,IF(C5&lt;0,-(D5/C5-1),""))</f>
        <v>0</v>
      </c>
      <c r="G5" s="100" t="str">
        <f>IF(A5&lt;&gt;"",IF(SUM(B5:D5)&lt;&gt;0,"是","否"),"是")</f>
        <v>是</v>
      </c>
    </row>
    <row r="6" ht="35.1" hidden="1" customHeight="1" spans="1:7">
      <c r="A6" s="101" t="s">
        <v>3177</v>
      </c>
      <c r="B6" s="102"/>
      <c r="C6" s="102"/>
      <c r="D6" s="103"/>
      <c r="E6" s="24" t="str">
        <f t="shared" ref="E6:E29" si="0">IF(B6&gt;0,D6/B6-1,IF(B6&lt;0,-(D6/B6-1),""))</f>
        <v/>
      </c>
      <c r="F6" s="24" t="str">
        <f t="shared" ref="F6:F29" si="1">IF(C6&gt;0,D6/C6-1,IF(C6&lt;0,-(D6/C6-1),""))</f>
        <v/>
      </c>
      <c r="G6" s="100" t="str">
        <f t="shared" ref="G6:G29" si="2">IF(A6&lt;&gt;"",IF(SUM(B6:D6)&lt;&gt;0,"是","否"),"是")</f>
        <v>否</v>
      </c>
    </row>
    <row r="7" ht="35.1" hidden="1" customHeight="1" spans="1:7">
      <c r="A7" s="101" t="s">
        <v>3178</v>
      </c>
      <c r="B7" s="102"/>
      <c r="C7" s="102"/>
      <c r="D7" s="103"/>
      <c r="E7" s="24" t="str">
        <f t="shared" si="0"/>
        <v/>
      </c>
      <c r="F7" s="24" t="str">
        <f t="shared" si="1"/>
        <v/>
      </c>
      <c r="G7" s="100" t="str">
        <f t="shared" si="2"/>
        <v>否</v>
      </c>
    </row>
    <row r="8" ht="35.1" customHeight="1" spans="1:7">
      <c r="A8" s="104" t="s">
        <v>3179</v>
      </c>
      <c r="B8" s="105"/>
      <c r="C8" s="105">
        <v>46</v>
      </c>
      <c r="D8" s="106">
        <v>46</v>
      </c>
      <c r="E8" s="24" t="str">
        <f t="shared" si="0"/>
        <v/>
      </c>
      <c r="F8" s="24">
        <f t="shared" si="1"/>
        <v>0</v>
      </c>
      <c r="G8" s="100" t="str">
        <f t="shared" si="2"/>
        <v>是</v>
      </c>
    </row>
    <row r="9" ht="35.1" hidden="1" customHeight="1" spans="1:7">
      <c r="A9" s="101" t="s">
        <v>3180</v>
      </c>
      <c r="B9" s="102"/>
      <c r="C9" s="102"/>
      <c r="D9" s="103"/>
      <c r="E9" s="24" t="str">
        <f t="shared" si="0"/>
        <v/>
      </c>
      <c r="F9" s="24" t="str">
        <f t="shared" si="1"/>
        <v/>
      </c>
      <c r="G9" s="100" t="str">
        <f t="shared" si="2"/>
        <v>否</v>
      </c>
    </row>
    <row r="10" ht="35.1" hidden="1" customHeight="1" spans="1:7">
      <c r="A10" s="101" t="s">
        <v>3181</v>
      </c>
      <c r="B10" s="102"/>
      <c r="C10" s="102"/>
      <c r="D10" s="103"/>
      <c r="E10" s="24" t="str">
        <f t="shared" si="0"/>
        <v/>
      </c>
      <c r="F10" s="24" t="str">
        <f t="shared" si="1"/>
        <v/>
      </c>
      <c r="G10" s="100" t="str">
        <f t="shared" si="2"/>
        <v>否</v>
      </c>
    </row>
    <row r="11" ht="35.1" hidden="1" customHeight="1" spans="1:7">
      <c r="A11" s="101" t="s">
        <v>3182</v>
      </c>
      <c r="B11" s="102"/>
      <c r="C11" s="102"/>
      <c r="D11" s="103"/>
      <c r="E11" s="24" t="str">
        <f t="shared" si="0"/>
        <v/>
      </c>
      <c r="F11" s="24" t="str">
        <f t="shared" si="1"/>
        <v/>
      </c>
      <c r="G11" s="100" t="str">
        <f t="shared" si="2"/>
        <v>否</v>
      </c>
    </row>
    <row r="12" ht="35.1" hidden="1" customHeight="1" spans="1:7">
      <c r="A12" s="107" t="s">
        <v>3183</v>
      </c>
      <c r="B12" s="108">
        <f>B13+B14+B17</f>
        <v>0</v>
      </c>
      <c r="C12" s="108">
        <f>C13+C14+C17</f>
        <v>0</v>
      </c>
      <c r="D12" s="108">
        <f>D13+D14+D17</f>
        <v>0</v>
      </c>
      <c r="E12" s="24" t="str">
        <f t="shared" si="0"/>
        <v/>
      </c>
      <c r="F12" s="24" t="str">
        <f t="shared" si="1"/>
        <v/>
      </c>
      <c r="G12" s="100" t="str">
        <f t="shared" si="2"/>
        <v>否</v>
      </c>
    </row>
    <row r="13" ht="35.1" hidden="1" customHeight="1" spans="1:7">
      <c r="A13" s="101" t="s">
        <v>3184</v>
      </c>
      <c r="B13" s="102"/>
      <c r="C13" s="102"/>
      <c r="D13" s="103"/>
      <c r="E13" s="24" t="str">
        <f t="shared" si="0"/>
        <v/>
      </c>
      <c r="F13" s="24" t="str">
        <f t="shared" si="1"/>
        <v/>
      </c>
      <c r="G13" s="100" t="str">
        <f t="shared" si="2"/>
        <v>否</v>
      </c>
    </row>
    <row r="14" ht="35.1" hidden="1" customHeight="1" spans="1:7">
      <c r="A14" s="101" t="s">
        <v>3185</v>
      </c>
      <c r="B14" s="102"/>
      <c r="C14" s="102"/>
      <c r="D14" s="103"/>
      <c r="E14" s="24" t="str">
        <f t="shared" si="0"/>
        <v/>
      </c>
      <c r="F14" s="24" t="str">
        <f t="shared" si="1"/>
        <v/>
      </c>
      <c r="G14" s="100" t="str">
        <f t="shared" si="2"/>
        <v>否</v>
      </c>
    </row>
    <row r="15" ht="35.1" hidden="1" customHeight="1" spans="1:7">
      <c r="A15" s="101" t="s">
        <v>3186</v>
      </c>
      <c r="B15" s="102"/>
      <c r="C15" s="102"/>
      <c r="D15" s="103"/>
      <c r="E15" s="24" t="str">
        <f t="shared" si="0"/>
        <v/>
      </c>
      <c r="F15" s="24" t="str">
        <f t="shared" si="1"/>
        <v/>
      </c>
      <c r="G15" s="100" t="str">
        <f t="shared" si="2"/>
        <v>否</v>
      </c>
    </row>
    <row r="16" ht="35.1" hidden="1" customHeight="1" spans="1:7">
      <c r="A16" s="101" t="s">
        <v>3187</v>
      </c>
      <c r="B16" s="102"/>
      <c r="C16" s="102"/>
      <c r="D16" s="103"/>
      <c r="E16" s="24" t="str">
        <f t="shared" si="0"/>
        <v/>
      </c>
      <c r="F16" s="24" t="str">
        <f t="shared" si="1"/>
        <v/>
      </c>
      <c r="G16" s="100" t="str">
        <f t="shared" si="2"/>
        <v>否</v>
      </c>
    </row>
    <row r="17" ht="35.1" hidden="1" customHeight="1" spans="1:7">
      <c r="A17" s="101" t="s">
        <v>3188</v>
      </c>
      <c r="B17" s="102"/>
      <c r="C17" s="102"/>
      <c r="D17" s="103"/>
      <c r="E17" s="24" t="str">
        <f t="shared" si="0"/>
        <v/>
      </c>
      <c r="F17" s="24" t="str">
        <f t="shared" si="1"/>
        <v/>
      </c>
      <c r="G17" s="100" t="str">
        <f t="shared" si="2"/>
        <v>否</v>
      </c>
    </row>
    <row r="18" s="86" customFormat="1" ht="35.1" hidden="1" customHeight="1" spans="1:7">
      <c r="A18" s="107" t="s">
        <v>3189</v>
      </c>
      <c r="B18" s="108"/>
      <c r="C18" s="108"/>
      <c r="D18" s="103"/>
      <c r="E18" s="24" t="str">
        <f t="shared" si="0"/>
        <v/>
      </c>
      <c r="F18" s="24" t="str">
        <f t="shared" si="1"/>
        <v/>
      </c>
      <c r="G18" s="100" t="str">
        <f t="shared" si="2"/>
        <v>否</v>
      </c>
    </row>
    <row r="19" ht="35.1" hidden="1" customHeight="1" spans="1:7">
      <c r="A19" s="101" t="s">
        <v>3190</v>
      </c>
      <c r="B19" s="102"/>
      <c r="C19" s="102"/>
      <c r="D19" s="103"/>
      <c r="E19" s="24" t="str">
        <f t="shared" si="0"/>
        <v/>
      </c>
      <c r="F19" s="24" t="str">
        <f t="shared" si="1"/>
        <v/>
      </c>
      <c r="G19" s="100" t="str">
        <f t="shared" si="2"/>
        <v>否</v>
      </c>
    </row>
    <row r="20" ht="35.1" hidden="1" customHeight="1" spans="1:7">
      <c r="A20" s="107" t="s">
        <v>3191</v>
      </c>
      <c r="B20" s="108"/>
      <c r="C20" s="108"/>
      <c r="D20" s="103"/>
      <c r="E20" s="24" t="str">
        <f t="shared" si="0"/>
        <v/>
      </c>
      <c r="F20" s="24" t="str">
        <f t="shared" si="1"/>
        <v/>
      </c>
      <c r="G20" s="100" t="str">
        <f t="shared" si="2"/>
        <v>否</v>
      </c>
    </row>
    <row r="21" ht="35.1" hidden="1" customHeight="1" spans="1:7">
      <c r="A21" s="109" t="s">
        <v>3192</v>
      </c>
      <c r="B21" s="102"/>
      <c r="C21" s="102"/>
      <c r="D21" s="103"/>
      <c r="E21" s="24" t="str">
        <f t="shared" si="0"/>
        <v/>
      </c>
      <c r="F21" s="24" t="str">
        <f t="shared" si="1"/>
        <v/>
      </c>
      <c r="G21" s="100" t="str">
        <f t="shared" si="2"/>
        <v>否</v>
      </c>
    </row>
    <row r="22" ht="35.1" customHeight="1" spans="1:7">
      <c r="A22" s="107" t="s">
        <v>3193</v>
      </c>
      <c r="B22" s="108"/>
      <c r="C22" s="108">
        <f>C23</f>
        <v>0</v>
      </c>
      <c r="D22" s="108">
        <f>D23</f>
        <v>36</v>
      </c>
      <c r="E22" s="24" t="str">
        <f t="shared" si="0"/>
        <v/>
      </c>
      <c r="F22" s="24" t="str">
        <f t="shared" si="1"/>
        <v/>
      </c>
      <c r="G22" s="100" t="str">
        <f t="shared" si="2"/>
        <v>是</v>
      </c>
    </row>
    <row r="23" ht="35.1" customHeight="1" spans="1:7">
      <c r="A23" s="101" t="s">
        <v>3194</v>
      </c>
      <c r="B23" s="102"/>
      <c r="C23" s="102"/>
      <c r="D23" s="110">
        <v>36</v>
      </c>
      <c r="E23" s="24" t="str">
        <f t="shared" si="0"/>
        <v/>
      </c>
      <c r="F23" s="24" t="str">
        <f t="shared" si="1"/>
        <v/>
      </c>
      <c r="G23" s="100" t="str">
        <f t="shared" si="2"/>
        <v>是</v>
      </c>
    </row>
    <row r="24" ht="35.1" customHeight="1" spans="1:7">
      <c r="A24" s="111" t="s">
        <v>3195</v>
      </c>
      <c r="B24" s="112">
        <f>B5+B12+B18+B20+B22</f>
        <v>0</v>
      </c>
      <c r="C24" s="112">
        <f>C5+C12+C18+C20+C22</f>
        <v>46</v>
      </c>
      <c r="D24" s="112">
        <f>D5+D12+D18+D20+D22</f>
        <v>82</v>
      </c>
      <c r="E24" s="24" t="str">
        <f t="shared" si="0"/>
        <v/>
      </c>
      <c r="F24" s="24">
        <f t="shared" si="1"/>
        <v>0.783</v>
      </c>
      <c r="G24" s="100" t="str">
        <f t="shared" si="2"/>
        <v>是</v>
      </c>
    </row>
    <row r="25" ht="35.1" customHeight="1" spans="1:7">
      <c r="A25" s="113" t="s">
        <v>42</v>
      </c>
      <c r="B25" s="112">
        <f>SUM(B26:B27)</f>
        <v>484</v>
      </c>
      <c r="C25" s="112">
        <f>SUM(C26:C27)</f>
        <v>1670</v>
      </c>
      <c r="D25" s="112">
        <f>SUM(D26:D27)</f>
        <v>0</v>
      </c>
      <c r="E25" s="24">
        <f t="shared" si="0"/>
        <v>-1</v>
      </c>
      <c r="F25" s="24">
        <f t="shared" si="1"/>
        <v>-1</v>
      </c>
      <c r="G25" s="100" t="str">
        <f t="shared" si="2"/>
        <v>是</v>
      </c>
    </row>
    <row r="26" ht="35.1" hidden="1" customHeight="1" spans="1:17">
      <c r="A26" s="114" t="s">
        <v>3196</v>
      </c>
      <c r="B26" s="102"/>
      <c r="C26" s="102"/>
      <c r="D26" s="103"/>
      <c r="E26" s="24" t="str">
        <f t="shared" si="0"/>
        <v/>
      </c>
      <c r="F26" s="24" t="str">
        <f t="shared" si="1"/>
        <v/>
      </c>
      <c r="G26" s="100" t="str">
        <f t="shared" si="2"/>
        <v>否</v>
      </c>
      <c r="I26" s="122"/>
      <c r="J26" s="122"/>
      <c r="K26" s="122"/>
      <c r="L26" s="122"/>
      <c r="M26" s="122"/>
      <c r="N26" s="122"/>
      <c r="O26" s="122"/>
      <c r="P26" s="122"/>
      <c r="Q26" s="122"/>
    </row>
    <row r="27" ht="35.1" customHeight="1" spans="1:17">
      <c r="A27" s="115" t="s">
        <v>145</v>
      </c>
      <c r="B27" s="105">
        <v>484</v>
      </c>
      <c r="C27" s="105">
        <v>1670</v>
      </c>
      <c r="D27" s="116"/>
      <c r="E27" s="24">
        <f t="shared" si="0"/>
        <v>-1</v>
      </c>
      <c r="F27" s="24">
        <f t="shared" si="1"/>
        <v>-1</v>
      </c>
      <c r="G27" s="100" t="str">
        <f t="shared" si="2"/>
        <v>是</v>
      </c>
      <c r="I27" s="122"/>
      <c r="J27" s="122"/>
      <c r="K27" s="122"/>
      <c r="L27" s="122"/>
      <c r="M27" s="122"/>
      <c r="N27" s="122"/>
      <c r="O27" s="122"/>
      <c r="P27" s="122"/>
      <c r="Q27" s="122"/>
    </row>
    <row r="28" ht="35.1" customHeight="1" spans="1:17">
      <c r="A28" s="117" t="s">
        <v>3197</v>
      </c>
      <c r="B28" s="112">
        <v>23</v>
      </c>
      <c r="C28" s="112"/>
      <c r="D28" s="118"/>
      <c r="E28" s="24">
        <f t="shared" si="0"/>
        <v>-1</v>
      </c>
      <c r="F28" s="24" t="str">
        <f t="shared" si="1"/>
        <v/>
      </c>
      <c r="G28" s="100" t="str">
        <f t="shared" si="2"/>
        <v>是</v>
      </c>
      <c r="I28" s="122"/>
      <c r="J28" s="122"/>
      <c r="K28" s="122"/>
      <c r="L28" s="122"/>
      <c r="M28" s="122"/>
      <c r="N28" s="122"/>
      <c r="O28" s="122"/>
      <c r="P28" s="122"/>
      <c r="Q28" s="122"/>
    </row>
    <row r="29" ht="35.1" customHeight="1" spans="1:17">
      <c r="A29" s="119" t="s">
        <v>62</v>
      </c>
      <c r="B29" s="112">
        <f>B24+B25+B28</f>
        <v>507</v>
      </c>
      <c r="C29" s="112">
        <f>C24+C25+C28</f>
        <v>1716</v>
      </c>
      <c r="D29" s="112">
        <f>D24+D25+D28</f>
        <v>82</v>
      </c>
      <c r="E29" s="24">
        <f t="shared" si="0"/>
        <v>-0.838</v>
      </c>
      <c r="F29" s="24">
        <f t="shared" si="1"/>
        <v>-0.952</v>
      </c>
      <c r="G29" s="100" t="str">
        <f t="shared" si="2"/>
        <v>是</v>
      </c>
      <c r="I29" s="122"/>
      <c r="J29" s="122"/>
      <c r="K29" s="122"/>
      <c r="L29" s="122"/>
      <c r="M29" s="122"/>
      <c r="N29" s="122"/>
      <c r="O29" s="122"/>
      <c r="P29" s="122"/>
      <c r="Q29" s="122"/>
    </row>
    <row r="30" spans="2:2">
      <c r="B30" s="120"/>
    </row>
    <row r="31" spans="2:3">
      <c r="B31" s="120"/>
      <c r="C31" s="121"/>
    </row>
    <row r="32" spans="2:2">
      <c r="B32" s="120"/>
    </row>
    <row r="33" spans="2:3">
      <c r="B33" s="120"/>
      <c r="C33" s="121"/>
    </row>
    <row r="34" spans="2:2">
      <c r="B34" s="120"/>
    </row>
    <row r="35" spans="2:2">
      <c r="B35" s="120"/>
    </row>
    <row r="36" spans="2:3">
      <c r="B36" s="120"/>
      <c r="C36" s="121"/>
    </row>
    <row r="37" spans="2:2">
      <c r="B37" s="120"/>
    </row>
    <row r="38" spans="2:2">
      <c r="B38" s="120"/>
    </row>
    <row r="39" spans="2:2">
      <c r="B39" s="120"/>
    </row>
    <row r="40" spans="2:2">
      <c r="B40" s="120"/>
    </row>
    <row r="41" spans="2:3">
      <c r="B41" s="120"/>
      <c r="C41" s="121"/>
    </row>
    <row r="42" spans="2:2">
      <c r="B42" s="120"/>
    </row>
  </sheetData>
  <autoFilter ref="A4:Q29">
    <filterColumn colId="6">
      <customFilters>
        <customFilter operator="equal" val="是"/>
      </customFilters>
    </filterColumn>
    <extLst/>
  </autoFilter>
  <mergeCells count="6">
    <mergeCell ref="A1:F1"/>
    <mergeCell ref="C3:D3"/>
    <mergeCell ref="E3:F3"/>
    <mergeCell ref="A3:A4"/>
    <mergeCell ref="B3:B4"/>
    <mergeCell ref="I26:Q29"/>
  </mergeCells>
  <conditionalFormatting sqref="G30">
    <cfRule type="cellIs" dxfId="3" priority="1" stopIfTrue="1" operator="lessThanOrEqual">
      <formula>-1</formula>
    </cfRule>
  </conditionalFormatting>
  <conditionalFormatting sqref="G4:G30">
    <cfRule type="cellIs" dxfId="3" priority="2"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63" orientation="portrait"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theme="9" tint="0.6"/>
  </sheetPr>
  <dimension ref="A1:G42"/>
  <sheetViews>
    <sheetView showGridLines="0" showZeros="0" view="pageBreakPreview" zoomScale="70" zoomScaleNormal="115" workbookViewId="0">
      <selection activeCell="K28" sqref="K28"/>
    </sheetView>
  </sheetViews>
  <sheetFormatPr defaultColWidth="9" defaultRowHeight="14.25" outlineLevelCol="6"/>
  <cols>
    <col min="1" max="1" width="48.25" style="4" customWidth="1"/>
    <col min="2" max="2" width="20.6333333333333" style="5" customWidth="1"/>
    <col min="3" max="3" width="17.2083333333333" style="4" customWidth="1"/>
    <col min="4" max="4" width="17.2083333333333" style="6" customWidth="1"/>
    <col min="5" max="6" width="17.2083333333333" style="2" customWidth="1"/>
    <col min="7" max="7" width="5.38333333333333" style="4" customWidth="1"/>
    <col min="8" max="16384" width="9" style="4"/>
  </cols>
  <sheetData>
    <row r="1" ht="45" customHeight="1" spans="1:7">
      <c r="A1" s="7" t="s">
        <v>3198</v>
      </c>
      <c r="B1" s="7"/>
      <c r="C1" s="7"/>
      <c r="D1" s="7"/>
      <c r="E1" s="7"/>
      <c r="F1" s="7"/>
      <c r="G1" s="6"/>
    </row>
    <row r="2" s="64" customFormat="1" ht="20.1" customHeight="1" spans="1:7">
      <c r="A2" s="65" t="s">
        <v>3199</v>
      </c>
      <c r="B2" s="66"/>
      <c r="C2" s="67"/>
      <c r="D2" s="68"/>
      <c r="E2" s="68"/>
      <c r="F2" s="68" t="s">
        <v>2</v>
      </c>
      <c r="G2" s="69"/>
    </row>
    <row r="3" ht="39" customHeight="1" spans="1:6">
      <c r="A3" s="70" t="s">
        <v>3200</v>
      </c>
      <c r="B3" s="71" t="s">
        <v>5</v>
      </c>
      <c r="C3" s="15" t="s">
        <v>6</v>
      </c>
      <c r="D3" s="16"/>
      <c r="E3" s="17" t="s">
        <v>65</v>
      </c>
      <c r="F3" s="17"/>
    </row>
    <row r="4" ht="39" customHeight="1" spans="1:7">
      <c r="A4" s="72"/>
      <c r="B4" s="73"/>
      <c r="C4" s="15" t="s">
        <v>8</v>
      </c>
      <c r="D4" s="16" t="s">
        <v>66</v>
      </c>
      <c r="E4" s="15" t="s">
        <v>67</v>
      </c>
      <c r="F4" s="15" t="s">
        <v>68</v>
      </c>
      <c r="G4" s="69" t="s">
        <v>7</v>
      </c>
    </row>
    <row r="5" ht="28" customHeight="1" spans="1:7">
      <c r="A5" s="74" t="s">
        <v>3201</v>
      </c>
      <c r="B5" s="75">
        <v>21622</v>
      </c>
      <c r="C5" s="76">
        <v>23352</v>
      </c>
      <c r="D5" s="76">
        <v>23352</v>
      </c>
      <c r="E5" s="24">
        <f>IF(B5&gt;0,D5/B5-1,IF(B5&lt;0,-(D5/B5-1),""))</f>
        <v>0.08</v>
      </c>
      <c r="F5" s="24">
        <f>IF(C5&gt;0,D5/C5-1,IF(C5&lt;0,-(D5/C5-1),""))</f>
        <v>0</v>
      </c>
      <c r="G5" s="77" t="str">
        <f>IF(A5&lt;&gt;"",IF(SUM(B5:D5)&lt;&gt;0,"是","否"),"是")</f>
        <v>是</v>
      </c>
    </row>
    <row r="6" s="1" customFormat="1" ht="28" customHeight="1" spans="1:7">
      <c r="A6" s="78" t="s">
        <v>3202</v>
      </c>
      <c r="B6" s="79">
        <v>20906</v>
      </c>
      <c r="C6" s="80">
        <v>22794</v>
      </c>
      <c r="D6" s="80">
        <v>22794</v>
      </c>
      <c r="E6" s="24">
        <f t="shared" ref="E6:E38" si="0">IF(B6&gt;0,D6/B6-1,IF(B6&lt;0,-(D6/B6-1),""))</f>
        <v>0.09</v>
      </c>
      <c r="F6" s="24">
        <f t="shared" ref="F6:F38" si="1">IF(C6&gt;0,D6/C6-1,IF(C6&lt;0,-(D6/C6-1),""))</f>
        <v>0</v>
      </c>
      <c r="G6" s="77" t="str">
        <f t="shared" ref="G6:G38" si="2">IF(A6&lt;&gt;"",IF(SUM(B6:D6)&lt;&gt;0,"是","否"),"是")</f>
        <v>是</v>
      </c>
    </row>
    <row r="7" s="1" customFormat="1" ht="28" customHeight="1" spans="1:7">
      <c r="A7" s="78" t="s">
        <v>3203</v>
      </c>
      <c r="B7" s="79">
        <v>86</v>
      </c>
      <c r="C7" s="80">
        <v>136</v>
      </c>
      <c r="D7" s="80">
        <v>136</v>
      </c>
      <c r="E7" s="24">
        <f t="shared" si="0"/>
        <v>0.581</v>
      </c>
      <c r="F7" s="24">
        <f t="shared" si="1"/>
        <v>0</v>
      </c>
      <c r="G7" s="77" t="str">
        <f t="shared" si="2"/>
        <v>是</v>
      </c>
    </row>
    <row r="8" s="3" customFormat="1" ht="18.75" hidden="1" spans="1:7">
      <c r="A8" s="81" t="s">
        <v>3204</v>
      </c>
      <c r="B8" s="79"/>
      <c r="C8" s="82"/>
      <c r="D8" s="75"/>
      <c r="E8" s="24" t="str">
        <f t="shared" si="0"/>
        <v/>
      </c>
      <c r="F8" s="24" t="str">
        <f t="shared" si="1"/>
        <v/>
      </c>
      <c r="G8" s="77" t="str">
        <f t="shared" si="2"/>
        <v>否</v>
      </c>
    </row>
    <row r="9" s="3" customFormat="1" ht="18.75" hidden="1" spans="1:7">
      <c r="A9" s="52" t="s">
        <v>3205</v>
      </c>
      <c r="B9" s="79"/>
      <c r="C9" s="82"/>
      <c r="D9" s="80"/>
      <c r="E9" s="24" t="str">
        <f t="shared" si="0"/>
        <v/>
      </c>
      <c r="F9" s="24" t="str">
        <f t="shared" si="1"/>
        <v/>
      </c>
      <c r="G9" s="77" t="str">
        <f t="shared" si="2"/>
        <v>否</v>
      </c>
    </row>
    <row r="10" ht="28" customHeight="1" spans="1:7">
      <c r="A10" s="74" t="s">
        <v>3206</v>
      </c>
      <c r="B10" s="76">
        <v>19019</v>
      </c>
      <c r="C10" s="75">
        <v>23769</v>
      </c>
      <c r="D10" s="80">
        <v>23769</v>
      </c>
      <c r="E10" s="24">
        <f t="shared" si="0"/>
        <v>0.25</v>
      </c>
      <c r="F10" s="24">
        <f t="shared" si="1"/>
        <v>0</v>
      </c>
      <c r="G10" s="77" t="str">
        <f t="shared" si="2"/>
        <v>是</v>
      </c>
    </row>
    <row r="11" s="1" customFormat="1" ht="28" customHeight="1" spans="1:7">
      <c r="A11" s="78" t="s">
        <v>3202</v>
      </c>
      <c r="B11" s="79">
        <v>14635</v>
      </c>
      <c r="C11" s="80">
        <v>15890</v>
      </c>
      <c r="D11" s="80">
        <v>15890</v>
      </c>
      <c r="E11" s="24">
        <f t="shared" si="0"/>
        <v>0.086</v>
      </c>
      <c r="F11" s="24">
        <f t="shared" si="1"/>
        <v>0</v>
      </c>
      <c r="G11" s="77" t="str">
        <f t="shared" si="2"/>
        <v>是</v>
      </c>
    </row>
    <row r="12" s="1" customFormat="1" ht="28" customHeight="1" spans="1:7">
      <c r="A12" s="78" t="s">
        <v>3203</v>
      </c>
      <c r="B12" s="79">
        <v>18</v>
      </c>
      <c r="C12" s="80">
        <v>31</v>
      </c>
      <c r="D12" s="75">
        <v>31</v>
      </c>
      <c r="E12" s="24">
        <f t="shared" si="0"/>
        <v>0.722</v>
      </c>
      <c r="F12" s="24">
        <f t="shared" si="1"/>
        <v>0</v>
      </c>
      <c r="G12" s="77" t="str">
        <f t="shared" si="2"/>
        <v>是</v>
      </c>
    </row>
    <row r="13" s="1" customFormat="1" ht="28" customHeight="1" spans="1:7">
      <c r="A13" s="78" t="s">
        <v>3204</v>
      </c>
      <c r="B13" s="79">
        <v>3943</v>
      </c>
      <c r="C13" s="80">
        <v>7478</v>
      </c>
      <c r="D13" s="80">
        <v>7478</v>
      </c>
      <c r="E13" s="24">
        <f t="shared" si="0"/>
        <v>0.897</v>
      </c>
      <c r="F13" s="24">
        <f t="shared" si="1"/>
        <v>0</v>
      </c>
      <c r="G13" s="77" t="str">
        <f t="shared" si="2"/>
        <v>是</v>
      </c>
    </row>
    <row r="14" ht="28" customHeight="1" spans="1:7">
      <c r="A14" s="74" t="s">
        <v>3207</v>
      </c>
      <c r="B14" s="76">
        <v>943</v>
      </c>
      <c r="C14" s="75">
        <v>984</v>
      </c>
      <c r="D14" s="80">
        <v>984</v>
      </c>
      <c r="E14" s="24">
        <f t="shared" si="0"/>
        <v>0.043</v>
      </c>
      <c r="F14" s="24">
        <f t="shared" si="1"/>
        <v>0</v>
      </c>
      <c r="G14" s="77" t="str">
        <f t="shared" si="2"/>
        <v>是</v>
      </c>
    </row>
    <row r="15" s="1" customFormat="1" ht="28" customHeight="1" spans="1:7">
      <c r="A15" s="78" t="s">
        <v>3202</v>
      </c>
      <c r="B15" s="79">
        <v>923</v>
      </c>
      <c r="C15" s="80">
        <v>974</v>
      </c>
      <c r="D15" s="75">
        <v>974</v>
      </c>
      <c r="E15" s="24">
        <f t="shared" si="0"/>
        <v>0.055</v>
      </c>
      <c r="F15" s="24">
        <f t="shared" si="1"/>
        <v>0</v>
      </c>
      <c r="G15" s="77" t="str">
        <f t="shared" si="2"/>
        <v>是</v>
      </c>
    </row>
    <row r="16" s="1" customFormat="1" ht="28" customHeight="1" spans="1:7">
      <c r="A16" s="78" t="s">
        <v>3203</v>
      </c>
      <c r="B16" s="79">
        <v>18</v>
      </c>
      <c r="C16" s="80">
        <v>10</v>
      </c>
      <c r="D16" s="80">
        <v>10</v>
      </c>
      <c r="E16" s="24">
        <f t="shared" si="0"/>
        <v>-0.444</v>
      </c>
      <c r="F16" s="24">
        <f t="shared" si="1"/>
        <v>0</v>
      </c>
      <c r="G16" s="77" t="str">
        <f t="shared" si="2"/>
        <v>是</v>
      </c>
    </row>
    <row r="17" ht="18.75" hidden="1" spans="1:7">
      <c r="A17" s="81" t="s">
        <v>3204</v>
      </c>
      <c r="B17" s="83"/>
      <c r="C17" s="82"/>
      <c r="D17" s="80"/>
      <c r="E17" s="24" t="str">
        <f t="shared" si="0"/>
        <v/>
      </c>
      <c r="F17" s="24" t="str">
        <f t="shared" si="1"/>
        <v/>
      </c>
      <c r="G17" s="77" t="str">
        <f t="shared" si="2"/>
        <v>否</v>
      </c>
    </row>
    <row r="18" ht="28" customHeight="1" spans="1:7">
      <c r="A18" s="74" t="s">
        <v>3208</v>
      </c>
      <c r="B18" s="75">
        <v>13635</v>
      </c>
      <c r="C18" s="75">
        <v>12993</v>
      </c>
      <c r="D18" s="80">
        <v>13643</v>
      </c>
      <c r="E18" s="24">
        <f t="shared" si="0"/>
        <v>0.001</v>
      </c>
      <c r="F18" s="24">
        <f t="shared" si="1"/>
        <v>0.05</v>
      </c>
      <c r="G18" s="77" t="str">
        <f t="shared" si="2"/>
        <v>是</v>
      </c>
    </row>
    <row r="19" s="1" customFormat="1" ht="28" customHeight="1" spans="1:7">
      <c r="A19" s="78" t="s">
        <v>3202</v>
      </c>
      <c r="B19" s="79">
        <v>13539</v>
      </c>
      <c r="C19" s="80">
        <v>12954</v>
      </c>
      <c r="D19" s="75">
        <v>13604</v>
      </c>
      <c r="E19" s="24">
        <f t="shared" si="0"/>
        <v>0.005</v>
      </c>
      <c r="F19" s="24">
        <f t="shared" si="1"/>
        <v>0.05</v>
      </c>
      <c r="G19" s="77" t="str">
        <f t="shared" si="2"/>
        <v>是</v>
      </c>
    </row>
    <row r="20" s="1" customFormat="1" ht="28" customHeight="1" spans="1:7">
      <c r="A20" s="78" t="s">
        <v>3203</v>
      </c>
      <c r="B20" s="79">
        <v>28</v>
      </c>
      <c r="C20" s="80">
        <v>25</v>
      </c>
      <c r="D20" s="80">
        <v>25</v>
      </c>
      <c r="E20" s="24">
        <f t="shared" si="0"/>
        <v>-0.107</v>
      </c>
      <c r="F20" s="24">
        <f t="shared" si="1"/>
        <v>0</v>
      </c>
      <c r="G20" s="77" t="str">
        <f t="shared" si="2"/>
        <v>是</v>
      </c>
    </row>
    <row r="21" s="1" customFormat="1" ht="28" customHeight="1" spans="1:7">
      <c r="A21" s="78" t="s">
        <v>3204</v>
      </c>
      <c r="B21" s="79">
        <v>34</v>
      </c>
      <c r="C21" s="80">
        <v>6</v>
      </c>
      <c r="D21" s="80">
        <v>6</v>
      </c>
      <c r="E21" s="24">
        <f t="shared" si="0"/>
        <v>-0.824</v>
      </c>
      <c r="F21" s="24">
        <f t="shared" si="1"/>
        <v>0</v>
      </c>
      <c r="G21" s="77" t="str">
        <f t="shared" si="2"/>
        <v>是</v>
      </c>
    </row>
    <row r="22" ht="28" customHeight="1" spans="1:7">
      <c r="A22" s="74" t="s">
        <v>3209</v>
      </c>
      <c r="B22" s="76">
        <v>799</v>
      </c>
      <c r="C22" s="75">
        <v>880</v>
      </c>
      <c r="D22" s="75">
        <v>880</v>
      </c>
      <c r="E22" s="24">
        <f t="shared" si="0"/>
        <v>0.101</v>
      </c>
      <c r="F22" s="24">
        <f t="shared" si="1"/>
        <v>0</v>
      </c>
      <c r="G22" s="77" t="str">
        <f t="shared" si="2"/>
        <v>是</v>
      </c>
    </row>
    <row r="23" s="1" customFormat="1" ht="28" customHeight="1" spans="1:7">
      <c r="A23" s="78" t="s">
        <v>3202</v>
      </c>
      <c r="B23" s="79">
        <v>792</v>
      </c>
      <c r="C23" s="80">
        <v>875</v>
      </c>
      <c r="D23" s="80">
        <v>875</v>
      </c>
      <c r="E23" s="24">
        <f t="shared" si="0"/>
        <v>0.105</v>
      </c>
      <c r="F23" s="24">
        <f t="shared" si="1"/>
        <v>0</v>
      </c>
      <c r="G23" s="77" t="str">
        <f t="shared" si="2"/>
        <v>是</v>
      </c>
    </row>
    <row r="24" s="1" customFormat="1" ht="28" customHeight="1" spans="1:7">
      <c r="A24" s="78" t="s">
        <v>3203</v>
      </c>
      <c r="B24" s="79">
        <v>3</v>
      </c>
      <c r="C24" s="80">
        <v>5</v>
      </c>
      <c r="D24" s="80">
        <v>5</v>
      </c>
      <c r="E24" s="24">
        <f t="shared" si="0"/>
        <v>0.667</v>
      </c>
      <c r="F24" s="24">
        <f t="shared" si="1"/>
        <v>0</v>
      </c>
      <c r="G24" s="77" t="str">
        <f t="shared" si="2"/>
        <v>是</v>
      </c>
    </row>
    <row r="25" s="1" customFormat="1" ht="18.75" hidden="1" spans="1:7">
      <c r="A25" s="81" t="s">
        <v>3204</v>
      </c>
      <c r="B25" s="84"/>
      <c r="C25" s="82"/>
      <c r="D25" s="80"/>
      <c r="E25" s="24" t="str">
        <f t="shared" si="0"/>
        <v/>
      </c>
      <c r="F25" s="24" t="str">
        <f t="shared" si="1"/>
        <v/>
      </c>
      <c r="G25" s="77" t="str">
        <f t="shared" si="2"/>
        <v>否</v>
      </c>
    </row>
    <row r="26" ht="28" customHeight="1" spans="1:7">
      <c r="A26" s="74" t="s">
        <v>3210</v>
      </c>
      <c r="B26" s="76">
        <v>10955</v>
      </c>
      <c r="C26" s="75">
        <v>14209</v>
      </c>
      <c r="D26" s="75">
        <v>11840</v>
      </c>
      <c r="E26" s="24">
        <f t="shared" si="0"/>
        <v>0.081</v>
      </c>
      <c r="F26" s="24">
        <f t="shared" si="1"/>
        <v>-0.167</v>
      </c>
      <c r="G26" s="77" t="str">
        <f t="shared" si="2"/>
        <v>是</v>
      </c>
    </row>
    <row r="27" s="1" customFormat="1" ht="28" customHeight="1" spans="1:7">
      <c r="A27" s="78" t="s">
        <v>3202</v>
      </c>
      <c r="B27" s="79">
        <v>4984</v>
      </c>
      <c r="C27" s="80">
        <v>5269</v>
      </c>
      <c r="D27" s="80">
        <v>5189</v>
      </c>
      <c r="E27" s="24">
        <f t="shared" si="0"/>
        <v>0.041</v>
      </c>
      <c r="F27" s="24">
        <f t="shared" si="1"/>
        <v>-0.015</v>
      </c>
      <c r="G27" s="77" t="str">
        <f t="shared" si="2"/>
        <v>是</v>
      </c>
    </row>
    <row r="28" s="1" customFormat="1" ht="28" customHeight="1" spans="1:7">
      <c r="A28" s="78" t="s">
        <v>3203</v>
      </c>
      <c r="B28" s="79">
        <v>1829</v>
      </c>
      <c r="C28" s="80">
        <v>419</v>
      </c>
      <c r="D28" s="80">
        <v>34</v>
      </c>
      <c r="E28" s="24">
        <f t="shared" si="0"/>
        <v>-0.981</v>
      </c>
      <c r="F28" s="24">
        <f t="shared" si="1"/>
        <v>-0.919</v>
      </c>
      <c r="G28" s="77" t="str">
        <f t="shared" si="2"/>
        <v>是</v>
      </c>
    </row>
    <row r="29" s="1" customFormat="1" ht="28" customHeight="1" spans="1:7">
      <c r="A29" s="78" t="s">
        <v>3204</v>
      </c>
      <c r="B29" s="79">
        <v>1113</v>
      </c>
      <c r="C29" s="80">
        <v>7911</v>
      </c>
      <c r="D29" s="80">
        <v>6021</v>
      </c>
      <c r="E29" s="24">
        <f t="shared" si="0"/>
        <v>4.41</v>
      </c>
      <c r="F29" s="24">
        <f t="shared" si="1"/>
        <v>-0.239</v>
      </c>
      <c r="G29" s="77" t="str">
        <f t="shared" si="2"/>
        <v>是</v>
      </c>
    </row>
    <row r="30" ht="28" customHeight="1" spans="1:7">
      <c r="A30" s="74" t="s">
        <v>3211</v>
      </c>
      <c r="B30" s="76">
        <v>8802</v>
      </c>
      <c r="C30" s="75">
        <v>9592</v>
      </c>
      <c r="D30" s="76">
        <v>10214</v>
      </c>
      <c r="E30" s="24">
        <f t="shared" si="0"/>
        <v>0.16</v>
      </c>
      <c r="F30" s="24">
        <f t="shared" si="1"/>
        <v>0.065</v>
      </c>
      <c r="G30" s="77" t="str">
        <f t="shared" si="2"/>
        <v>是</v>
      </c>
    </row>
    <row r="31" s="1" customFormat="1" ht="28" customHeight="1" spans="1:7">
      <c r="A31" s="78" t="s">
        <v>3202</v>
      </c>
      <c r="B31" s="79">
        <v>8578</v>
      </c>
      <c r="C31" s="80">
        <v>9054</v>
      </c>
      <c r="D31" s="79">
        <v>8957</v>
      </c>
      <c r="E31" s="24">
        <f t="shared" si="0"/>
        <v>0.044</v>
      </c>
      <c r="F31" s="24">
        <f t="shared" si="1"/>
        <v>-0.011</v>
      </c>
      <c r="G31" s="77" t="str">
        <f t="shared" si="2"/>
        <v>是</v>
      </c>
    </row>
    <row r="32" s="1" customFormat="1" ht="28" customHeight="1" spans="1:7">
      <c r="A32" s="78" t="s">
        <v>3203</v>
      </c>
      <c r="B32" s="79">
        <v>29</v>
      </c>
      <c r="C32" s="80">
        <v>22</v>
      </c>
      <c r="D32" s="79">
        <v>22</v>
      </c>
      <c r="E32" s="24">
        <f t="shared" si="0"/>
        <v>-0.241</v>
      </c>
      <c r="F32" s="24">
        <f t="shared" si="1"/>
        <v>0</v>
      </c>
      <c r="G32" s="77" t="str">
        <f t="shared" si="2"/>
        <v>是</v>
      </c>
    </row>
    <row r="33" s="1" customFormat="1" ht="28" customHeight="1" spans="1:7">
      <c r="A33" s="78" t="s">
        <v>3204</v>
      </c>
      <c r="B33" s="79">
        <v>5</v>
      </c>
      <c r="C33" s="80">
        <v>379</v>
      </c>
      <c r="D33" s="79">
        <v>1158</v>
      </c>
      <c r="E33" s="24">
        <f t="shared" si="0"/>
        <v>230.6</v>
      </c>
      <c r="F33" s="24">
        <f t="shared" si="1"/>
        <v>2.055</v>
      </c>
      <c r="G33" s="77" t="str">
        <f t="shared" si="2"/>
        <v>是</v>
      </c>
    </row>
    <row r="34" ht="28" customHeight="1" spans="1:7">
      <c r="A34" s="58" t="s">
        <v>3212</v>
      </c>
      <c r="B34" s="76">
        <f>B5+B10+B14+B18+B22+B26+B30</f>
        <v>75775</v>
      </c>
      <c r="C34" s="76">
        <f t="shared" ref="C34:C37" si="3">C5+C10+C14+C18+C22+C26+C30</f>
        <v>85779</v>
      </c>
      <c r="D34" s="76">
        <v>84682</v>
      </c>
      <c r="E34" s="24">
        <f t="shared" si="0"/>
        <v>0.118</v>
      </c>
      <c r="F34" s="24">
        <f t="shared" si="1"/>
        <v>-0.013</v>
      </c>
      <c r="G34" s="77" t="str">
        <f t="shared" si="2"/>
        <v>是</v>
      </c>
    </row>
    <row r="35" ht="28" customHeight="1" spans="1:7">
      <c r="A35" s="78" t="s">
        <v>3213</v>
      </c>
      <c r="B35" s="79">
        <f>B6+B11+B15+B19+B23+B27+B31</f>
        <v>64357</v>
      </c>
      <c r="C35" s="79">
        <f t="shared" si="3"/>
        <v>67810</v>
      </c>
      <c r="D35" s="80">
        <v>68283</v>
      </c>
      <c r="E35" s="24">
        <f t="shared" si="0"/>
        <v>0.061</v>
      </c>
      <c r="F35" s="24">
        <f t="shared" si="1"/>
        <v>0.007</v>
      </c>
      <c r="G35" s="77" t="str">
        <f t="shared" si="2"/>
        <v>是</v>
      </c>
    </row>
    <row r="36" ht="28" customHeight="1" spans="1:7">
      <c r="A36" s="78" t="s">
        <v>3214</v>
      </c>
      <c r="B36" s="79">
        <f>B7+B12+B16+B20+B24+B28+B32</f>
        <v>2011</v>
      </c>
      <c r="C36" s="79">
        <f t="shared" si="3"/>
        <v>648</v>
      </c>
      <c r="D36" s="80">
        <v>263</v>
      </c>
      <c r="E36" s="24">
        <f t="shared" si="0"/>
        <v>-0.869</v>
      </c>
      <c r="F36" s="24">
        <f t="shared" si="1"/>
        <v>-0.594</v>
      </c>
      <c r="G36" s="77" t="str">
        <f t="shared" si="2"/>
        <v>是</v>
      </c>
    </row>
    <row r="37" ht="28" customHeight="1" spans="1:7">
      <c r="A37" s="78" t="s">
        <v>3215</v>
      </c>
      <c r="B37" s="79">
        <f>B8+B13+B17+B21+B25+B29+B33</f>
        <v>5095</v>
      </c>
      <c r="C37" s="79">
        <f t="shared" si="3"/>
        <v>15774</v>
      </c>
      <c r="D37" s="75">
        <v>14663</v>
      </c>
      <c r="E37" s="24">
        <f t="shared" si="0"/>
        <v>1.878</v>
      </c>
      <c r="F37" s="24">
        <f t="shared" si="1"/>
        <v>-0.07</v>
      </c>
      <c r="G37" s="77" t="str">
        <f t="shared" si="2"/>
        <v>是</v>
      </c>
    </row>
    <row r="38" ht="36" hidden="1" customHeight="1" spans="1:7">
      <c r="A38" s="52" t="s">
        <v>3216</v>
      </c>
      <c r="B38" s="82"/>
      <c r="C38" s="82"/>
      <c r="D38" s="85"/>
      <c r="E38" s="24" t="str">
        <f t="shared" si="0"/>
        <v/>
      </c>
      <c r="F38" s="24" t="str">
        <f t="shared" si="1"/>
        <v/>
      </c>
      <c r="G38" s="77" t="str">
        <f t="shared" si="2"/>
        <v>否</v>
      </c>
    </row>
    <row r="39" spans="2:3">
      <c r="B39" s="34"/>
      <c r="C39" s="63"/>
    </row>
    <row r="40" spans="2:3">
      <c r="B40" s="34"/>
      <c r="C40" s="63"/>
    </row>
    <row r="41" spans="2:3">
      <c r="B41" s="34"/>
      <c r="C41" s="63"/>
    </row>
    <row r="42" spans="2:3">
      <c r="B42" s="34"/>
      <c r="C42" s="63"/>
    </row>
  </sheetData>
  <autoFilter ref="A4:H38">
    <filterColumn colId="6">
      <customFilters>
        <customFilter operator="equal" val="是"/>
      </customFilters>
    </filterColumn>
    <extLst/>
  </autoFilter>
  <mergeCells count="5">
    <mergeCell ref="A1:F1"/>
    <mergeCell ref="C3:D3"/>
    <mergeCell ref="E3:F3"/>
    <mergeCell ref="A3:A4"/>
    <mergeCell ref="B3:B4"/>
  </mergeCells>
  <conditionalFormatting sqref="C6">
    <cfRule type="cellIs" dxfId="3" priority="51" stopIfTrue="1" operator="lessThanOrEqual">
      <formula>-1</formula>
    </cfRule>
  </conditionalFormatting>
  <conditionalFormatting sqref="D6">
    <cfRule type="cellIs" dxfId="3" priority="17" stopIfTrue="1" operator="lessThanOrEqual">
      <formula>-1</formula>
    </cfRule>
  </conditionalFormatting>
  <conditionalFormatting sqref="C7">
    <cfRule type="cellIs" dxfId="3" priority="50" stopIfTrue="1" operator="lessThanOrEqual">
      <formula>-1</formula>
    </cfRule>
  </conditionalFormatting>
  <conditionalFormatting sqref="D7">
    <cfRule type="cellIs" dxfId="3" priority="15" stopIfTrue="1" operator="lessThanOrEqual">
      <formula>-1</formula>
    </cfRule>
  </conditionalFormatting>
  <conditionalFormatting sqref="D9">
    <cfRule type="cellIs" dxfId="3" priority="13" stopIfTrue="1" operator="lessThanOrEqual">
      <formula>-1</formula>
    </cfRule>
  </conditionalFormatting>
  <conditionalFormatting sqref="D10">
    <cfRule type="cellIs" dxfId="3" priority="12" stopIfTrue="1" operator="lessThanOrEqual">
      <formula>-1</formula>
    </cfRule>
  </conditionalFormatting>
  <conditionalFormatting sqref="C11">
    <cfRule type="cellIs" dxfId="3" priority="48" stopIfTrue="1" operator="lessThanOrEqual">
      <formula>-1</formula>
    </cfRule>
  </conditionalFormatting>
  <conditionalFormatting sqref="D11">
    <cfRule type="cellIs" dxfId="3" priority="9" stopIfTrue="1" operator="lessThanOrEqual">
      <formula>-1</formula>
    </cfRule>
  </conditionalFormatting>
  <conditionalFormatting sqref="C12">
    <cfRule type="cellIs" dxfId="3" priority="47" stopIfTrue="1" operator="lessThanOrEqual">
      <formula>-1</formula>
    </cfRule>
  </conditionalFormatting>
  <conditionalFormatting sqref="C13">
    <cfRule type="cellIs" dxfId="3" priority="44" stopIfTrue="1" operator="lessThanOrEqual">
      <formula>-1</formula>
    </cfRule>
  </conditionalFormatting>
  <conditionalFormatting sqref="D13">
    <cfRule type="cellIs" dxfId="3" priority="11" stopIfTrue="1" operator="lessThanOrEqual">
      <formula>-1</formula>
    </cfRule>
  </conditionalFormatting>
  <conditionalFormatting sqref="D14">
    <cfRule type="cellIs" dxfId="3" priority="10" stopIfTrue="1" operator="lessThanOrEqual">
      <formula>-1</formula>
    </cfRule>
  </conditionalFormatting>
  <conditionalFormatting sqref="C15">
    <cfRule type="cellIs" dxfId="3" priority="46" stopIfTrue="1" operator="lessThanOrEqual">
      <formula>-1</formula>
    </cfRule>
  </conditionalFormatting>
  <conditionalFormatting sqref="C16">
    <cfRule type="cellIs" dxfId="3" priority="45" stopIfTrue="1" operator="lessThanOrEqual">
      <formula>-1</formula>
    </cfRule>
  </conditionalFormatting>
  <conditionalFormatting sqref="C17">
    <cfRule type="cellIs" dxfId="3" priority="72" stopIfTrue="1" operator="lessThanOrEqual">
      <formula>-1</formula>
    </cfRule>
  </conditionalFormatting>
  <conditionalFormatting sqref="D20">
    <cfRule type="cellIs" dxfId="3" priority="7" stopIfTrue="1" operator="lessThanOrEqual">
      <formula>-1</formula>
    </cfRule>
  </conditionalFormatting>
  <conditionalFormatting sqref="D21">
    <cfRule type="cellIs" dxfId="3" priority="6" stopIfTrue="1" operator="lessThanOrEqual">
      <formula>-1</formula>
    </cfRule>
  </conditionalFormatting>
  <conditionalFormatting sqref="C23">
    <cfRule type="cellIs" dxfId="3" priority="42" stopIfTrue="1" operator="lessThanOrEqual">
      <formula>-1</formula>
    </cfRule>
  </conditionalFormatting>
  <conditionalFormatting sqref="D23">
    <cfRule type="cellIs" dxfId="3" priority="5" stopIfTrue="1" operator="lessThanOrEqual">
      <formula>-1</formula>
    </cfRule>
  </conditionalFormatting>
  <conditionalFormatting sqref="C24">
    <cfRule type="cellIs" dxfId="3" priority="41" stopIfTrue="1" operator="lessThanOrEqual">
      <formula>-1</formula>
    </cfRule>
  </conditionalFormatting>
  <conditionalFormatting sqref="C25">
    <cfRule type="cellIs" dxfId="3" priority="60" stopIfTrue="1" operator="lessThanOrEqual">
      <formula>-1</formula>
    </cfRule>
  </conditionalFormatting>
  <conditionalFormatting sqref="C27">
    <cfRule type="cellIs" dxfId="3" priority="40" stopIfTrue="1" operator="lessThanOrEqual">
      <formula>-1</formula>
    </cfRule>
  </conditionalFormatting>
  <conditionalFormatting sqref="D27">
    <cfRule type="cellIs" dxfId="3" priority="4" stopIfTrue="1" operator="lessThanOrEqual">
      <formula>-1</formula>
    </cfRule>
  </conditionalFormatting>
  <conditionalFormatting sqref="D28">
    <cfRule type="cellIs" dxfId="3" priority="3" stopIfTrue="1" operator="lessThanOrEqual">
      <formula>-1</formula>
    </cfRule>
  </conditionalFormatting>
  <conditionalFormatting sqref="D29">
    <cfRule type="cellIs" dxfId="3" priority="2" stopIfTrue="1" operator="lessThanOrEqual">
      <formula>-1</formula>
    </cfRule>
  </conditionalFormatting>
  <conditionalFormatting sqref="C31">
    <cfRule type="cellIs" dxfId="3" priority="39" stopIfTrue="1" operator="lessThanOrEqual">
      <formula>-1</formula>
    </cfRule>
  </conditionalFormatting>
  <conditionalFormatting sqref="C32">
    <cfRule type="cellIs" dxfId="3" priority="38" stopIfTrue="1" operator="lessThanOrEqual">
      <formula>-1</formula>
    </cfRule>
  </conditionalFormatting>
  <conditionalFormatting sqref="C33">
    <cfRule type="cellIs" dxfId="3" priority="37" stopIfTrue="1" operator="lessThanOrEqual">
      <formula>-1</formula>
    </cfRule>
  </conditionalFormatting>
  <conditionalFormatting sqref="D35">
    <cfRule type="cellIs" dxfId="3" priority="16" stopIfTrue="1" operator="lessThanOrEqual">
      <formula>-1</formula>
    </cfRule>
  </conditionalFormatting>
  <conditionalFormatting sqref="D36">
    <cfRule type="cellIs" dxfId="3" priority="14" stopIfTrue="1" operator="lessThanOrEqual">
      <formula>-1</formula>
    </cfRule>
  </conditionalFormatting>
  <conditionalFormatting sqref="B38">
    <cfRule type="cellIs" dxfId="3" priority="53" stopIfTrue="1" operator="lessThanOrEqual">
      <formula>-1</formula>
    </cfRule>
  </conditionalFormatting>
  <conditionalFormatting sqref="C38:D38">
    <cfRule type="cellIs" dxfId="3" priority="52" stopIfTrue="1" operator="lessThanOrEqual">
      <formula>-1</formula>
    </cfRule>
  </conditionalFormatting>
  <conditionalFormatting sqref="C8:C9">
    <cfRule type="cellIs" dxfId="3" priority="49" stopIfTrue="1" operator="lessThanOrEqual">
      <formula>-1</formula>
    </cfRule>
  </conditionalFormatting>
  <conditionalFormatting sqref="C19:C21">
    <cfRule type="cellIs" dxfId="3" priority="43" stopIfTrue="1" operator="lessThanOrEqual">
      <formula>-1</formula>
    </cfRule>
  </conditionalFormatting>
  <conditionalFormatting sqref="C28:C29">
    <cfRule type="cellIs" dxfId="3" priority="36" stopIfTrue="1" operator="lessThanOrEqual">
      <formula>-1</formula>
    </cfRule>
  </conditionalFormatting>
  <conditionalFormatting sqref="D16:D18">
    <cfRule type="cellIs" dxfId="3" priority="8" stopIfTrue="1" operator="lessThanOrEqual">
      <formula>-1</formula>
    </cfRule>
  </conditionalFormatting>
  <conditionalFormatting sqref="D24:D25">
    <cfRule type="cellIs" dxfId="3" priority="1" stopIfTrue="1" operator="lessThanOrEqual">
      <formula>-1</formula>
    </cfRule>
  </conditionalFormatting>
  <conditionalFormatting sqref="G5:G38">
    <cfRule type="cellIs" dxfId="3" priority="73"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63" orientation="portrait"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theme="9" tint="0.6"/>
  </sheetPr>
  <dimension ref="A1:G26"/>
  <sheetViews>
    <sheetView showGridLines="0" showZeros="0" view="pageBreakPreview" zoomScale="70" zoomScaleNormal="100" workbookViewId="0">
      <selection activeCell="D5" sqref="D5:D21"/>
    </sheetView>
  </sheetViews>
  <sheetFormatPr defaultColWidth="9" defaultRowHeight="14.25" outlineLevelCol="6"/>
  <cols>
    <col min="1" max="1" width="48.125" style="4" customWidth="1"/>
    <col min="2" max="2" width="20.6333333333333" style="5" customWidth="1"/>
    <col min="3" max="3" width="17.5" style="4" customWidth="1"/>
    <col min="4" max="4" width="17.5" style="35" customWidth="1"/>
    <col min="5" max="6" width="17.5" style="2" customWidth="1"/>
    <col min="7" max="7" width="7.625" style="4" customWidth="1"/>
    <col min="8" max="16384" width="9" style="4"/>
  </cols>
  <sheetData>
    <row r="1" ht="45" customHeight="1" spans="1:7">
      <c r="A1" s="7" t="s">
        <v>3217</v>
      </c>
      <c r="B1" s="7"/>
      <c r="C1" s="7"/>
      <c r="D1" s="36"/>
      <c r="E1" s="7"/>
      <c r="F1" s="7"/>
      <c r="G1" s="5"/>
    </row>
    <row r="2" ht="20.1" customHeight="1" spans="1:7">
      <c r="A2" s="37" t="s">
        <v>3218</v>
      </c>
      <c r="B2" s="38"/>
      <c r="C2" s="39"/>
      <c r="D2" s="40"/>
      <c r="E2" s="41"/>
      <c r="F2" s="42" t="s">
        <v>3219</v>
      </c>
      <c r="G2" s="5"/>
    </row>
    <row r="3" ht="45" customHeight="1" spans="1:6">
      <c r="A3" s="43" t="s">
        <v>3220</v>
      </c>
      <c r="B3" s="14" t="s">
        <v>5</v>
      </c>
      <c r="C3" s="15" t="s">
        <v>6</v>
      </c>
      <c r="D3" s="44"/>
      <c r="E3" s="17" t="s">
        <v>65</v>
      </c>
      <c r="F3" s="17"/>
    </row>
    <row r="4" ht="36" customHeight="1" spans="1:7">
      <c r="A4" s="45"/>
      <c r="B4" s="19"/>
      <c r="C4" s="15" t="s">
        <v>8</v>
      </c>
      <c r="D4" s="46" t="s">
        <v>66</v>
      </c>
      <c r="E4" s="15" t="s">
        <v>67</v>
      </c>
      <c r="F4" s="15" t="s">
        <v>68</v>
      </c>
      <c r="G4" s="20" t="s">
        <v>7</v>
      </c>
    </row>
    <row r="5" ht="36" customHeight="1" spans="1:7">
      <c r="A5" s="47" t="s">
        <v>3221</v>
      </c>
      <c r="B5" s="32">
        <v>27001</v>
      </c>
      <c r="C5" s="32">
        <v>29088</v>
      </c>
      <c r="D5" s="48">
        <v>29088</v>
      </c>
      <c r="E5" s="24">
        <f>IF(B5&gt;0,D5/B5-1,IF(B5&lt;0,-(D5/B5-1),""))</f>
        <v>0.077</v>
      </c>
      <c r="F5" s="24">
        <f>IF(C5&gt;0,D5/C5-1,IF(C5&lt;0,-(D5/C5-1),""))</f>
        <v>0</v>
      </c>
      <c r="G5" s="25" t="str">
        <f t="shared" ref="G5:G22" si="0">IF(A5&lt;&gt;"",IF(SUM(B5:C5)&lt;&gt;0,"是","否"),"是")</f>
        <v>是</v>
      </c>
    </row>
    <row r="6" s="1" customFormat="1" ht="36" customHeight="1" spans="1:7">
      <c r="A6" s="49" t="s">
        <v>3222</v>
      </c>
      <c r="B6" s="50">
        <v>26669</v>
      </c>
      <c r="C6" s="29">
        <v>27984</v>
      </c>
      <c r="D6" s="51">
        <v>27984</v>
      </c>
      <c r="E6" s="24">
        <f t="shared" ref="E6:E22" si="1">IF(B6&gt;0,D6/B6-1,IF(B6&lt;0,-(D6/B6-1),""))</f>
        <v>0.049</v>
      </c>
      <c r="F6" s="24">
        <f>IF(C6&gt;0,D6/C6-1,IF(C6&lt;0,-(D6/C6-1),""))</f>
        <v>0</v>
      </c>
      <c r="G6" s="25" t="str">
        <f t="shared" si="0"/>
        <v>是</v>
      </c>
    </row>
    <row r="7" s="1" customFormat="1" ht="36" hidden="1" customHeight="1" spans="1:7">
      <c r="A7" s="52" t="s">
        <v>3223</v>
      </c>
      <c r="B7" s="50"/>
      <c r="C7" s="53"/>
      <c r="D7" s="54"/>
      <c r="E7" s="24" t="str">
        <f t="shared" si="1"/>
        <v/>
      </c>
      <c r="F7" s="24" t="str">
        <f t="shared" ref="F7:F22" si="2">IF(C7&gt;0,D7/C7-1,IF(C7&lt;0,-(D7/C7-1),""))</f>
        <v/>
      </c>
      <c r="G7" s="55" t="str">
        <f t="shared" si="0"/>
        <v>否</v>
      </c>
    </row>
    <row r="8" ht="36" customHeight="1" spans="1:7">
      <c r="A8" s="47" t="s">
        <v>3224</v>
      </c>
      <c r="B8" s="32">
        <v>19134</v>
      </c>
      <c r="C8" s="32">
        <v>21940</v>
      </c>
      <c r="D8" s="56">
        <v>21940</v>
      </c>
      <c r="E8" s="24">
        <f t="shared" si="1"/>
        <v>0.147</v>
      </c>
      <c r="F8" s="24">
        <f t="shared" si="2"/>
        <v>0</v>
      </c>
      <c r="G8" s="25" t="str">
        <f t="shared" si="0"/>
        <v>是</v>
      </c>
    </row>
    <row r="9" s="1" customFormat="1" ht="36" customHeight="1" spans="1:7">
      <c r="A9" s="49" t="s">
        <v>3222</v>
      </c>
      <c r="B9" s="50">
        <v>18970</v>
      </c>
      <c r="C9" s="29">
        <v>21940</v>
      </c>
      <c r="D9" s="51">
        <v>21940</v>
      </c>
      <c r="E9" s="24">
        <f t="shared" si="1"/>
        <v>0.157</v>
      </c>
      <c r="F9" s="24">
        <f t="shared" si="2"/>
        <v>0</v>
      </c>
      <c r="G9" s="25" t="str">
        <f t="shared" si="0"/>
        <v>是</v>
      </c>
    </row>
    <row r="10" s="2" customFormat="1" ht="36" customHeight="1" spans="1:7">
      <c r="A10" s="47" t="s">
        <v>3225</v>
      </c>
      <c r="B10" s="32">
        <v>1338</v>
      </c>
      <c r="C10" s="32">
        <v>1046</v>
      </c>
      <c r="D10" s="56">
        <v>1046</v>
      </c>
      <c r="E10" s="24">
        <f t="shared" si="1"/>
        <v>-0.218</v>
      </c>
      <c r="F10" s="24">
        <f t="shared" si="2"/>
        <v>0</v>
      </c>
      <c r="G10" s="25" t="str">
        <f t="shared" si="0"/>
        <v>是</v>
      </c>
    </row>
    <row r="11" s="3" customFormat="1" ht="36" customHeight="1" spans="1:7">
      <c r="A11" s="49" t="s">
        <v>3222</v>
      </c>
      <c r="B11" s="50">
        <v>450</v>
      </c>
      <c r="C11" s="29">
        <v>540</v>
      </c>
      <c r="D11" s="51">
        <v>540</v>
      </c>
      <c r="E11" s="24">
        <f t="shared" si="1"/>
        <v>0.2</v>
      </c>
      <c r="F11" s="24">
        <f t="shared" si="2"/>
        <v>0</v>
      </c>
      <c r="G11" s="25" t="str">
        <f t="shared" si="0"/>
        <v>是</v>
      </c>
    </row>
    <row r="12" s="2" customFormat="1" ht="36" customHeight="1" spans="1:7">
      <c r="A12" s="47" t="s">
        <v>3226</v>
      </c>
      <c r="B12" s="32">
        <v>11746</v>
      </c>
      <c r="C12" s="32">
        <v>13800</v>
      </c>
      <c r="D12" s="56">
        <v>12100</v>
      </c>
      <c r="E12" s="24">
        <f t="shared" si="1"/>
        <v>0.03</v>
      </c>
      <c r="F12" s="24">
        <f t="shared" si="2"/>
        <v>-0.123</v>
      </c>
      <c r="G12" s="25" t="str">
        <f t="shared" si="0"/>
        <v>是</v>
      </c>
    </row>
    <row r="13" s="3" customFormat="1" ht="36" customHeight="1" spans="1:7">
      <c r="A13" s="49" t="s">
        <v>3222</v>
      </c>
      <c r="B13" s="50">
        <v>11722</v>
      </c>
      <c r="C13" s="29">
        <v>13228</v>
      </c>
      <c r="D13" s="51">
        <v>11528</v>
      </c>
      <c r="E13" s="24">
        <f t="shared" si="1"/>
        <v>-0.017</v>
      </c>
      <c r="F13" s="24">
        <f t="shared" si="2"/>
        <v>-0.129</v>
      </c>
      <c r="G13" s="25" t="str">
        <f t="shared" si="0"/>
        <v>是</v>
      </c>
    </row>
    <row r="14" s="2" customFormat="1" ht="36" customHeight="1" spans="1:7">
      <c r="A14" s="47" t="s">
        <v>3227</v>
      </c>
      <c r="B14" s="32">
        <v>959</v>
      </c>
      <c r="C14" s="32">
        <v>1045</v>
      </c>
      <c r="D14" s="56">
        <v>1045</v>
      </c>
      <c r="E14" s="24">
        <f t="shared" si="1"/>
        <v>0.09</v>
      </c>
      <c r="F14" s="24">
        <f t="shared" si="2"/>
        <v>0</v>
      </c>
      <c r="G14" s="25" t="str">
        <f t="shared" si="0"/>
        <v>是</v>
      </c>
    </row>
    <row r="15" s="3" customFormat="1" ht="36" customHeight="1" spans="1:7">
      <c r="A15" s="49" t="s">
        <v>3222</v>
      </c>
      <c r="B15" s="50">
        <v>931</v>
      </c>
      <c r="C15" s="29">
        <v>1045</v>
      </c>
      <c r="D15" s="51">
        <v>1045</v>
      </c>
      <c r="E15" s="24">
        <f t="shared" si="1"/>
        <v>0.122</v>
      </c>
      <c r="F15" s="24">
        <f t="shared" si="2"/>
        <v>0</v>
      </c>
      <c r="G15" s="25" t="str">
        <f t="shared" si="0"/>
        <v>是</v>
      </c>
    </row>
    <row r="16" s="2" customFormat="1" ht="36" customHeight="1" spans="1:7">
      <c r="A16" s="47" t="s">
        <v>3228</v>
      </c>
      <c r="B16" s="32">
        <v>7723</v>
      </c>
      <c r="C16" s="32">
        <v>8802</v>
      </c>
      <c r="D16" s="56">
        <v>8814</v>
      </c>
      <c r="E16" s="24">
        <f t="shared" si="1"/>
        <v>0.141</v>
      </c>
      <c r="F16" s="24">
        <f t="shared" si="2"/>
        <v>0.001</v>
      </c>
      <c r="G16" s="25" t="str">
        <f t="shared" si="0"/>
        <v>是</v>
      </c>
    </row>
    <row r="17" s="1" customFormat="1" ht="36" customHeight="1" spans="1:7">
      <c r="A17" s="49" t="s">
        <v>3222</v>
      </c>
      <c r="B17" s="50">
        <v>7717</v>
      </c>
      <c r="C17" s="57">
        <v>8796</v>
      </c>
      <c r="D17" s="51">
        <v>8811</v>
      </c>
      <c r="E17" s="24">
        <f t="shared" si="1"/>
        <v>0.142</v>
      </c>
      <c r="F17" s="24">
        <f t="shared" si="2"/>
        <v>0.002</v>
      </c>
      <c r="G17" s="25" t="str">
        <f t="shared" si="0"/>
        <v>是</v>
      </c>
    </row>
    <row r="18" ht="36" customHeight="1" spans="1:7">
      <c r="A18" s="47" t="s">
        <v>3229</v>
      </c>
      <c r="B18" s="32">
        <v>13522</v>
      </c>
      <c r="C18" s="32">
        <v>15802</v>
      </c>
      <c r="D18" s="56">
        <v>17394</v>
      </c>
      <c r="E18" s="24">
        <f t="shared" si="1"/>
        <v>0.286</v>
      </c>
      <c r="F18" s="24">
        <f t="shared" si="2"/>
        <v>0.101</v>
      </c>
      <c r="G18" s="25" t="str">
        <f t="shared" si="0"/>
        <v>是</v>
      </c>
    </row>
    <row r="19" s="1" customFormat="1" ht="36" customHeight="1" spans="1:7">
      <c r="A19" s="49" t="s">
        <v>3222</v>
      </c>
      <c r="B19" s="50">
        <v>13521</v>
      </c>
      <c r="C19" s="29">
        <v>13957</v>
      </c>
      <c r="D19" s="51">
        <v>15571</v>
      </c>
      <c r="E19" s="24">
        <f t="shared" si="1"/>
        <v>0.152</v>
      </c>
      <c r="F19" s="24">
        <f t="shared" si="2"/>
        <v>0.116</v>
      </c>
      <c r="G19" s="25" t="str">
        <f t="shared" si="0"/>
        <v>是</v>
      </c>
    </row>
    <row r="20" ht="36" customHeight="1" spans="1:7">
      <c r="A20" s="58" t="s">
        <v>3230</v>
      </c>
      <c r="B20" s="32">
        <f>B5+B8+B10+B12+B14+B16+B18</f>
        <v>81423</v>
      </c>
      <c r="C20" s="32">
        <f>C5+C8+C10+C12+C14+C16+C18</f>
        <v>91523</v>
      </c>
      <c r="D20" s="59">
        <v>91427</v>
      </c>
      <c r="E20" s="24">
        <f t="shared" si="1"/>
        <v>0.123</v>
      </c>
      <c r="F20" s="24">
        <f t="shared" si="2"/>
        <v>-0.001</v>
      </c>
      <c r="G20" s="25" t="str">
        <f t="shared" si="0"/>
        <v>是</v>
      </c>
    </row>
    <row r="21" ht="36" customHeight="1" spans="1:7">
      <c r="A21" s="49" t="s">
        <v>3231</v>
      </c>
      <c r="B21" s="50">
        <f>B6+B9+B11+B13+B15+B17+B19</f>
        <v>79980</v>
      </c>
      <c r="C21" s="50">
        <f>C6+C9+C11+C13+C15+C17+C19</f>
        <v>87490</v>
      </c>
      <c r="D21" s="60">
        <v>87419</v>
      </c>
      <c r="E21" s="24">
        <f t="shared" si="1"/>
        <v>0.093</v>
      </c>
      <c r="F21" s="24">
        <f t="shared" si="2"/>
        <v>-0.001</v>
      </c>
      <c r="G21" s="25" t="str">
        <f t="shared" si="0"/>
        <v>是</v>
      </c>
    </row>
    <row r="22" ht="36" hidden="1" customHeight="1" spans="1:7">
      <c r="A22" s="52" t="s">
        <v>3232</v>
      </c>
      <c r="B22" s="61"/>
      <c r="C22" s="61"/>
      <c r="D22" s="62"/>
      <c r="E22" s="24" t="str">
        <f t="shared" si="1"/>
        <v/>
      </c>
      <c r="F22" s="24" t="str">
        <f t="shared" si="2"/>
        <v/>
      </c>
      <c r="G22" s="55" t="str">
        <f t="shared" si="0"/>
        <v>否</v>
      </c>
    </row>
    <row r="23" spans="2:3">
      <c r="B23" s="34"/>
      <c r="C23" s="63"/>
    </row>
    <row r="24" spans="2:3">
      <c r="B24" s="34"/>
      <c r="C24" s="63"/>
    </row>
    <row r="25" spans="2:3">
      <c r="B25" s="34"/>
      <c r="C25" s="63"/>
    </row>
    <row r="26" spans="2:3">
      <c r="B26" s="34"/>
      <c r="C26" s="63"/>
    </row>
  </sheetData>
  <autoFilter ref="A4:H22">
    <filterColumn colId="6">
      <customFilters>
        <customFilter operator="equal" val="是"/>
      </customFilters>
    </filterColumn>
    <extLst/>
  </autoFilter>
  <mergeCells count="5">
    <mergeCell ref="A1:F1"/>
    <mergeCell ref="C3:D3"/>
    <mergeCell ref="E3:F3"/>
    <mergeCell ref="A3:A4"/>
    <mergeCell ref="B3:B4"/>
  </mergeCells>
  <conditionalFormatting sqref="G5:G22">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69" orientation="portrait"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theme="9" tint="0.6"/>
  </sheetPr>
  <dimension ref="A1:G24"/>
  <sheetViews>
    <sheetView showGridLines="0" showZeros="0" view="pageBreakPreview" zoomScale="70" zoomScaleNormal="100" workbookViewId="0">
      <selection activeCell="G16" sqref="G16"/>
    </sheetView>
  </sheetViews>
  <sheetFormatPr defaultColWidth="9" defaultRowHeight="14.25" outlineLevelCol="6"/>
  <cols>
    <col min="1" max="1" width="45.6333333333333" style="4" customWidth="1"/>
    <col min="2" max="2" width="20.6333333333333" style="5" customWidth="1"/>
    <col min="3" max="3" width="18.125" style="5" customWidth="1"/>
    <col min="4" max="4" width="18.125" style="6" customWidth="1"/>
    <col min="5" max="6" width="18.125" style="2" customWidth="1"/>
    <col min="7" max="7" width="7.5" style="4" customWidth="1"/>
    <col min="8" max="16384" width="9" style="4"/>
  </cols>
  <sheetData>
    <row r="1" ht="45" customHeight="1" spans="1:7">
      <c r="A1" s="7" t="s">
        <v>3233</v>
      </c>
      <c r="B1" s="7"/>
      <c r="C1" s="7"/>
      <c r="D1" s="7"/>
      <c r="E1" s="7"/>
      <c r="F1" s="7"/>
      <c r="G1" s="5"/>
    </row>
    <row r="2" ht="20.1" customHeight="1" spans="1:7">
      <c r="A2" s="8" t="s">
        <v>3234</v>
      </c>
      <c r="B2" s="9"/>
      <c r="C2" s="10"/>
      <c r="D2" s="11"/>
      <c r="E2" s="11"/>
      <c r="F2" s="12" t="s">
        <v>3235</v>
      </c>
      <c r="G2" s="5"/>
    </row>
    <row r="3" ht="42" customHeight="1" spans="1:6">
      <c r="A3" s="13" t="s">
        <v>3220</v>
      </c>
      <c r="B3" s="14" t="s">
        <v>5</v>
      </c>
      <c r="C3" s="15" t="s">
        <v>6</v>
      </c>
      <c r="D3" s="16"/>
      <c r="E3" s="17" t="s">
        <v>65</v>
      </c>
      <c r="F3" s="17"/>
    </row>
    <row r="4" ht="42" customHeight="1" spans="1:7">
      <c r="A4" s="18"/>
      <c r="B4" s="19"/>
      <c r="C4" s="15" t="s">
        <v>8</v>
      </c>
      <c r="D4" s="16" t="s">
        <v>66</v>
      </c>
      <c r="E4" s="15" t="s">
        <v>67</v>
      </c>
      <c r="F4" s="15" t="s">
        <v>68</v>
      </c>
      <c r="G4" s="20" t="s">
        <v>7</v>
      </c>
    </row>
    <row r="5" ht="43" customHeight="1" spans="1:7">
      <c r="A5" s="21" t="s">
        <v>3236</v>
      </c>
      <c r="B5" s="22"/>
      <c r="C5" s="23"/>
      <c r="D5" s="23"/>
      <c r="E5" s="24" t="str">
        <f>IF(B5&gt;0,D5/B5-1,IF(B5&lt;0,-(D5/B5-1),""))</f>
        <v/>
      </c>
      <c r="F5" s="24" t="str">
        <f>IF(C5&gt;0,D5/C5-1,IF(C5&lt;0,-(D5/C5-1),""))</f>
        <v/>
      </c>
      <c r="G5" s="25" t="str">
        <f>IF(A5&lt;&gt;"",IF(SUM(B5:C5)&lt;&gt;0,"是","否"),"是")</f>
        <v>否</v>
      </c>
    </row>
    <row r="6" s="1" customFormat="1" ht="36" customHeight="1" spans="1:7">
      <c r="A6" s="26" t="s">
        <v>3237</v>
      </c>
      <c r="B6" s="27">
        <v>3480</v>
      </c>
      <c r="C6" s="28">
        <v>3480</v>
      </c>
      <c r="D6" s="28">
        <v>3480</v>
      </c>
      <c r="E6" s="24">
        <f t="shared" ref="E6:E20" si="0">IF(B6&gt;0,D6/B6-1,IF(B6&lt;0,-(D6/B6-1),""))</f>
        <v>0</v>
      </c>
      <c r="F6" s="24">
        <f t="shared" ref="F6:F20" si="1">IF(C6&gt;0,D6/C6-1,IF(C6&lt;0,-(D6/C6-1),""))</f>
        <v>0</v>
      </c>
      <c r="G6" s="25" t="str">
        <f t="shared" ref="G5:G20" si="2">IF(A6&lt;&gt;"",IF(SUM(B6:C6)&lt;&gt;0,"是","否"),"是")</f>
        <v>是</v>
      </c>
    </row>
    <row r="7" ht="36" customHeight="1" spans="1:7">
      <c r="A7" s="21" t="s">
        <v>3238</v>
      </c>
      <c r="B7" s="22">
        <v>-115</v>
      </c>
      <c r="C7" s="23">
        <v>1829</v>
      </c>
      <c r="D7" s="23">
        <v>1829</v>
      </c>
      <c r="E7" s="24">
        <f t="shared" si="0"/>
        <v>16.904</v>
      </c>
      <c r="F7" s="24">
        <f t="shared" si="1"/>
        <v>0</v>
      </c>
      <c r="G7" s="25" t="str">
        <f t="shared" si="2"/>
        <v>是</v>
      </c>
    </row>
    <row r="8" s="1" customFormat="1" ht="36" customHeight="1" spans="1:7">
      <c r="A8" s="26" t="s">
        <v>3239</v>
      </c>
      <c r="B8" s="27">
        <v>1182</v>
      </c>
      <c r="C8" s="29">
        <v>3009</v>
      </c>
      <c r="D8" s="29">
        <v>3011</v>
      </c>
      <c r="E8" s="24">
        <f t="shared" si="0"/>
        <v>1.547</v>
      </c>
      <c r="F8" s="24">
        <f t="shared" si="1"/>
        <v>0.001</v>
      </c>
      <c r="G8" s="25" t="str">
        <f t="shared" si="2"/>
        <v>是</v>
      </c>
    </row>
    <row r="9" s="2" customFormat="1" ht="36" customHeight="1" spans="1:7">
      <c r="A9" s="21" t="s">
        <v>3240</v>
      </c>
      <c r="B9" s="30">
        <v>48</v>
      </c>
      <c r="C9" s="23">
        <v>54</v>
      </c>
      <c r="D9" s="23">
        <v>54</v>
      </c>
      <c r="E9" s="24">
        <f t="shared" si="0"/>
        <v>0.125</v>
      </c>
      <c r="F9" s="24">
        <f t="shared" si="1"/>
        <v>0</v>
      </c>
      <c r="G9" s="25" t="str">
        <f t="shared" si="2"/>
        <v>是</v>
      </c>
    </row>
    <row r="10" s="3" customFormat="1" ht="36" customHeight="1" spans="1:7">
      <c r="A10" s="26" t="s">
        <v>3241</v>
      </c>
      <c r="B10" s="27">
        <v>542</v>
      </c>
      <c r="C10" s="29">
        <v>597</v>
      </c>
      <c r="D10" s="29">
        <v>596</v>
      </c>
      <c r="E10" s="24">
        <f t="shared" si="0"/>
        <v>0.1</v>
      </c>
      <c r="F10" s="24">
        <f t="shared" si="1"/>
        <v>-0.002</v>
      </c>
      <c r="G10" s="25" t="str">
        <f t="shared" si="2"/>
        <v>是</v>
      </c>
    </row>
    <row r="11" s="2" customFormat="1" ht="38" customHeight="1" spans="1:7">
      <c r="A11" s="21" t="s">
        <v>3242</v>
      </c>
      <c r="B11" s="30">
        <v>423</v>
      </c>
      <c r="C11" s="23"/>
      <c r="D11" s="23"/>
      <c r="E11" s="24">
        <f t="shared" si="0"/>
        <v>-1</v>
      </c>
      <c r="F11" s="24" t="str">
        <f t="shared" si="1"/>
        <v/>
      </c>
      <c r="G11" s="25" t="str">
        <f t="shared" si="2"/>
        <v>是</v>
      </c>
    </row>
    <row r="12" s="3" customFormat="1" ht="33" customHeight="1" spans="1:7">
      <c r="A12" s="26" t="s">
        <v>3243</v>
      </c>
      <c r="B12" s="27">
        <v>423</v>
      </c>
      <c r="C12" s="29">
        <v>423</v>
      </c>
      <c r="D12" s="29">
        <v>423</v>
      </c>
      <c r="E12" s="24">
        <f t="shared" si="0"/>
        <v>0</v>
      </c>
      <c r="F12" s="24">
        <f t="shared" si="1"/>
        <v>0</v>
      </c>
      <c r="G12" s="25" t="str">
        <f t="shared" si="2"/>
        <v>是</v>
      </c>
    </row>
    <row r="13" s="2" customFormat="1" ht="30" customHeight="1" spans="1:7">
      <c r="A13" s="21" t="s">
        <v>3244</v>
      </c>
      <c r="B13" s="31"/>
      <c r="C13" s="32"/>
      <c r="D13" s="23"/>
      <c r="E13" s="24" t="str">
        <f t="shared" si="0"/>
        <v/>
      </c>
      <c r="F13" s="24" t="str">
        <f t="shared" si="1"/>
        <v/>
      </c>
      <c r="G13" s="25" t="str">
        <f t="shared" si="2"/>
        <v>否</v>
      </c>
    </row>
    <row r="14" s="3" customFormat="1" ht="29" customHeight="1" spans="1:7">
      <c r="A14" s="26" t="s">
        <v>3245</v>
      </c>
      <c r="B14" s="27"/>
      <c r="C14" s="29"/>
      <c r="D14" s="29"/>
      <c r="E14" s="24" t="str">
        <f t="shared" si="0"/>
        <v/>
      </c>
      <c r="F14" s="24" t="str">
        <f t="shared" si="1"/>
        <v/>
      </c>
      <c r="G14" s="25" t="str">
        <f t="shared" si="2"/>
        <v>否</v>
      </c>
    </row>
    <row r="15" s="2" customFormat="1" ht="36" customHeight="1" spans="1:7">
      <c r="A15" s="21" t="s">
        <v>3246</v>
      </c>
      <c r="B15" s="31">
        <v>3232</v>
      </c>
      <c r="C15" s="23">
        <v>5407</v>
      </c>
      <c r="D15" s="23">
        <v>3026</v>
      </c>
      <c r="E15" s="24">
        <f t="shared" si="0"/>
        <v>-0.064</v>
      </c>
      <c r="F15" s="24">
        <f t="shared" si="1"/>
        <v>-0.44</v>
      </c>
      <c r="G15" s="25" t="str">
        <f t="shared" si="2"/>
        <v>是</v>
      </c>
    </row>
    <row r="16" s="3" customFormat="1" ht="36" customHeight="1" spans="1:7">
      <c r="A16" s="26" t="s">
        <v>3247</v>
      </c>
      <c r="B16" s="27">
        <v>36499</v>
      </c>
      <c r="C16" s="29">
        <v>42756</v>
      </c>
      <c r="D16" s="29">
        <v>39525</v>
      </c>
      <c r="E16" s="24">
        <f t="shared" si="0"/>
        <v>0.083</v>
      </c>
      <c r="F16" s="24">
        <f t="shared" si="1"/>
        <v>-0.076</v>
      </c>
      <c r="G16" s="25" t="str">
        <f t="shared" si="2"/>
        <v>是</v>
      </c>
    </row>
    <row r="17" s="2" customFormat="1" ht="36" customHeight="1" spans="1:7">
      <c r="A17" s="21" t="s">
        <v>3248</v>
      </c>
      <c r="B17" s="31">
        <v>-33</v>
      </c>
      <c r="C17" s="23"/>
      <c r="D17" s="30">
        <v>-13</v>
      </c>
      <c r="E17" s="24">
        <f t="shared" si="0"/>
        <v>0.606</v>
      </c>
      <c r="F17" s="24" t="str">
        <f t="shared" si="1"/>
        <v/>
      </c>
      <c r="G17" s="25" t="str">
        <f t="shared" si="2"/>
        <v>是</v>
      </c>
    </row>
    <row r="18" s="3" customFormat="1" ht="35" customHeight="1" spans="1:7">
      <c r="A18" s="26" t="s">
        <v>3249</v>
      </c>
      <c r="B18" s="27">
        <v>101</v>
      </c>
      <c r="C18" s="29">
        <v>101</v>
      </c>
      <c r="D18" s="30">
        <v>88</v>
      </c>
      <c r="E18" s="24">
        <f t="shared" si="0"/>
        <v>-0.129</v>
      </c>
      <c r="F18" s="24">
        <f t="shared" si="1"/>
        <v>-0.129</v>
      </c>
      <c r="G18" s="25" t="str">
        <f t="shared" si="2"/>
        <v>是</v>
      </c>
    </row>
    <row r="19" s="2" customFormat="1" ht="36" customHeight="1" spans="1:7">
      <c r="A19" s="33" t="s">
        <v>3250</v>
      </c>
      <c r="B19" s="30">
        <v>3555</v>
      </c>
      <c r="C19" s="30">
        <f>C5+C7+C9+C11+C13+C15+C17</f>
        <v>7290</v>
      </c>
      <c r="D19" s="23">
        <v>4896</v>
      </c>
      <c r="E19" s="24">
        <f t="shared" si="0"/>
        <v>0.377</v>
      </c>
      <c r="F19" s="24">
        <f t="shared" si="1"/>
        <v>-0.328</v>
      </c>
      <c r="G19" s="25" t="str">
        <f t="shared" si="2"/>
        <v>是</v>
      </c>
    </row>
    <row r="20" s="2" customFormat="1" ht="36" customHeight="1" spans="1:7">
      <c r="A20" s="33" t="s">
        <v>3251</v>
      </c>
      <c r="B20" s="30">
        <v>42227</v>
      </c>
      <c r="C20" s="30">
        <f>C6+C8+C10+C12+C14+C16+C18</f>
        <v>50366</v>
      </c>
      <c r="D20" s="22">
        <v>47123</v>
      </c>
      <c r="E20" s="24">
        <f t="shared" si="0"/>
        <v>0.116</v>
      </c>
      <c r="F20" s="24">
        <f t="shared" si="1"/>
        <v>-0.064</v>
      </c>
      <c r="G20" s="25" t="str">
        <f t="shared" si="2"/>
        <v>是</v>
      </c>
    </row>
    <row r="21" spans="2:3">
      <c r="B21" s="34"/>
      <c r="C21" s="34"/>
    </row>
    <row r="22" spans="2:3">
      <c r="B22" s="34"/>
      <c r="C22" s="34"/>
    </row>
    <row r="23" spans="2:3">
      <c r="B23" s="34"/>
      <c r="C23" s="34"/>
    </row>
    <row r="24" spans="2:3">
      <c r="B24" s="34"/>
      <c r="C24" s="34"/>
    </row>
  </sheetData>
  <autoFilter ref="A4:H20">
    <extLst/>
  </autoFilter>
  <mergeCells count="5">
    <mergeCell ref="A1:F1"/>
    <mergeCell ref="C3:D3"/>
    <mergeCell ref="E3:F3"/>
    <mergeCell ref="A3:A4"/>
    <mergeCell ref="B3:B4"/>
  </mergeCells>
  <conditionalFormatting sqref="G5:G20">
    <cfRule type="cellIs" dxfId="3" priority="3"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69" orientation="portrait"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T1310"/>
  <sheetViews>
    <sheetView workbookViewId="0">
      <selection activeCell="A1" sqref="A1:R1295"/>
    </sheetView>
  </sheetViews>
  <sheetFormatPr defaultColWidth="9" defaultRowHeight="13.5"/>
  <sheetData>
    <row r="1" spans="2:2">
      <c r="B1" t="s">
        <v>159</v>
      </c>
    </row>
    <row r="2" spans="2:16">
      <c r="B2" t="s">
        <v>160</v>
      </c>
      <c r="P2" t="s">
        <v>2</v>
      </c>
    </row>
    <row r="3" spans="1:15">
      <c r="A3" t="s">
        <v>3</v>
      </c>
      <c r="B3" t="s">
        <v>4</v>
      </c>
      <c r="C3" t="s">
        <v>3252</v>
      </c>
      <c r="D3" t="s">
        <v>6</v>
      </c>
      <c r="O3" t="s">
        <v>65</v>
      </c>
    </row>
    <row r="4" spans="4:18">
      <c r="D4" t="s">
        <v>8</v>
      </c>
      <c r="E4" t="s">
        <v>66</v>
      </c>
      <c r="F4" t="s">
        <v>3253</v>
      </c>
      <c r="G4" t="s">
        <v>3254</v>
      </c>
      <c r="H4" t="s">
        <v>3255</v>
      </c>
      <c r="I4" t="s">
        <v>3256</v>
      </c>
      <c r="J4" t="s">
        <v>3257</v>
      </c>
      <c r="K4" t="s">
        <v>3258</v>
      </c>
      <c r="L4" t="s">
        <v>3259</v>
      </c>
      <c r="M4" t="s">
        <v>3260</v>
      </c>
      <c r="N4" t="s">
        <v>3261</v>
      </c>
      <c r="O4" t="s">
        <v>67</v>
      </c>
      <c r="P4" t="s">
        <v>68</v>
      </c>
      <c r="Q4" t="s">
        <v>7</v>
      </c>
      <c r="R4" t="s">
        <v>161</v>
      </c>
    </row>
    <row r="5" spans="1:18">
      <c r="A5" t="s">
        <v>162</v>
      </c>
      <c r="B5" t="s">
        <v>116</v>
      </c>
      <c r="C5">
        <v>15808</v>
      </c>
      <c r="D5">
        <v>17014</v>
      </c>
      <c r="E5">
        <v>11613</v>
      </c>
      <c r="F5">
        <v>7164</v>
      </c>
      <c r="G5">
        <v>2725</v>
      </c>
      <c r="H5">
        <v>1553</v>
      </c>
      <c r="I5">
        <v>37</v>
      </c>
      <c r="J5">
        <v>0</v>
      </c>
      <c r="K5">
        <v>0</v>
      </c>
      <c r="L5">
        <v>2547</v>
      </c>
      <c r="M5">
        <v>134</v>
      </c>
      <c r="N5">
        <v>0</v>
      </c>
      <c r="O5">
        <v>-0.265</v>
      </c>
      <c r="P5">
        <v>-0.317</v>
      </c>
      <c r="Q5" t="s">
        <v>3262</v>
      </c>
      <c r="R5" t="s">
        <v>3263</v>
      </c>
    </row>
    <row r="6" spans="1:18">
      <c r="A6" t="s">
        <v>163</v>
      </c>
      <c r="B6" t="s">
        <v>164</v>
      </c>
      <c r="C6">
        <v>678</v>
      </c>
      <c r="D6">
        <v>823</v>
      </c>
      <c r="E6">
        <v>529</v>
      </c>
      <c r="F6">
        <v>355</v>
      </c>
      <c r="G6">
        <v>129</v>
      </c>
      <c r="H6">
        <v>45</v>
      </c>
      <c r="I6">
        <v>0</v>
      </c>
      <c r="J6">
        <v>0</v>
      </c>
      <c r="K6">
        <v>0</v>
      </c>
      <c r="L6">
        <v>55</v>
      </c>
      <c r="M6">
        <v>0</v>
      </c>
      <c r="N6">
        <v>0</v>
      </c>
      <c r="O6">
        <v>-0.22</v>
      </c>
      <c r="P6">
        <v>-0.357</v>
      </c>
      <c r="Q6" t="s">
        <v>3262</v>
      </c>
      <c r="R6" t="s">
        <v>3264</v>
      </c>
    </row>
    <row r="7" spans="1:20">
      <c r="A7" t="s">
        <v>165</v>
      </c>
      <c r="B7" t="s">
        <v>166</v>
      </c>
      <c r="C7">
        <v>589</v>
      </c>
      <c r="D7">
        <v>615</v>
      </c>
      <c r="E7">
        <v>529</v>
      </c>
      <c r="F7">
        <v>355</v>
      </c>
      <c r="G7">
        <v>129</v>
      </c>
      <c r="H7">
        <v>45</v>
      </c>
      <c r="I7">
        <v>0</v>
      </c>
      <c r="J7">
        <v>0</v>
      </c>
      <c r="K7">
        <v>0</v>
      </c>
      <c r="L7">
        <v>36</v>
      </c>
      <c r="M7">
        <v>0</v>
      </c>
      <c r="O7">
        <v>-0.102</v>
      </c>
      <c r="P7">
        <v>-0.14</v>
      </c>
      <c r="Q7" t="s">
        <v>3262</v>
      </c>
      <c r="R7" t="s">
        <v>3265</v>
      </c>
      <c r="T7">
        <v>-4000</v>
      </c>
    </row>
    <row r="8" spans="1:18">
      <c r="A8" t="s">
        <v>167</v>
      </c>
      <c r="B8" t="s">
        <v>168</v>
      </c>
      <c r="C8">
        <v>16</v>
      </c>
      <c r="D8">
        <v>12</v>
      </c>
      <c r="E8">
        <v>0</v>
      </c>
      <c r="F8">
        <v>0</v>
      </c>
      <c r="G8">
        <v>0</v>
      </c>
      <c r="H8">
        <v>0</v>
      </c>
      <c r="I8">
        <v>0</v>
      </c>
      <c r="J8">
        <v>0</v>
      </c>
      <c r="K8">
        <v>0</v>
      </c>
      <c r="L8">
        <v>9</v>
      </c>
      <c r="M8">
        <v>0</v>
      </c>
      <c r="O8">
        <v>-1</v>
      </c>
      <c r="P8">
        <v>-1</v>
      </c>
      <c r="Q8" t="s">
        <v>3262</v>
      </c>
      <c r="R8" t="s">
        <v>3265</v>
      </c>
    </row>
    <row r="9" spans="1:18">
      <c r="A9" t="s">
        <v>169</v>
      </c>
      <c r="B9" t="s">
        <v>170</v>
      </c>
      <c r="C9">
        <v>0</v>
      </c>
      <c r="D9">
        <v>0</v>
      </c>
      <c r="E9">
        <v>0</v>
      </c>
      <c r="F9">
        <v>0</v>
      </c>
      <c r="G9">
        <v>0</v>
      </c>
      <c r="H9">
        <v>0</v>
      </c>
      <c r="I9">
        <v>0</v>
      </c>
      <c r="J9">
        <v>0</v>
      </c>
      <c r="K9">
        <v>0</v>
      </c>
      <c r="L9">
        <v>0</v>
      </c>
      <c r="M9">
        <v>0</v>
      </c>
      <c r="O9" t="s">
        <v>3266</v>
      </c>
      <c r="P9" t="s">
        <v>3266</v>
      </c>
      <c r="Q9" t="s">
        <v>3267</v>
      </c>
      <c r="R9" t="s">
        <v>3265</v>
      </c>
    </row>
    <row r="10" spans="1:18">
      <c r="A10" t="s">
        <v>171</v>
      </c>
      <c r="B10" t="s">
        <v>172</v>
      </c>
      <c r="C10">
        <v>20</v>
      </c>
      <c r="D10">
        <v>37</v>
      </c>
      <c r="E10">
        <v>0</v>
      </c>
      <c r="F10">
        <v>0</v>
      </c>
      <c r="G10">
        <v>0</v>
      </c>
      <c r="H10">
        <v>0</v>
      </c>
      <c r="I10">
        <v>0</v>
      </c>
      <c r="J10">
        <v>0</v>
      </c>
      <c r="K10">
        <v>0</v>
      </c>
      <c r="L10">
        <v>10</v>
      </c>
      <c r="M10">
        <v>0</v>
      </c>
      <c r="O10">
        <v>-1</v>
      </c>
      <c r="P10">
        <v>-1</v>
      </c>
      <c r="Q10" t="s">
        <v>3262</v>
      </c>
      <c r="R10" t="s">
        <v>3265</v>
      </c>
    </row>
    <row r="11" spans="1:18">
      <c r="A11" t="s">
        <v>173</v>
      </c>
      <c r="B11" t="s">
        <v>174</v>
      </c>
      <c r="C11">
        <v>0</v>
      </c>
      <c r="D11">
        <v>0</v>
      </c>
      <c r="E11">
        <v>0</v>
      </c>
      <c r="F11">
        <v>0</v>
      </c>
      <c r="G11">
        <v>0</v>
      </c>
      <c r="H11">
        <v>0</v>
      </c>
      <c r="I11">
        <v>0</v>
      </c>
      <c r="J11">
        <v>0</v>
      </c>
      <c r="K11">
        <v>0</v>
      </c>
      <c r="L11">
        <v>0</v>
      </c>
      <c r="M11">
        <v>0</v>
      </c>
      <c r="O11" t="s">
        <v>3266</v>
      </c>
      <c r="P11" t="s">
        <v>3266</v>
      </c>
      <c r="Q11" t="s">
        <v>3267</v>
      </c>
      <c r="R11" t="s">
        <v>3265</v>
      </c>
    </row>
    <row r="12" spans="1:18">
      <c r="A12" t="s">
        <v>175</v>
      </c>
      <c r="B12" t="s">
        <v>176</v>
      </c>
      <c r="C12">
        <v>0</v>
      </c>
      <c r="D12">
        <v>0</v>
      </c>
      <c r="E12">
        <v>0</v>
      </c>
      <c r="F12">
        <v>0</v>
      </c>
      <c r="G12">
        <v>0</v>
      </c>
      <c r="H12">
        <v>0</v>
      </c>
      <c r="I12">
        <v>0</v>
      </c>
      <c r="J12">
        <v>0</v>
      </c>
      <c r="K12">
        <v>0</v>
      </c>
      <c r="L12">
        <v>0</v>
      </c>
      <c r="M12">
        <v>0</v>
      </c>
      <c r="O12" t="s">
        <v>3266</v>
      </c>
      <c r="P12" t="s">
        <v>3266</v>
      </c>
      <c r="Q12" t="s">
        <v>3267</v>
      </c>
      <c r="R12" t="s">
        <v>3265</v>
      </c>
    </row>
    <row r="13" spans="1:18">
      <c r="A13" t="s">
        <v>177</v>
      </c>
      <c r="B13" t="s">
        <v>178</v>
      </c>
      <c r="C13">
        <v>0</v>
      </c>
      <c r="D13">
        <v>0</v>
      </c>
      <c r="E13">
        <v>0</v>
      </c>
      <c r="F13">
        <v>0</v>
      </c>
      <c r="G13">
        <v>0</v>
      </c>
      <c r="H13">
        <v>0</v>
      </c>
      <c r="I13">
        <v>0</v>
      </c>
      <c r="J13">
        <v>0</v>
      </c>
      <c r="K13">
        <v>0</v>
      </c>
      <c r="L13">
        <v>0</v>
      </c>
      <c r="M13">
        <v>0</v>
      </c>
      <c r="O13" t="s">
        <v>3266</v>
      </c>
      <c r="P13" t="s">
        <v>3266</v>
      </c>
      <c r="Q13" t="s">
        <v>3267</v>
      </c>
      <c r="R13" t="s">
        <v>3265</v>
      </c>
    </row>
    <row r="14" spans="1:18">
      <c r="A14" t="s">
        <v>179</v>
      </c>
      <c r="B14" t="s">
        <v>180</v>
      </c>
      <c r="C14">
        <v>53</v>
      </c>
      <c r="D14">
        <v>159</v>
      </c>
      <c r="E14">
        <v>0</v>
      </c>
      <c r="F14">
        <v>0</v>
      </c>
      <c r="G14">
        <v>0</v>
      </c>
      <c r="H14">
        <v>0</v>
      </c>
      <c r="I14">
        <v>0</v>
      </c>
      <c r="J14">
        <v>0</v>
      </c>
      <c r="K14">
        <v>0</v>
      </c>
      <c r="L14">
        <v>0</v>
      </c>
      <c r="M14">
        <v>0</v>
      </c>
      <c r="O14">
        <v>-1</v>
      </c>
      <c r="P14">
        <v>-1</v>
      </c>
      <c r="Q14" t="s">
        <v>3262</v>
      </c>
      <c r="R14" t="s">
        <v>3265</v>
      </c>
    </row>
    <row r="15" spans="1:18">
      <c r="A15" t="s">
        <v>181</v>
      </c>
      <c r="B15" t="s">
        <v>182</v>
      </c>
      <c r="C15">
        <v>0</v>
      </c>
      <c r="D15">
        <v>0</v>
      </c>
      <c r="E15">
        <v>0</v>
      </c>
      <c r="F15">
        <v>0</v>
      </c>
      <c r="G15">
        <v>0</v>
      </c>
      <c r="H15">
        <v>0</v>
      </c>
      <c r="I15">
        <v>0</v>
      </c>
      <c r="J15">
        <v>0</v>
      </c>
      <c r="K15">
        <v>0</v>
      </c>
      <c r="L15">
        <v>0</v>
      </c>
      <c r="M15">
        <v>0</v>
      </c>
      <c r="O15" t="s">
        <v>3266</v>
      </c>
      <c r="P15" t="s">
        <v>3266</v>
      </c>
      <c r="Q15" t="s">
        <v>3267</v>
      </c>
      <c r="R15" t="s">
        <v>3265</v>
      </c>
    </row>
    <row r="16" spans="1:18">
      <c r="A16" t="s">
        <v>183</v>
      </c>
      <c r="B16" t="s">
        <v>184</v>
      </c>
      <c r="C16">
        <v>0</v>
      </c>
      <c r="D16">
        <v>0</v>
      </c>
      <c r="E16">
        <v>0</v>
      </c>
      <c r="F16">
        <v>0</v>
      </c>
      <c r="G16">
        <v>0</v>
      </c>
      <c r="H16">
        <v>0</v>
      </c>
      <c r="I16">
        <v>0</v>
      </c>
      <c r="J16">
        <v>0</v>
      </c>
      <c r="K16">
        <v>0</v>
      </c>
      <c r="L16">
        <v>0</v>
      </c>
      <c r="M16">
        <v>0</v>
      </c>
      <c r="O16" t="s">
        <v>3266</v>
      </c>
      <c r="P16" t="s">
        <v>3266</v>
      </c>
      <c r="Q16" t="s">
        <v>3267</v>
      </c>
      <c r="R16" t="s">
        <v>3265</v>
      </c>
    </row>
    <row r="17" spans="1:18">
      <c r="A17" t="s">
        <v>185</v>
      </c>
      <c r="B17" t="s">
        <v>186</v>
      </c>
      <c r="C17">
        <v>0</v>
      </c>
      <c r="D17">
        <v>0</v>
      </c>
      <c r="E17">
        <v>0</v>
      </c>
      <c r="F17">
        <v>0</v>
      </c>
      <c r="G17">
        <v>0</v>
      </c>
      <c r="H17">
        <v>0</v>
      </c>
      <c r="I17">
        <v>0</v>
      </c>
      <c r="J17">
        <v>0</v>
      </c>
      <c r="K17">
        <v>0</v>
      </c>
      <c r="L17">
        <v>0</v>
      </c>
      <c r="M17">
        <v>0</v>
      </c>
      <c r="O17" t="s">
        <v>3266</v>
      </c>
      <c r="P17" t="s">
        <v>3266</v>
      </c>
      <c r="Q17" t="s">
        <v>3267</v>
      </c>
      <c r="R17" t="s">
        <v>3265</v>
      </c>
    </row>
    <row r="18" spans="1:18">
      <c r="A18" t="s">
        <v>187</v>
      </c>
      <c r="B18" t="s">
        <v>188</v>
      </c>
      <c r="C18">
        <v>749</v>
      </c>
      <c r="D18">
        <v>921</v>
      </c>
      <c r="E18">
        <v>523</v>
      </c>
      <c r="F18">
        <v>365</v>
      </c>
      <c r="G18">
        <v>115</v>
      </c>
      <c r="H18">
        <v>43</v>
      </c>
      <c r="I18">
        <v>0</v>
      </c>
      <c r="J18">
        <v>0</v>
      </c>
      <c r="K18">
        <v>0</v>
      </c>
      <c r="L18">
        <v>46</v>
      </c>
      <c r="M18">
        <v>0</v>
      </c>
      <c r="N18">
        <v>0</v>
      </c>
      <c r="O18">
        <v>-0.302</v>
      </c>
      <c r="P18">
        <v>-0.432</v>
      </c>
      <c r="Q18" t="s">
        <v>3262</v>
      </c>
      <c r="R18" t="s">
        <v>3264</v>
      </c>
    </row>
    <row r="19" spans="1:20">
      <c r="A19" t="s">
        <v>189</v>
      </c>
      <c r="B19" t="s">
        <v>166</v>
      </c>
      <c r="C19">
        <v>668</v>
      </c>
      <c r="D19">
        <v>702</v>
      </c>
      <c r="E19">
        <v>523</v>
      </c>
      <c r="F19">
        <v>365</v>
      </c>
      <c r="G19">
        <v>115</v>
      </c>
      <c r="H19">
        <v>43</v>
      </c>
      <c r="I19">
        <v>0</v>
      </c>
      <c r="J19">
        <v>0</v>
      </c>
      <c r="K19">
        <v>0</v>
      </c>
      <c r="L19">
        <v>38</v>
      </c>
      <c r="M19">
        <v>0</v>
      </c>
      <c r="O19">
        <v>-0.217</v>
      </c>
      <c r="P19">
        <v>-0.255</v>
      </c>
      <c r="Q19" t="s">
        <v>3262</v>
      </c>
      <c r="R19" t="s">
        <v>3265</v>
      </c>
      <c r="T19">
        <v>-5000</v>
      </c>
    </row>
    <row r="20" spans="1:18">
      <c r="A20" t="s">
        <v>190</v>
      </c>
      <c r="B20" t="s">
        <v>168</v>
      </c>
      <c r="C20">
        <v>0</v>
      </c>
      <c r="D20">
        <v>4</v>
      </c>
      <c r="E20">
        <v>0</v>
      </c>
      <c r="F20">
        <v>0</v>
      </c>
      <c r="G20">
        <v>0</v>
      </c>
      <c r="H20">
        <v>0</v>
      </c>
      <c r="I20">
        <v>0</v>
      </c>
      <c r="J20">
        <v>0</v>
      </c>
      <c r="K20">
        <v>0</v>
      </c>
      <c r="L20">
        <v>0</v>
      </c>
      <c r="M20">
        <v>0</v>
      </c>
      <c r="O20" t="s">
        <v>3266</v>
      </c>
      <c r="P20">
        <v>-1</v>
      </c>
      <c r="Q20" t="s">
        <v>3262</v>
      </c>
      <c r="R20" t="s">
        <v>3265</v>
      </c>
    </row>
    <row r="21" spans="1:18">
      <c r="A21" t="s">
        <v>191</v>
      </c>
      <c r="B21" t="s">
        <v>170</v>
      </c>
      <c r="C21">
        <v>0</v>
      </c>
      <c r="D21">
        <v>0</v>
      </c>
      <c r="E21">
        <v>0</v>
      </c>
      <c r="F21">
        <v>0</v>
      </c>
      <c r="G21">
        <v>0</v>
      </c>
      <c r="H21">
        <v>0</v>
      </c>
      <c r="I21">
        <v>0</v>
      </c>
      <c r="J21">
        <v>0</v>
      </c>
      <c r="K21">
        <v>0</v>
      </c>
      <c r="L21">
        <v>0</v>
      </c>
      <c r="M21">
        <v>0</v>
      </c>
      <c r="O21" t="s">
        <v>3266</v>
      </c>
      <c r="P21" t="s">
        <v>3266</v>
      </c>
      <c r="Q21" t="s">
        <v>3267</v>
      </c>
      <c r="R21" t="s">
        <v>3265</v>
      </c>
    </row>
    <row r="22" spans="1:18">
      <c r="A22" t="s">
        <v>192</v>
      </c>
      <c r="B22" t="s">
        <v>193</v>
      </c>
      <c r="C22">
        <v>16</v>
      </c>
      <c r="D22">
        <v>27</v>
      </c>
      <c r="E22">
        <v>0</v>
      </c>
      <c r="F22">
        <v>0</v>
      </c>
      <c r="G22">
        <v>0</v>
      </c>
      <c r="H22">
        <v>0</v>
      </c>
      <c r="I22">
        <v>0</v>
      </c>
      <c r="J22">
        <v>0</v>
      </c>
      <c r="K22">
        <v>0</v>
      </c>
      <c r="L22">
        <v>8</v>
      </c>
      <c r="M22">
        <v>0</v>
      </c>
      <c r="O22">
        <v>-1</v>
      </c>
      <c r="P22">
        <v>-1</v>
      </c>
      <c r="Q22" t="s">
        <v>3262</v>
      </c>
      <c r="R22" t="s">
        <v>3265</v>
      </c>
    </row>
    <row r="23" spans="1:18">
      <c r="A23" t="s">
        <v>194</v>
      </c>
      <c r="B23" t="s">
        <v>195</v>
      </c>
      <c r="C23">
        <v>1</v>
      </c>
      <c r="D23">
        <v>0</v>
      </c>
      <c r="E23">
        <v>0</v>
      </c>
      <c r="F23">
        <v>0</v>
      </c>
      <c r="G23">
        <v>0</v>
      </c>
      <c r="H23">
        <v>0</v>
      </c>
      <c r="I23">
        <v>0</v>
      </c>
      <c r="J23">
        <v>0</v>
      </c>
      <c r="K23">
        <v>0</v>
      </c>
      <c r="L23">
        <v>0</v>
      </c>
      <c r="M23">
        <v>0</v>
      </c>
      <c r="O23">
        <v>-1</v>
      </c>
      <c r="P23" t="s">
        <v>3266</v>
      </c>
      <c r="Q23" t="s">
        <v>3262</v>
      </c>
      <c r="R23" t="s">
        <v>3265</v>
      </c>
    </row>
    <row r="24" spans="1:18">
      <c r="A24" t="s">
        <v>196</v>
      </c>
      <c r="B24" t="s">
        <v>197</v>
      </c>
      <c r="C24">
        <v>49</v>
      </c>
      <c r="D24">
        <v>188</v>
      </c>
      <c r="E24">
        <v>0</v>
      </c>
      <c r="F24">
        <v>0</v>
      </c>
      <c r="G24">
        <v>0</v>
      </c>
      <c r="H24">
        <v>0</v>
      </c>
      <c r="I24">
        <v>0</v>
      </c>
      <c r="J24">
        <v>0</v>
      </c>
      <c r="K24">
        <v>0</v>
      </c>
      <c r="L24">
        <v>0</v>
      </c>
      <c r="M24">
        <v>0</v>
      </c>
      <c r="O24">
        <v>-1</v>
      </c>
      <c r="P24">
        <v>-1</v>
      </c>
      <c r="Q24" t="s">
        <v>3262</v>
      </c>
      <c r="R24" t="s">
        <v>3265</v>
      </c>
    </row>
    <row r="25" spans="1:18">
      <c r="A25" t="s">
        <v>198</v>
      </c>
      <c r="B25" t="s">
        <v>184</v>
      </c>
      <c r="C25">
        <v>0</v>
      </c>
      <c r="D25">
        <v>0</v>
      </c>
      <c r="E25">
        <v>0</v>
      </c>
      <c r="F25">
        <v>0</v>
      </c>
      <c r="G25">
        <v>0</v>
      </c>
      <c r="H25">
        <v>0</v>
      </c>
      <c r="I25">
        <v>0</v>
      </c>
      <c r="J25">
        <v>0</v>
      </c>
      <c r="K25">
        <v>0</v>
      </c>
      <c r="L25">
        <v>0</v>
      </c>
      <c r="M25">
        <v>0</v>
      </c>
      <c r="O25" t="s">
        <v>3266</v>
      </c>
      <c r="P25" t="s">
        <v>3266</v>
      </c>
      <c r="Q25" t="s">
        <v>3267</v>
      </c>
      <c r="R25" t="s">
        <v>3265</v>
      </c>
    </row>
    <row r="26" spans="1:18">
      <c r="A26" t="s">
        <v>199</v>
      </c>
      <c r="B26" t="s">
        <v>200</v>
      </c>
      <c r="C26">
        <v>15</v>
      </c>
      <c r="D26">
        <v>0</v>
      </c>
      <c r="E26">
        <v>0</v>
      </c>
      <c r="F26">
        <v>0</v>
      </c>
      <c r="G26">
        <v>0</v>
      </c>
      <c r="H26">
        <v>0</v>
      </c>
      <c r="I26">
        <v>0</v>
      </c>
      <c r="J26">
        <v>0</v>
      </c>
      <c r="K26">
        <v>0</v>
      </c>
      <c r="L26">
        <v>0</v>
      </c>
      <c r="M26">
        <v>0</v>
      </c>
      <c r="O26">
        <v>-1</v>
      </c>
      <c r="P26" t="s">
        <v>3266</v>
      </c>
      <c r="Q26" t="s">
        <v>3262</v>
      </c>
      <c r="R26" t="s">
        <v>3265</v>
      </c>
    </row>
    <row r="27" spans="1:18">
      <c r="A27" t="s">
        <v>201</v>
      </c>
      <c r="B27" t="s">
        <v>202</v>
      </c>
      <c r="C27">
        <v>4432</v>
      </c>
      <c r="D27">
        <v>4982</v>
      </c>
      <c r="E27">
        <v>3735</v>
      </c>
      <c r="F27">
        <v>2206</v>
      </c>
      <c r="G27">
        <v>895</v>
      </c>
      <c r="H27">
        <v>558</v>
      </c>
      <c r="I27">
        <v>0</v>
      </c>
      <c r="J27">
        <v>0</v>
      </c>
      <c r="K27">
        <v>0</v>
      </c>
      <c r="L27">
        <v>811</v>
      </c>
      <c r="M27">
        <v>76</v>
      </c>
      <c r="N27">
        <v>0</v>
      </c>
      <c r="O27">
        <v>-0.157</v>
      </c>
      <c r="P27">
        <v>-0.25</v>
      </c>
      <c r="Q27" t="s">
        <v>3262</v>
      </c>
      <c r="R27" t="s">
        <v>3264</v>
      </c>
    </row>
    <row r="28" spans="1:20">
      <c r="A28" t="s">
        <v>203</v>
      </c>
      <c r="B28" t="s">
        <v>166</v>
      </c>
      <c r="C28">
        <v>4330</v>
      </c>
      <c r="D28">
        <v>4847</v>
      </c>
      <c r="E28">
        <v>3636</v>
      </c>
      <c r="F28">
        <v>2206</v>
      </c>
      <c r="G28">
        <v>895</v>
      </c>
      <c r="H28">
        <v>464</v>
      </c>
      <c r="I28">
        <v>0</v>
      </c>
      <c r="J28">
        <v>0</v>
      </c>
      <c r="K28">
        <v>0</v>
      </c>
      <c r="L28">
        <v>805</v>
      </c>
      <c r="M28">
        <v>71</v>
      </c>
      <c r="O28">
        <v>-0.16</v>
      </c>
      <c r="P28">
        <v>-0.25</v>
      </c>
      <c r="Q28" t="s">
        <v>3262</v>
      </c>
      <c r="R28" t="s">
        <v>3265</v>
      </c>
      <c r="T28">
        <v>-110000</v>
      </c>
    </row>
    <row r="29" spans="1:18">
      <c r="A29" t="s">
        <v>204</v>
      </c>
      <c r="B29" t="s">
        <v>168</v>
      </c>
      <c r="C29">
        <v>53</v>
      </c>
      <c r="D29">
        <v>69</v>
      </c>
      <c r="E29">
        <v>39</v>
      </c>
      <c r="F29">
        <v>0</v>
      </c>
      <c r="G29">
        <v>0</v>
      </c>
      <c r="H29">
        <v>34</v>
      </c>
      <c r="I29">
        <v>0</v>
      </c>
      <c r="J29">
        <v>0</v>
      </c>
      <c r="K29">
        <v>0</v>
      </c>
      <c r="L29">
        <v>5</v>
      </c>
      <c r="M29">
        <v>5</v>
      </c>
      <c r="O29">
        <v>-0.264</v>
      </c>
      <c r="P29">
        <v>-0.435</v>
      </c>
      <c r="Q29" t="s">
        <v>3262</v>
      </c>
      <c r="R29" t="s">
        <v>3265</v>
      </c>
    </row>
    <row r="30" spans="1:18">
      <c r="A30" t="s">
        <v>205</v>
      </c>
      <c r="B30" t="s">
        <v>170</v>
      </c>
      <c r="C30">
        <v>0</v>
      </c>
      <c r="D30">
        <v>0</v>
      </c>
      <c r="E30">
        <v>0</v>
      </c>
      <c r="F30">
        <v>0</v>
      </c>
      <c r="G30">
        <v>0</v>
      </c>
      <c r="H30">
        <v>0</v>
      </c>
      <c r="I30">
        <v>0</v>
      </c>
      <c r="J30">
        <v>0</v>
      </c>
      <c r="K30">
        <v>0</v>
      </c>
      <c r="L30">
        <v>0</v>
      </c>
      <c r="M30">
        <v>0</v>
      </c>
      <c r="O30" t="s">
        <v>3266</v>
      </c>
      <c r="P30" t="s">
        <v>3266</v>
      </c>
      <c r="Q30" t="s">
        <v>3267</v>
      </c>
      <c r="R30" t="s">
        <v>3265</v>
      </c>
    </row>
    <row r="31" spans="1:18">
      <c r="A31" t="s">
        <v>206</v>
      </c>
      <c r="B31" t="s">
        <v>207</v>
      </c>
      <c r="C31">
        <v>0</v>
      </c>
      <c r="D31">
        <v>0</v>
      </c>
      <c r="E31">
        <v>0</v>
      </c>
      <c r="F31">
        <v>0</v>
      </c>
      <c r="G31">
        <v>0</v>
      </c>
      <c r="H31">
        <v>0</v>
      </c>
      <c r="I31">
        <v>0</v>
      </c>
      <c r="J31">
        <v>0</v>
      </c>
      <c r="K31">
        <v>0</v>
      </c>
      <c r="L31">
        <v>0</v>
      </c>
      <c r="M31">
        <v>0</v>
      </c>
      <c r="O31" t="s">
        <v>3266</v>
      </c>
      <c r="P31" t="s">
        <v>3266</v>
      </c>
      <c r="Q31" t="s">
        <v>3267</v>
      </c>
      <c r="R31" t="s">
        <v>3265</v>
      </c>
    </row>
    <row r="32" spans="1:18">
      <c r="A32" t="s">
        <v>208</v>
      </c>
      <c r="B32" t="s">
        <v>209</v>
      </c>
      <c r="C32">
        <v>36</v>
      </c>
      <c r="D32">
        <v>60</v>
      </c>
      <c r="E32">
        <v>60</v>
      </c>
      <c r="F32">
        <v>0</v>
      </c>
      <c r="G32">
        <v>0</v>
      </c>
      <c r="H32">
        <v>60</v>
      </c>
      <c r="I32">
        <v>0</v>
      </c>
      <c r="J32">
        <v>0</v>
      </c>
      <c r="K32">
        <v>0</v>
      </c>
      <c r="L32">
        <v>0</v>
      </c>
      <c r="M32">
        <v>0</v>
      </c>
      <c r="O32">
        <v>0.667</v>
      </c>
      <c r="P32">
        <v>0</v>
      </c>
      <c r="Q32" t="s">
        <v>3262</v>
      </c>
      <c r="R32" t="s">
        <v>3265</v>
      </c>
    </row>
    <row r="33" spans="1:18">
      <c r="A33" t="s">
        <v>210</v>
      </c>
      <c r="B33" t="s">
        <v>211</v>
      </c>
      <c r="C33">
        <v>0</v>
      </c>
      <c r="D33">
        <v>0</v>
      </c>
      <c r="E33">
        <v>0</v>
      </c>
      <c r="F33">
        <v>0</v>
      </c>
      <c r="G33">
        <v>0</v>
      </c>
      <c r="H33">
        <v>0</v>
      </c>
      <c r="I33">
        <v>0</v>
      </c>
      <c r="J33">
        <v>0</v>
      </c>
      <c r="K33">
        <v>0</v>
      </c>
      <c r="L33">
        <v>0</v>
      </c>
      <c r="M33">
        <v>0</v>
      </c>
      <c r="O33" t="s">
        <v>3266</v>
      </c>
      <c r="P33" t="s">
        <v>3266</v>
      </c>
      <c r="Q33" t="s">
        <v>3267</v>
      </c>
      <c r="R33" t="s">
        <v>3265</v>
      </c>
    </row>
    <row r="34" spans="1:18">
      <c r="A34" t="s">
        <v>212</v>
      </c>
      <c r="B34" t="s">
        <v>213</v>
      </c>
      <c r="C34">
        <v>8</v>
      </c>
      <c r="D34">
        <v>6</v>
      </c>
      <c r="E34">
        <v>0</v>
      </c>
      <c r="F34">
        <v>0</v>
      </c>
      <c r="G34">
        <v>0</v>
      </c>
      <c r="H34">
        <v>0</v>
      </c>
      <c r="I34">
        <v>0</v>
      </c>
      <c r="J34">
        <v>0</v>
      </c>
      <c r="K34">
        <v>0</v>
      </c>
      <c r="L34">
        <v>1</v>
      </c>
      <c r="M34">
        <v>0</v>
      </c>
      <c r="O34">
        <v>-1</v>
      </c>
      <c r="P34">
        <v>-1</v>
      </c>
      <c r="Q34" t="s">
        <v>3262</v>
      </c>
      <c r="R34" t="s">
        <v>3265</v>
      </c>
    </row>
    <row r="35" spans="1:18">
      <c r="A35" t="s">
        <v>214</v>
      </c>
      <c r="B35" t="s">
        <v>215</v>
      </c>
      <c r="C35">
        <v>0</v>
      </c>
      <c r="D35">
        <v>0</v>
      </c>
      <c r="E35">
        <v>0</v>
      </c>
      <c r="F35">
        <v>0</v>
      </c>
      <c r="G35">
        <v>0</v>
      </c>
      <c r="H35">
        <v>0</v>
      </c>
      <c r="I35">
        <v>0</v>
      </c>
      <c r="J35">
        <v>0</v>
      </c>
      <c r="K35">
        <v>0</v>
      </c>
      <c r="L35">
        <v>0</v>
      </c>
      <c r="M35">
        <v>0</v>
      </c>
      <c r="O35" t="s">
        <v>3266</v>
      </c>
      <c r="P35" t="s">
        <v>3266</v>
      </c>
      <c r="Q35" t="s">
        <v>3267</v>
      </c>
      <c r="R35" t="s">
        <v>3265</v>
      </c>
    </row>
    <row r="36" spans="1:18">
      <c r="A36" t="s">
        <v>216</v>
      </c>
      <c r="B36" t="s">
        <v>184</v>
      </c>
      <c r="C36">
        <v>0</v>
      </c>
      <c r="D36">
        <v>0</v>
      </c>
      <c r="E36">
        <v>0</v>
      </c>
      <c r="F36">
        <v>0</v>
      </c>
      <c r="G36">
        <v>0</v>
      </c>
      <c r="H36">
        <v>0</v>
      </c>
      <c r="I36">
        <v>0</v>
      </c>
      <c r="J36">
        <v>0</v>
      </c>
      <c r="K36">
        <v>0</v>
      </c>
      <c r="L36">
        <v>0</v>
      </c>
      <c r="M36">
        <v>0</v>
      </c>
      <c r="O36" t="s">
        <v>3266</v>
      </c>
      <c r="P36" t="s">
        <v>3266</v>
      </c>
      <c r="Q36" t="s">
        <v>3267</v>
      </c>
      <c r="R36" t="s">
        <v>3265</v>
      </c>
    </row>
    <row r="37" spans="1:18">
      <c r="A37" t="s">
        <v>217</v>
      </c>
      <c r="B37" t="s">
        <v>218</v>
      </c>
      <c r="C37">
        <v>5</v>
      </c>
      <c r="D37">
        <v>0</v>
      </c>
      <c r="E37">
        <v>0</v>
      </c>
      <c r="F37">
        <v>0</v>
      </c>
      <c r="G37">
        <v>0</v>
      </c>
      <c r="H37">
        <v>0</v>
      </c>
      <c r="I37">
        <v>0</v>
      </c>
      <c r="J37">
        <v>0</v>
      </c>
      <c r="K37">
        <v>0</v>
      </c>
      <c r="L37">
        <v>0</v>
      </c>
      <c r="M37">
        <v>0</v>
      </c>
      <c r="O37">
        <v>-1</v>
      </c>
      <c r="P37" t="s">
        <v>3266</v>
      </c>
      <c r="Q37" t="s">
        <v>3262</v>
      </c>
      <c r="R37" t="s">
        <v>3265</v>
      </c>
    </row>
    <row r="38" spans="1:18">
      <c r="A38" t="s">
        <v>219</v>
      </c>
      <c r="B38" t="s">
        <v>220</v>
      </c>
      <c r="C38">
        <v>399</v>
      </c>
      <c r="D38">
        <v>439</v>
      </c>
      <c r="E38">
        <v>305</v>
      </c>
      <c r="F38">
        <v>240</v>
      </c>
      <c r="G38">
        <v>33</v>
      </c>
      <c r="H38">
        <v>32</v>
      </c>
      <c r="I38">
        <v>0</v>
      </c>
      <c r="J38">
        <v>0</v>
      </c>
      <c r="K38">
        <v>0</v>
      </c>
      <c r="L38">
        <v>38</v>
      </c>
      <c r="M38">
        <v>0</v>
      </c>
      <c r="N38">
        <v>0</v>
      </c>
      <c r="O38">
        <v>-0.236</v>
      </c>
      <c r="P38">
        <v>-0.305</v>
      </c>
      <c r="Q38" t="s">
        <v>3262</v>
      </c>
      <c r="R38" t="s">
        <v>3264</v>
      </c>
    </row>
    <row r="39" spans="1:20">
      <c r="A39" t="s">
        <v>221</v>
      </c>
      <c r="B39" t="s">
        <v>166</v>
      </c>
      <c r="C39">
        <v>274</v>
      </c>
      <c r="D39">
        <v>296</v>
      </c>
      <c r="E39">
        <v>194</v>
      </c>
      <c r="F39">
        <v>166</v>
      </c>
      <c r="G39">
        <v>6</v>
      </c>
      <c r="H39">
        <v>22</v>
      </c>
      <c r="I39">
        <v>0</v>
      </c>
      <c r="J39">
        <v>0</v>
      </c>
      <c r="K39">
        <v>0</v>
      </c>
      <c r="L39">
        <v>18</v>
      </c>
      <c r="M39">
        <v>0</v>
      </c>
      <c r="O39">
        <v>-0.292</v>
      </c>
      <c r="P39">
        <v>-0.345</v>
      </c>
      <c r="Q39" t="s">
        <v>3262</v>
      </c>
      <c r="R39" t="s">
        <v>3265</v>
      </c>
      <c r="T39">
        <v>-15000</v>
      </c>
    </row>
    <row r="40" spans="1:18">
      <c r="A40" t="s">
        <v>222</v>
      </c>
      <c r="B40" t="s">
        <v>168</v>
      </c>
      <c r="C40">
        <v>0</v>
      </c>
      <c r="D40">
        <v>0</v>
      </c>
      <c r="E40">
        <v>0</v>
      </c>
      <c r="F40">
        <v>0</v>
      </c>
      <c r="G40">
        <v>0</v>
      </c>
      <c r="H40">
        <v>0</v>
      </c>
      <c r="I40">
        <v>0</v>
      </c>
      <c r="J40">
        <v>0</v>
      </c>
      <c r="K40">
        <v>0</v>
      </c>
      <c r="L40">
        <v>0</v>
      </c>
      <c r="M40">
        <v>0</v>
      </c>
      <c r="O40" t="s">
        <v>3266</v>
      </c>
      <c r="P40" t="s">
        <v>3266</v>
      </c>
      <c r="Q40" t="s">
        <v>3267</v>
      </c>
      <c r="R40" t="s">
        <v>3265</v>
      </c>
    </row>
    <row r="41" spans="1:18">
      <c r="A41" t="s">
        <v>223</v>
      </c>
      <c r="B41" t="s">
        <v>170</v>
      </c>
      <c r="C41">
        <v>0</v>
      </c>
      <c r="D41">
        <v>0</v>
      </c>
      <c r="E41">
        <v>0</v>
      </c>
      <c r="F41">
        <v>0</v>
      </c>
      <c r="G41">
        <v>0</v>
      </c>
      <c r="H41">
        <v>0</v>
      </c>
      <c r="I41">
        <v>0</v>
      </c>
      <c r="J41">
        <v>0</v>
      </c>
      <c r="K41">
        <v>0</v>
      </c>
      <c r="L41">
        <v>0</v>
      </c>
      <c r="M41">
        <v>0</v>
      </c>
      <c r="O41" t="s">
        <v>3266</v>
      </c>
      <c r="P41" t="s">
        <v>3266</v>
      </c>
      <c r="Q41" t="s">
        <v>3267</v>
      </c>
      <c r="R41" t="s">
        <v>3265</v>
      </c>
    </row>
    <row r="42" spans="1:18">
      <c r="A42" t="s">
        <v>224</v>
      </c>
      <c r="B42" t="s">
        <v>225</v>
      </c>
      <c r="C42">
        <v>4</v>
      </c>
      <c r="D42">
        <v>0</v>
      </c>
      <c r="E42">
        <v>0</v>
      </c>
      <c r="F42">
        <v>0</v>
      </c>
      <c r="G42">
        <v>0</v>
      </c>
      <c r="H42">
        <v>0</v>
      </c>
      <c r="I42">
        <v>0</v>
      </c>
      <c r="J42">
        <v>0</v>
      </c>
      <c r="K42">
        <v>0</v>
      </c>
      <c r="L42">
        <v>4</v>
      </c>
      <c r="M42">
        <v>0</v>
      </c>
      <c r="O42">
        <v>-1</v>
      </c>
      <c r="P42" t="s">
        <v>3266</v>
      </c>
      <c r="Q42" t="s">
        <v>3262</v>
      </c>
      <c r="R42" t="s">
        <v>3265</v>
      </c>
    </row>
    <row r="43" spans="1:18">
      <c r="A43" t="s">
        <v>226</v>
      </c>
      <c r="B43" t="s">
        <v>227</v>
      </c>
      <c r="C43">
        <v>0</v>
      </c>
      <c r="D43">
        <v>0</v>
      </c>
      <c r="E43">
        <v>0</v>
      </c>
      <c r="F43">
        <v>0</v>
      </c>
      <c r="G43">
        <v>0</v>
      </c>
      <c r="H43">
        <v>0</v>
      </c>
      <c r="I43">
        <v>0</v>
      </c>
      <c r="J43">
        <v>0</v>
      </c>
      <c r="K43">
        <v>0</v>
      </c>
      <c r="L43">
        <v>0</v>
      </c>
      <c r="M43">
        <v>0</v>
      </c>
      <c r="O43" t="s">
        <v>3266</v>
      </c>
      <c r="P43" t="s">
        <v>3266</v>
      </c>
      <c r="Q43" t="s">
        <v>3267</v>
      </c>
      <c r="R43" t="s">
        <v>3265</v>
      </c>
    </row>
    <row r="44" spans="1:18">
      <c r="A44" t="s">
        <v>228</v>
      </c>
      <c r="B44" t="s">
        <v>229</v>
      </c>
      <c r="C44">
        <v>0</v>
      </c>
      <c r="D44">
        <v>0</v>
      </c>
      <c r="E44">
        <v>0</v>
      </c>
      <c r="F44">
        <v>0</v>
      </c>
      <c r="G44">
        <v>0</v>
      </c>
      <c r="H44">
        <v>0</v>
      </c>
      <c r="I44">
        <v>0</v>
      </c>
      <c r="J44">
        <v>0</v>
      </c>
      <c r="K44">
        <v>0</v>
      </c>
      <c r="L44">
        <v>0</v>
      </c>
      <c r="M44">
        <v>0</v>
      </c>
      <c r="O44" t="s">
        <v>3266</v>
      </c>
      <c r="P44" t="s">
        <v>3266</v>
      </c>
      <c r="Q44" t="s">
        <v>3267</v>
      </c>
      <c r="R44" t="s">
        <v>3265</v>
      </c>
    </row>
    <row r="45" spans="1:18">
      <c r="A45" t="s">
        <v>230</v>
      </c>
      <c r="B45" t="s">
        <v>231</v>
      </c>
      <c r="C45">
        <v>0</v>
      </c>
      <c r="D45">
        <v>0</v>
      </c>
      <c r="E45">
        <v>0</v>
      </c>
      <c r="F45">
        <v>0</v>
      </c>
      <c r="G45">
        <v>0</v>
      </c>
      <c r="H45">
        <v>0</v>
      </c>
      <c r="I45">
        <v>0</v>
      </c>
      <c r="J45">
        <v>0</v>
      </c>
      <c r="K45">
        <v>0</v>
      </c>
      <c r="L45">
        <v>0</v>
      </c>
      <c r="M45">
        <v>0</v>
      </c>
      <c r="O45" t="s">
        <v>3266</v>
      </c>
      <c r="P45" t="s">
        <v>3266</v>
      </c>
      <c r="Q45" t="s">
        <v>3267</v>
      </c>
      <c r="R45" t="s">
        <v>3265</v>
      </c>
    </row>
    <row r="46" spans="1:18">
      <c r="A46" t="s">
        <v>232</v>
      </c>
      <c r="B46" t="s">
        <v>233</v>
      </c>
      <c r="C46">
        <v>1</v>
      </c>
      <c r="D46">
        <v>0</v>
      </c>
      <c r="E46">
        <v>0</v>
      </c>
      <c r="F46">
        <v>0</v>
      </c>
      <c r="G46">
        <v>0</v>
      </c>
      <c r="H46">
        <v>0</v>
      </c>
      <c r="I46">
        <v>0</v>
      </c>
      <c r="J46">
        <v>0</v>
      </c>
      <c r="K46">
        <v>0</v>
      </c>
      <c r="L46">
        <v>0</v>
      </c>
      <c r="M46">
        <v>0</v>
      </c>
      <c r="O46">
        <v>-1</v>
      </c>
      <c r="P46" t="s">
        <v>3266</v>
      </c>
      <c r="Q46" t="s">
        <v>3262</v>
      </c>
      <c r="R46" t="s">
        <v>3265</v>
      </c>
    </row>
    <row r="47" spans="1:18">
      <c r="A47" t="s">
        <v>234</v>
      </c>
      <c r="B47" t="s">
        <v>184</v>
      </c>
      <c r="C47">
        <v>119</v>
      </c>
      <c r="D47">
        <v>143</v>
      </c>
      <c r="E47">
        <v>111</v>
      </c>
      <c r="F47">
        <v>74</v>
      </c>
      <c r="G47">
        <v>27</v>
      </c>
      <c r="H47">
        <v>10</v>
      </c>
      <c r="I47">
        <v>0</v>
      </c>
      <c r="J47">
        <v>0</v>
      </c>
      <c r="K47">
        <v>0</v>
      </c>
      <c r="L47">
        <v>16</v>
      </c>
      <c r="M47">
        <v>0</v>
      </c>
      <c r="O47">
        <v>-0.067</v>
      </c>
      <c r="P47">
        <v>-0.224</v>
      </c>
      <c r="Q47" t="s">
        <v>3262</v>
      </c>
      <c r="R47" t="s">
        <v>3265</v>
      </c>
    </row>
    <row r="48" spans="1:18">
      <c r="A48" t="s">
        <v>235</v>
      </c>
      <c r="B48" t="s">
        <v>236</v>
      </c>
      <c r="C48">
        <v>1</v>
      </c>
      <c r="D48">
        <v>0</v>
      </c>
      <c r="E48">
        <v>0</v>
      </c>
      <c r="F48">
        <v>0</v>
      </c>
      <c r="G48">
        <v>0</v>
      </c>
      <c r="H48">
        <v>0</v>
      </c>
      <c r="I48">
        <v>0</v>
      </c>
      <c r="J48">
        <v>0</v>
      </c>
      <c r="K48">
        <v>0</v>
      </c>
      <c r="L48">
        <v>0</v>
      </c>
      <c r="M48">
        <v>0</v>
      </c>
      <c r="O48">
        <v>-1</v>
      </c>
      <c r="P48" t="s">
        <v>3266</v>
      </c>
      <c r="Q48" t="s">
        <v>3262</v>
      </c>
      <c r="R48" t="s">
        <v>3265</v>
      </c>
    </row>
    <row r="49" spans="1:18">
      <c r="A49" t="s">
        <v>237</v>
      </c>
      <c r="B49" t="s">
        <v>238</v>
      </c>
      <c r="C49">
        <v>461</v>
      </c>
      <c r="D49">
        <v>530</v>
      </c>
      <c r="E49">
        <v>335</v>
      </c>
      <c r="F49">
        <v>215</v>
      </c>
      <c r="G49">
        <v>85</v>
      </c>
      <c r="H49">
        <v>35</v>
      </c>
      <c r="I49">
        <v>0</v>
      </c>
      <c r="J49">
        <v>0</v>
      </c>
      <c r="K49">
        <v>0</v>
      </c>
      <c r="L49">
        <v>41</v>
      </c>
      <c r="M49">
        <v>0</v>
      </c>
      <c r="N49">
        <v>0</v>
      </c>
      <c r="O49">
        <v>-0.273</v>
      </c>
      <c r="P49">
        <v>-0.368</v>
      </c>
      <c r="Q49" t="s">
        <v>3262</v>
      </c>
      <c r="R49" t="s">
        <v>3264</v>
      </c>
    </row>
    <row r="50" spans="1:20">
      <c r="A50" t="s">
        <v>239</v>
      </c>
      <c r="B50" t="s">
        <v>166</v>
      </c>
      <c r="C50">
        <v>389</v>
      </c>
      <c r="D50">
        <v>425</v>
      </c>
      <c r="E50">
        <v>335</v>
      </c>
      <c r="F50">
        <v>215</v>
      </c>
      <c r="G50">
        <v>85</v>
      </c>
      <c r="H50">
        <v>35</v>
      </c>
      <c r="I50">
        <v>0</v>
      </c>
      <c r="J50">
        <v>0</v>
      </c>
      <c r="K50">
        <v>0</v>
      </c>
      <c r="L50">
        <v>38</v>
      </c>
      <c r="M50">
        <v>0</v>
      </c>
      <c r="O50">
        <v>-0.139</v>
      </c>
      <c r="P50">
        <v>-0.212</v>
      </c>
      <c r="Q50" t="s">
        <v>3262</v>
      </c>
      <c r="R50" t="s">
        <v>3265</v>
      </c>
      <c r="T50">
        <v>-10000</v>
      </c>
    </row>
    <row r="51" spans="1:18">
      <c r="A51" t="s">
        <v>240</v>
      </c>
      <c r="B51" t="s">
        <v>168</v>
      </c>
      <c r="C51">
        <v>0</v>
      </c>
      <c r="D51">
        <v>0</v>
      </c>
      <c r="E51">
        <v>0</v>
      </c>
      <c r="F51">
        <v>0</v>
      </c>
      <c r="G51">
        <v>0</v>
      </c>
      <c r="H51">
        <v>0</v>
      </c>
      <c r="I51">
        <v>0</v>
      </c>
      <c r="J51">
        <v>0</v>
      </c>
      <c r="K51">
        <v>0</v>
      </c>
      <c r="L51">
        <v>0</v>
      </c>
      <c r="M51">
        <v>0</v>
      </c>
      <c r="O51" t="s">
        <v>3266</v>
      </c>
      <c r="P51" t="s">
        <v>3266</v>
      </c>
      <c r="Q51" t="s">
        <v>3267</v>
      </c>
      <c r="R51" t="s">
        <v>3265</v>
      </c>
    </row>
    <row r="52" spans="1:18">
      <c r="A52" t="s">
        <v>241</v>
      </c>
      <c r="B52" t="s">
        <v>170</v>
      </c>
      <c r="C52">
        <v>0</v>
      </c>
      <c r="D52">
        <v>0</v>
      </c>
      <c r="E52">
        <v>0</v>
      </c>
      <c r="F52">
        <v>0</v>
      </c>
      <c r="G52">
        <v>0</v>
      </c>
      <c r="H52">
        <v>0</v>
      </c>
      <c r="I52">
        <v>0</v>
      </c>
      <c r="J52">
        <v>0</v>
      </c>
      <c r="K52">
        <v>0</v>
      </c>
      <c r="L52">
        <v>0</v>
      </c>
      <c r="M52">
        <v>0</v>
      </c>
      <c r="O52" t="s">
        <v>3266</v>
      </c>
      <c r="P52" t="s">
        <v>3266</v>
      </c>
      <c r="Q52" t="s">
        <v>3267</v>
      </c>
      <c r="R52" t="s">
        <v>3265</v>
      </c>
    </row>
    <row r="53" spans="1:18">
      <c r="A53" t="s">
        <v>242</v>
      </c>
      <c r="B53" t="s">
        <v>243</v>
      </c>
      <c r="C53">
        <v>0</v>
      </c>
      <c r="D53">
        <v>0</v>
      </c>
      <c r="E53">
        <v>0</v>
      </c>
      <c r="F53">
        <v>0</v>
      </c>
      <c r="G53">
        <v>0</v>
      </c>
      <c r="H53">
        <v>0</v>
      </c>
      <c r="I53">
        <v>0</v>
      </c>
      <c r="J53">
        <v>0</v>
      </c>
      <c r="K53">
        <v>0</v>
      </c>
      <c r="L53">
        <v>0</v>
      </c>
      <c r="M53">
        <v>0</v>
      </c>
      <c r="O53" t="s">
        <v>3266</v>
      </c>
      <c r="P53" t="s">
        <v>3266</v>
      </c>
      <c r="Q53" t="s">
        <v>3267</v>
      </c>
      <c r="R53" t="s">
        <v>3265</v>
      </c>
    </row>
    <row r="54" spans="1:18">
      <c r="A54" t="s">
        <v>244</v>
      </c>
      <c r="B54" t="s">
        <v>245</v>
      </c>
      <c r="C54">
        <v>21</v>
      </c>
      <c r="D54">
        <v>30</v>
      </c>
      <c r="E54">
        <v>0</v>
      </c>
      <c r="F54">
        <v>0</v>
      </c>
      <c r="G54">
        <v>0</v>
      </c>
      <c r="H54">
        <v>0</v>
      </c>
      <c r="I54">
        <v>0</v>
      </c>
      <c r="J54">
        <v>0</v>
      </c>
      <c r="K54">
        <v>0</v>
      </c>
      <c r="L54">
        <v>0</v>
      </c>
      <c r="M54">
        <v>0</v>
      </c>
      <c r="O54">
        <v>-1</v>
      </c>
      <c r="P54">
        <v>-1</v>
      </c>
      <c r="Q54" t="s">
        <v>3262</v>
      </c>
      <c r="R54" t="s">
        <v>3265</v>
      </c>
    </row>
    <row r="55" spans="1:18">
      <c r="A55" t="s">
        <v>246</v>
      </c>
      <c r="B55" t="s">
        <v>247</v>
      </c>
      <c r="C55">
        <v>0</v>
      </c>
      <c r="D55">
        <v>0</v>
      </c>
      <c r="E55">
        <v>0</v>
      </c>
      <c r="F55">
        <v>0</v>
      </c>
      <c r="G55">
        <v>0</v>
      </c>
      <c r="H55">
        <v>0</v>
      </c>
      <c r="I55">
        <v>0</v>
      </c>
      <c r="J55">
        <v>0</v>
      </c>
      <c r="K55">
        <v>0</v>
      </c>
      <c r="L55">
        <v>0</v>
      </c>
      <c r="M55">
        <v>0</v>
      </c>
      <c r="O55" t="s">
        <v>3266</v>
      </c>
      <c r="P55" t="s">
        <v>3266</v>
      </c>
      <c r="Q55" t="s">
        <v>3267</v>
      </c>
      <c r="R55" t="s">
        <v>3265</v>
      </c>
    </row>
    <row r="56" spans="1:18">
      <c r="A56" t="s">
        <v>248</v>
      </c>
      <c r="B56" t="s">
        <v>249</v>
      </c>
      <c r="C56">
        <v>0</v>
      </c>
      <c r="D56">
        <v>50</v>
      </c>
      <c r="E56">
        <v>0</v>
      </c>
      <c r="F56">
        <v>0</v>
      </c>
      <c r="G56">
        <v>0</v>
      </c>
      <c r="H56">
        <v>0</v>
      </c>
      <c r="I56">
        <v>0</v>
      </c>
      <c r="J56">
        <v>0</v>
      </c>
      <c r="K56">
        <v>0</v>
      </c>
      <c r="L56">
        <v>3</v>
      </c>
      <c r="M56">
        <v>0</v>
      </c>
      <c r="O56" t="s">
        <v>3266</v>
      </c>
      <c r="P56">
        <v>-1</v>
      </c>
      <c r="Q56" t="s">
        <v>3262</v>
      </c>
      <c r="R56" t="s">
        <v>3265</v>
      </c>
    </row>
    <row r="57" spans="1:18">
      <c r="A57" t="s">
        <v>250</v>
      </c>
      <c r="B57" t="s">
        <v>251</v>
      </c>
      <c r="C57">
        <v>51</v>
      </c>
      <c r="D57">
        <v>25</v>
      </c>
      <c r="E57">
        <v>0</v>
      </c>
      <c r="F57">
        <v>0</v>
      </c>
      <c r="G57">
        <v>0</v>
      </c>
      <c r="H57">
        <v>0</v>
      </c>
      <c r="I57">
        <v>0</v>
      </c>
      <c r="J57">
        <v>0</v>
      </c>
      <c r="K57">
        <v>0</v>
      </c>
      <c r="L57">
        <v>0</v>
      </c>
      <c r="M57">
        <v>0</v>
      </c>
      <c r="O57">
        <v>-1</v>
      </c>
      <c r="P57">
        <v>-1</v>
      </c>
      <c r="Q57" t="s">
        <v>3262</v>
      </c>
      <c r="R57" t="s">
        <v>3265</v>
      </c>
    </row>
    <row r="58" spans="1:18">
      <c r="A58" t="s">
        <v>252</v>
      </c>
      <c r="B58" t="s">
        <v>184</v>
      </c>
      <c r="C58">
        <v>0</v>
      </c>
      <c r="D58">
        <v>0</v>
      </c>
      <c r="E58">
        <v>0</v>
      </c>
      <c r="F58">
        <v>0</v>
      </c>
      <c r="G58">
        <v>0</v>
      </c>
      <c r="H58">
        <v>0</v>
      </c>
      <c r="I58">
        <v>0</v>
      </c>
      <c r="J58">
        <v>0</v>
      </c>
      <c r="K58">
        <v>0</v>
      </c>
      <c r="L58">
        <v>0</v>
      </c>
      <c r="M58">
        <v>0</v>
      </c>
      <c r="O58" t="s">
        <v>3266</v>
      </c>
      <c r="P58" t="s">
        <v>3266</v>
      </c>
      <c r="Q58" t="s">
        <v>3267</v>
      </c>
      <c r="R58" t="s">
        <v>3265</v>
      </c>
    </row>
    <row r="59" spans="1:18">
      <c r="A59" t="s">
        <v>253</v>
      </c>
      <c r="B59" t="s">
        <v>254</v>
      </c>
      <c r="C59">
        <v>0</v>
      </c>
      <c r="D59">
        <v>0</v>
      </c>
      <c r="E59">
        <v>0</v>
      </c>
      <c r="F59">
        <v>0</v>
      </c>
      <c r="G59">
        <v>0</v>
      </c>
      <c r="H59">
        <v>0</v>
      </c>
      <c r="I59">
        <v>0</v>
      </c>
      <c r="J59">
        <v>0</v>
      </c>
      <c r="K59">
        <v>0</v>
      </c>
      <c r="L59">
        <v>0</v>
      </c>
      <c r="M59">
        <v>0</v>
      </c>
      <c r="O59" t="s">
        <v>3266</v>
      </c>
      <c r="P59" t="s">
        <v>3266</v>
      </c>
      <c r="Q59" t="s">
        <v>3267</v>
      </c>
      <c r="R59" t="s">
        <v>3265</v>
      </c>
    </row>
    <row r="60" spans="1:18">
      <c r="A60" t="s">
        <v>255</v>
      </c>
      <c r="B60" t="s">
        <v>256</v>
      </c>
      <c r="C60">
        <v>1099</v>
      </c>
      <c r="D60">
        <v>1049</v>
      </c>
      <c r="E60">
        <v>715</v>
      </c>
      <c r="F60">
        <v>486</v>
      </c>
      <c r="G60">
        <v>166</v>
      </c>
      <c r="H60">
        <v>62</v>
      </c>
      <c r="I60">
        <v>0</v>
      </c>
      <c r="J60">
        <v>0</v>
      </c>
      <c r="K60">
        <v>0</v>
      </c>
      <c r="L60">
        <v>81</v>
      </c>
      <c r="M60">
        <v>1</v>
      </c>
      <c r="N60">
        <v>0</v>
      </c>
      <c r="O60">
        <v>-0.349</v>
      </c>
      <c r="P60">
        <v>-0.318</v>
      </c>
      <c r="Q60" t="s">
        <v>3262</v>
      </c>
      <c r="R60" t="s">
        <v>3264</v>
      </c>
    </row>
    <row r="61" spans="1:20">
      <c r="A61" t="s">
        <v>257</v>
      </c>
      <c r="B61" t="s">
        <v>166</v>
      </c>
      <c r="C61">
        <v>830</v>
      </c>
      <c r="D61">
        <v>956</v>
      </c>
      <c r="E61">
        <v>715</v>
      </c>
      <c r="F61">
        <v>486</v>
      </c>
      <c r="G61">
        <v>166</v>
      </c>
      <c r="H61">
        <v>62</v>
      </c>
      <c r="I61">
        <v>0</v>
      </c>
      <c r="J61">
        <v>0</v>
      </c>
      <c r="K61">
        <v>0</v>
      </c>
      <c r="L61">
        <v>65</v>
      </c>
      <c r="M61">
        <v>1</v>
      </c>
      <c r="O61">
        <v>-0.139</v>
      </c>
      <c r="P61">
        <v>-0.252</v>
      </c>
      <c r="Q61" t="s">
        <v>3262</v>
      </c>
      <c r="R61" t="s">
        <v>3265</v>
      </c>
      <c r="T61">
        <v>-30000</v>
      </c>
    </row>
    <row r="62" spans="1:18">
      <c r="A62" t="s">
        <v>258</v>
      </c>
      <c r="B62" t="s">
        <v>168</v>
      </c>
      <c r="C62">
        <v>0</v>
      </c>
      <c r="D62">
        <v>0</v>
      </c>
      <c r="E62">
        <v>0</v>
      </c>
      <c r="F62">
        <v>0</v>
      </c>
      <c r="G62">
        <v>0</v>
      </c>
      <c r="H62">
        <v>0</v>
      </c>
      <c r="I62">
        <v>0</v>
      </c>
      <c r="J62">
        <v>0</v>
      </c>
      <c r="K62">
        <v>0</v>
      </c>
      <c r="L62">
        <v>0</v>
      </c>
      <c r="M62">
        <v>0</v>
      </c>
      <c r="O62" t="s">
        <v>3266</v>
      </c>
      <c r="P62" t="s">
        <v>3266</v>
      </c>
      <c r="Q62" t="s">
        <v>3267</v>
      </c>
      <c r="R62" t="s">
        <v>3265</v>
      </c>
    </row>
    <row r="63" spans="1:18">
      <c r="A63" t="s">
        <v>259</v>
      </c>
      <c r="B63" t="s">
        <v>170</v>
      </c>
      <c r="C63">
        <v>0</v>
      </c>
      <c r="D63">
        <v>0</v>
      </c>
      <c r="E63">
        <v>0</v>
      </c>
      <c r="F63">
        <v>0</v>
      </c>
      <c r="G63">
        <v>0</v>
      </c>
      <c r="H63">
        <v>0</v>
      </c>
      <c r="I63">
        <v>0</v>
      </c>
      <c r="J63">
        <v>0</v>
      </c>
      <c r="K63">
        <v>0</v>
      </c>
      <c r="L63">
        <v>0</v>
      </c>
      <c r="M63">
        <v>0</v>
      </c>
      <c r="O63" t="s">
        <v>3266</v>
      </c>
      <c r="P63" t="s">
        <v>3266</v>
      </c>
      <c r="Q63" t="s">
        <v>3267</v>
      </c>
      <c r="R63" t="s">
        <v>3265</v>
      </c>
    </row>
    <row r="64" spans="1:18">
      <c r="A64" t="s">
        <v>260</v>
      </c>
      <c r="B64" t="s">
        <v>261</v>
      </c>
      <c r="C64">
        <v>0</v>
      </c>
      <c r="D64">
        <v>0</v>
      </c>
      <c r="E64">
        <v>0</v>
      </c>
      <c r="F64">
        <v>0</v>
      </c>
      <c r="G64">
        <v>0</v>
      </c>
      <c r="H64">
        <v>0</v>
      </c>
      <c r="I64">
        <v>0</v>
      </c>
      <c r="J64">
        <v>0</v>
      </c>
      <c r="K64">
        <v>0</v>
      </c>
      <c r="L64">
        <v>0</v>
      </c>
      <c r="M64">
        <v>0</v>
      </c>
      <c r="O64" t="s">
        <v>3266</v>
      </c>
      <c r="P64" t="s">
        <v>3266</v>
      </c>
      <c r="Q64" t="s">
        <v>3267</v>
      </c>
      <c r="R64" t="s">
        <v>3265</v>
      </c>
    </row>
    <row r="65" spans="1:18">
      <c r="A65" t="s">
        <v>262</v>
      </c>
      <c r="B65" t="s">
        <v>263</v>
      </c>
      <c r="C65">
        <v>0</v>
      </c>
      <c r="D65">
        <v>0</v>
      </c>
      <c r="E65">
        <v>0</v>
      </c>
      <c r="F65">
        <v>0</v>
      </c>
      <c r="G65">
        <v>0</v>
      </c>
      <c r="H65">
        <v>0</v>
      </c>
      <c r="I65">
        <v>0</v>
      </c>
      <c r="J65">
        <v>0</v>
      </c>
      <c r="K65">
        <v>0</v>
      </c>
      <c r="L65">
        <v>0</v>
      </c>
      <c r="M65">
        <v>0</v>
      </c>
      <c r="O65" t="s">
        <v>3266</v>
      </c>
      <c r="P65" t="s">
        <v>3266</v>
      </c>
      <c r="Q65" t="s">
        <v>3267</v>
      </c>
      <c r="R65" t="s">
        <v>3265</v>
      </c>
    </row>
    <row r="66" spans="1:18">
      <c r="A66" t="s">
        <v>264</v>
      </c>
      <c r="B66" t="s">
        <v>265</v>
      </c>
      <c r="C66">
        <v>0</v>
      </c>
      <c r="D66">
        <v>0</v>
      </c>
      <c r="E66">
        <v>0</v>
      </c>
      <c r="F66">
        <v>0</v>
      </c>
      <c r="G66">
        <v>0</v>
      </c>
      <c r="H66">
        <v>0</v>
      </c>
      <c r="I66">
        <v>0</v>
      </c>
      <c r="J66">
        <v>0</v>
      </c>
      <c r="K66">
        <v>0</v>
      </c>
      <c r="L66">
        <v>0</v>
      </c>
      <c r="M66">
        <v>0</v>
      </c>
      <c r="O66" t="s">
        <v>3266</v>
      </c>
      <c r="P66" t="s">
        <v>3266</v>
      </c>
      <c r="Q66" t="s">
        <v>3267</v>
      </c>
      <c r="R66" t="s">
        <v>3265</v>
      </c>
    </row>
    <row r="67" spans="1:18">
      <c r="A67" t="s">
        <v>266</v>
      </c>
      <c r="B67" t="s">
        <v>267</v>
      </c>
      <c r="C67">
        <v>36</v>
      </c>
      <c r="D67">
        <v>48</v>
      </c>
      <c r="E67">
        <v>0</v>
      </c>
      <c r="F67">
        <v>0</v>
      </c>
      <c r="G67">
        <v>0</v>
      </c>
      <c r="H67">
        <v>0</v>
      </c>
      <c r="I67">
        <v>0</v>
      </c>
      <c r="J67">
        <v>0</v>
      </c>
      <c r="K67">
        <v>0</v>
      </c>
      <c r="L67">
        <v>0</v>
      </c>
      <c r="M67">
        <v>0</v>
      </c>
      <c r="O67">
        <v>-1</v>
      </c>
      <c r="P67">
        <v>-1</v>
      </c>
      <c r="Q67" t="s">
        <v>3262</v>
      </c>
      <c r="R67" t="s">
        <v>3265</v>
      </c>
    </row>
    <row r="68" spans="1:18">
      <c r="A68" t="s">
        <v>268</v>
      </c>
      <c r="B68" t="s">
        <v>269</v>
      </c>
      <c r="C68">
        <v>38</v>
      </c>
      <c r="D68">
        <v>45</v>
      </c>
      <c r="E68">
        <v>0</v>
      </c>
      <c r="F68">
        <v>0</v>
      </c>
      <c r="G68">
        <v>0</v>
      </c>
      <c r="H68">
        <v>0</v>
      </c>
      <c r="I68">
        <v>0</v>
      </c>
      <c r="J68">
        <v>0</v>
      </c>
      <c r="K68">
        <v>0</v>
      </c>
      <c r="L68">
        <v>0</v>
      </c>
      <c r="M68">
        <v>0</v>
      </c>
      <c r="O68">
        <v>-1</v>
      </c>
      <c r="P68">
        <v>-1</v>
      </c>
      <c r="Q68" t="s">
        <v>3262</v>
      </c>
      <c r="R68" t="s">
        <v>3265</v>
      </c>
    </row>
    <row r="69" spans="1:18">
      <c r="A69" t="s">
        <v>270</v>
      </c>
      <c r="B69" t="s">
        <v>184</v>
      </c>
      <c r="C69">
        <v>0</v>
      </c>
      <c r="D69">
        <v>0</v>
      </c>
      <c r="E69">
        <v>0</v>
      </c>
      <c r="F69">
        <v>0</v>
      </c>
      <c r="G69">
        <v>0</v>
      </c>
      <c r="H69">
        <v>0</v>
      </c>
      <c r="I69">
        <v>0</v>
      </c>
      <c r="J69">
        <v>0</v>
      </c>
      <c r="K69">
        <v>0</v>
      </c>
      <c r="L69">
        <v>0</v>
      </c>
      <c r="M69">
        <v>0</v>
      </c>
      <c r="O69" t="s">
        <v>3266</v>
      </c>
      <c r="P69" t="s">
        <v>3266</v>
      </c>
      <c r="Q69" t="s">
        <v>3267</v>
      </c>
      <c r="R69" t="s">
        <v>3265</v>
      </c>
    </row>
    <row r="70" spans="1:18">
      <c r="A70" t="s">
        <v>271</v>
      </c>
      <c r="B70" t="s">
        <v>272</v>
      </c>
      <c r="C70">
        <v>195</v>
      </c>
      <c r="D70">
        <v>0</v>
      </c>
      <c r="E70">
        <v>0</v>
      </c>
      <c r="F70">
        <v>0</v>
      </c>
      <c r="G70">
        <v>0</v>
      </c>
      <c r="H70">
        <v>0</v>
      </c>
      <c r="I70">
        <v>0</v>
      </c>
      <c r="J70">
        <v>0</v>
      </c>
      <c r="K70">
        <v>0</v>
      </c>
      <c r="L70">
        <v>16</v>
      </c>
      <c r="M70">
        <v>0</v>
      </c>
      <c r="O70">
        <v>-1</v>
      </c>
      <c r="P70" t="s">
        <v>3266</v>
      </c>
      <c r="Q70" t="s">
        <v>3262</v>
      </c>
      <c r="R70" t="s">
        <v>3265</v>
      </c>
    </row>
    <row r="71" spans="1:18">
      <c r="A71" t="s">
        <v>273</v>
      </c>
      <c r="B71" t="s">
        <v>274</v>
      </c>
      <c r="C71">
        <v>50</v>
      </c>
      <c r="D71">
        <v>200</v>
      </c>
      <c r="E71">
        <v>1</v>
      </c>
      <c r="F71">
        <v>0</v>
      </c>
      <c r="G71">
        <v>0</v>
      </c>
      <c r="H71">
        <v>0</v>
      </c>
      <c r="I71">
        <v>1</v>
      </c>
      <c r="J71">
        <v>0</v>
      </c>
      <c r="K71">
        <v>0</v>
      </c>
      <c r="L71">
        <v>20</v>
      </c>
      <c r="M71">
        <v>0</v>
      </c>
      <c r="N71">
        <v>0</v>
      </c>
      <c r="O71">
        <v>-0.98</v>
      </c>
      <c r="P71">
        <v>-0.995</v>
      </c>
      <c r="Q71" t="s">
        <v>3262</v>
      </c>
      <c r="R71" t="s">
        <v>3264</v>
      </c>
    </row>
    <row r="72" spans="1:18">
      <c r="A72" t="s">
        <v>275</v>
      </c>
      <c r="B72" t="s">
        <v>166</v>
      </c>
      <c r="C72">
        <v>0</v>
      </c>
      <c r="D72">
        <v>0</v>
      </c>
      <c r="E72">
        <v>0</v>
      </c>
      <c r="F72">
        <v>0</v>
      </c>
      <c r="G72">
        <v>0</v>
      </c>
      <c r="H72">
        <v>0</v>
      </c>
      <c r="I72">
        <v>0</v>
      </c>
      <c r="J72">
        <v>0</v>
      </c>
      <c r="K72">
        <v>0</v>
      </c>
      <c r="L72">
        <v>0</v>
      </c>
      <c r="M72">
        <v>0</v>
      </c>
      <c r="O72" t="s">
        <v>3266</v>
      </c>
      <c r="P72" t="s">
        <v>3266</v>
      </c>
      <c r="Q72" t="s">
        <v>3267</v>
      </c>
      <c r="R72" t="s">
        <v>3265</v>
      </c>
    </row>
    <row r="73" spans="1:18">
      <c r="A73" t="s">
        <v>276</v>
      </c>
      <c r="B73" t="s">
        <v>168</v>
      </c>
      <c r="C73">
        <v>50</v>
      </c>
      <c r="D73">
        <v>200</v>
      </c>
      <c r="E73">
        <v>0</v>
      </c>
      <c r="F73">
        <v>0</v>
      </c>
      <c r="G73">
        <v>0</v>
      </c>
      <c r="H73">
        <v>0</v>
      </c>
      <c r="I73">
        <v>0</v>
      </c>
      <c r="J73">
        <v>0</v>
      </c>
      <c r="K73">
        <v>0</v>
      </c>
      <c r="L73">
        <v>20</v>
      </c>
      <c r="M73">
        <v>0</v>
      </c>
      <c r="O73">
        <v>-1</v>
      </c>
      <c r="P73">
        <v>-1</v>
      </c>
      <c r="Q73" t="s">
        <v>3262</v>
      </c>
      <c r="R73" t="s">
        <v>3265</v>
      </c>
    </row>
    <row r="74" spans="1:18">
      <c r="A74" t="s">
        <v>277</v>
      </c>
      <c r="B74" t="s">
        <v>170</v>
      </c>
      <c r="C74">
        <v>0</v>
      </c>
      <c r="D74">
        <v>0</v>
      </c>
      <c r="E74">
        <v>0</v>
      </c>
      <c r="F74">
        <v>0</v>
      </c>
      <c r="G74">
        <v>0</v>
      </c>
      <c r="H74">
        <v>0</v>
      </c>
      <c r="I74">
        <v>0</v>
      </c>
      <c r="J74">
        <v>0</v>
      </c>
      <c r="K74">
        <v>0</v>
      </c>
      <c r="L74">
        <v>0</v>
      </c>
      <c r="M74">
        <v>0</v>
      </c>
      <c r="O74" t="s">
        <v>3266</v>
      </c>
      <c r="P74" t="s">
        <v>3266</v>
      </c>
      <c r="Q74" t="s">
        <v>3267</v>
      </c>
      <c r="R74" t="s">
        <v>3265</v>
      </c>
    </row>
    <row r="75" spans="1:18">
      <c r="A75" t="s">
        <v>278</v>
      </c>
      <c r="B75" t="s">
        <v>267</v>
      </c>
      <c r="C75">
        <v>0</v>
      </c>
      <c r="D75">
        <v>0</v>
      </c>
      <c r="E75">
        <v>0</v>
      </c>
      <c r="F75">
        <v>0</v>
      </c>
      <c r="G75">
        <v>0</v>
      </c>
      <c r="H75">
        <v>0</v>
      </c>
      <c r="I75">
        <v>0</v>
      </c>
      <c r="J75">
        <v>0</v>
      </c>
      <c r="K75">
        <v>0</v>
      </c>
      <c r="L75">
        <v>0</v>
      </c>
      <c r="M75">
        <v>0</v>
      </c>
      <c r="O75" t="s">
        <v>3266</v>
      </c>
      <c r="P75" t="s">
        <v>3266</v>
      </c>
      <c r="Q75" t="s">
        <v>3267</v>
      </c>
      <c r="R75" t="s">
        <v>3265</v>
      </c>
    </row>
    <row r="76" spans="1:18">
      <c r="A76" t="s">
        <v>279</v>
      </c>
      <c r="B76" t="s">
        <v>280</v>
      </c>
      <c r="C76">
        <v>0</v>
      </c>
      <c r="D76">
        <v>0</v>
      </c>
      <c r="E76">
        <v>0</v>
      </c>
      <c r="F76">
        <v>0</v>
      </c>
      <c r="G76">
        <v>0</v>
      </c>
      <c r="H76">
        <v>0</v>
      </c>
      <c r="I76">
        <v>0</v>
      </c>
      <c r="J76">
        <v>0</v>
      </c>
      <c r="K76">
        <v>0</v>
      </c>
      <c r="L76">
        <v>0</v>
      </c>
      <c r="M76">
        <v>0</v>
      </c>
      <c r="O76" t="s">
        <v>3266</v>
      </c>
      <c r="P76" t="s">
        <v>3266</v>
      </c>
      <c r="Q76" t="s">
        <v>3267</v>
      </c>
      <c r="R76" t="s">
        <v>3265</v>
      </c>
    </row>
    <row r="77" spans="1:18">
      <c r="A77" t="s">
        <v>281</v>
      </c>
      <c r="B77" t="s">
        <v>184</v>
      </c>
      <c r="C77">
        <v>0</v>
      </c>
      <c r="D77">
        <v>0</v>
      </c>
      <c r="E77">
        <v>0</v>
      </c>
      <c r="F77">
        <v>0</v>
      </c>
      <c r="G77">
        <v>0</v>
      </c>
      <c r="H77">
        <v>0</v>
      </c>
      <c r="I77">
        <v>0</v>
      </c>
      <c r="J77">
        <v>0</v>
      </c>
      <c r="K77">
        <v>0</v>
      </c>
      <c r="L77">
        <v>0</v>
      </c>
      <c r="M77">
        <v>0</v>
      </c>
      <c r="O77" t="s">
        <v>3266</v>
      </c>
      <c r="P77" t="s">
        <v>3266</v>
      </c>
      <c r="Q77" t="s">
        <v>3267</v>
      </c>
      <c r="R77" t="s">
        <v>3265</v>
      </c>
    </row>
    <row r="78" spans="1:18">
      <c r="A78" t="s">
        <v>282</v>
      </c>
      <c r="B78" t="s">
        <v>283</v>
      </c>
      <c r="C78">
        <v>0</v>
      </c>
      <c r="D78">
        <v>0</v>
      </c>
      <c r="E78">
        <v>1</v>
      </c>
      <c r="F78">
        <v>0</v>
      </c>
      <c r="G78">
        <v>0</v>
      </c>
      <c r="H78">
        <v>0</v>
      </c>
      <c r="I78">
        <v>1</v>
      </c>
      <c r="J78">
        <v>0</v>
      </c>
      <c r="K78">
        <v>0</v>
      </c>
      <c r="L78">
        <v>0</v>
      </c>
      <c r="M78">
        <v>0</v>
      </c>
      <c r="O78" t="s">
        <v>3266</v>
      </c>
      <c r="P78" t="s">
        <v>3266</v>
      </c>
      <c r="Q78" t="s">
        <v>3267</v>
      </c>
      <c r="R78" t="s">
        <v>3265</v>
      </c>
    </row>
    <row r="79" spans="1:18">
      <c r="A79" t="s">
        <v>284</v>
      </c>
      <c r="B79" t="s">
        <v>285</v>
      </c>
      <c r="C79">
        <v>11</v>
      </c>
      <c r="D79">
        <v>40</v>
      </c>
      <c r="E79">
        <v>0</v>
      </c>
      <c r="F79">
        <v>0</v>
      </c>
      <c r="G79">
        <v>0</v>
      </c>
      <c r="H79">
        <v>0</v>
      </c>
      <c r="I79">
        <v>0</v>
      </c>
      <c r="J79">
        <v>0</v>
      </c>
      <c r="K79">
        <v>0</v>
      </c>
      <c r="L79">
        <v>0</v>
      </c>
      <c r="M79">
        <v>0</v>
      </c>
      <c r="N79">
        <v>0</v>
      </c>
      <c r="O79">
        <v>-1</v>
      </c>
      <c r="P79">
        <v>-1</v>
      </c>
      <c r="Q79" t="s">
        <v>3262</v>
      </c>
      <c r="R79" t="s">
        <v>3264</v>
      </c>
    </row>
    <row r="80" spans="1:18">
      <c r="A80" t="s">
        <v>286</v>
      </c>
      <c r="B80" t="s">
        <v>166</v>
      </c>
      <c r="C80">
        <v>0</v>
      </c>
      <c r="D80">
        <v>0</v>
      </c>
      <c r="E80">
        <v>0</v>
      </c>
      <c r="F80">
        <v>0</v>
      </c>
      <c r="G80">
        <v>0</v>
      </c>
      <c r="H80">
        <v>0</v>
      </c>
      <c r="I80">
        <v>0</v>
      </c>
      <c r="J80">
        <v>0</v>
      </c>
      <c r="K80">
        <v>0</v>
      </c>
      <c r="L80">
        <v>0</v>
      </c>
      <c r="M80">
        <v>0</v>
      </c>
      <c r="O80" t="s">
        <v>3266</v>
      </c>
      <c r="P80" t="s">
        <v>3266</v>
      </c>
      <c r="Q80" t="s">
        <v>3267</v>
      </c>
      <c r="R80" t="s">
        <v>3265</v>
      </c>
    </row>
    <row r="81" spans="1:18">
      <c r="A81" t="s">
        <v>287</v>
      </c>
      <c r="B81" t="s">
        <v>168</v>
      </c>
      <c r="C81">
        <v>0</v>
      </c>
      <c r="D81">
        <v>0</v>
      </c>
      <c r="E81">
        <v>0</v>
      </c>
      <c r="F81">
        <v>0</v>
      </c>
      <c r="G81">
        <v>0</v>
      </c>
      <c r="H81">
        <v>0</v>
      </c>
      <c r="I81">
        <v>0</v>
      </c>
      <c r="J81">
        <v>0</v>
      </c>
      <c r="K81">
        <v>0</v>
      </c>
      <c r="L81">
        <v>0</v>
      </c>
      <c r="M81">
        <v>0</v>
      </c>
      <c r="O81" t="s">
        <v>3266</v>
      </c>
      <c r="P81" t="s">
        <v>3266</v>
      </c>
      <c r="Q81" t="s">
        <v>3267</v>
      </c>
      <c r="R81" t="s">
        <v>3265</v>
      </c>
    </row>
    <row r="82" spans="1:18">
      <c r="A82" t="s">
        <v>288</v>
      </c>
      <c r="B82" t="s">
        <v>170</v>
      </c>
      <c r="C82">
        <v>0</v>
      </c>
      <c r="D82">
        <v>0</v>
      </c>
      <c r="E82">
        <v>0</v>
      </c>
      <c r="F82">
        <v>0</v>
      </c>
      <c r="G82">
        <v>0</v>
      </c>
      <c r="H82">
        <v>0</v>
      </c>
      <c r="I82">
        <v>0</v>
      </c>
      <c r="J82">
        <v>0</v>
      </c>
      <c r="K82">
        <v>0</v>
      </c>
      <c r="L82">
        <v>0</v>
      </c>
      <c r="M82">
        <v>0</v>
      </c>
      <c r="O82" t="s">
        <v>3266</v>
      </c>
      <c r="P82" t="s">
        <v>3266</v>
      </c>
      <c r="Q82" t="s">
        <v>3267</v>
      </c>
      <c r="R82" t="s">
        <v>3265</v>
      </c>
    </row>
    <row r="83" spans="1:18">
      <c r="A83" t="s">
        <v>289</v>
      </c>
      <c r="B83" t="s">
        <v>290</v>
      </c>
      <c r="C83">
        <v>11</v>
      </c>
      <c r="D83">
        <v>40</v>
      </c>
      <c r="E83">
        <v>0</v>
      </c>
      <c r="F83">
        <v>0</v>
      </c>
      <c r="G83">
        <v>0</v>
      </c>
      <c r="H83">
        <v>0</v>
      </c>
      <c r="I83">
        <v>0</v>
      </c>
      <c r="J83">
        <v>0</v>
      </c>
      <c r="K83">
        <v>0</v>
      </c>
      <c r="L83">
        <v>0</v>
      </c>
      <c r="M83">
        <v>0</v>
      </c>
      <c r="O83">
        <v>-1</v>
      </c>
      <c r="P83">
        <v>-1</v>
      </c>
      <c r="Q83" t="s">
        <v>3262</v>
      </c>
      <c r="R83" t="s">
        <v>3265</v>
      </c>
    </row>
    <row r="84" spans="1:18">
      <c r="A84" t="s">
        <v>291</v>
      </c>
      <c r="B84" t="s">
        <v>292</v>
      </c>
      <c r="C84">
        <v>0</v>
      </c>
      <c r="D84">
        <v>0</v>
      </c>
      <c r="E84">
        <v>0</v>
      </c>
      <c r="F84">
        <v>0</v>
      </c>
      <c r="G84">
        <v>0</v>
      </c>
      <c r="H84">
        <v>0</v>
      </c>
      <c r="I84">
        <v>0</v>
      </c>
      <c r="J84">
        <v>0</v>
      </c>
      <c r="K84">
        <v>0</v>
      </c>
      <c r="L84">
        <v>0</v>
      </c>
      <c r="M84">
        <v>0</v>
      </c>
      <c r="O84" t="s">
        <v>3266</v>
      </c>
      <c r="P84" t="s">
        <v>3266</v>
      </c>
      <c r="Q84" t="s">
        <v>3267</v>
      </c>
      <c r="R84" t="s">
        <v>3265</v>
      </c>
    </row>
    <row r="85" spans="1:18">
      <c r="A85" t="s">
        <v>293</v>
      </c>
      <c r="B85" t="s">
        <v>267</v>
      </c>
      <c r="C85">
        <v>0</v>
      </c>
      <c r="D85">
        <v>0</v>
      </c>
      <c r="E85">
        <v>0</v>
      </c>
      <c r="F85">
        <v>0</v>
      </c>
      <c r="G85">
        <v>0</v>
      </c>
      <c r="H85">
        <v>0</v>
      </c>
      <c r="I85">
        <v>0</v>
      </c>
      <c r="J85">
        <v>0</v>
      </c>
      <c r="K85">
        <v>0</v>
      </c>
      <c r="L85">
        <v>0</v>
      </c>
      <c r="M85">
        <v>0</v>
      </c>
      <c r="O85" t="s">
        <v>3266</v>
      </c>
      <c r="P85" t="s">
        <v>3266</v>
      </c>
      <c r="Q85" t="s">
        <v>3267</v>
      </c>
      <c r="R85" t="s">
        <v>3265</v>
      </c>
    </row>
    <row r="86" spans="1:18">
      <c r="A86" t="s">
        <v>294</v>
      </c>
      <c r="B86" t="s">
        <v>184</v>
      </c>
      <c r="C86">
        <v>0</v>
      </c>
      <c r="D86">
        <v>0</v>
      </c>
      <c r="E86">
        <v>0</v>
      </c>
      <c r="F86">
        <v>0</v>
      </c>
      <c r="G86">
        <v>0</v>
      </c>
      <c r="H86">
        <v>0</v>
      </c>
      <c r="I86">
        <v>0</v>
      </c>
      <c r="J86">
        <v>0</v>
      </c>
      <c r="K86">
        <v>0</v>
      </c>
      <c r="L86">
        <v>0</v>
      </c>
      <c r="M86">
        <v>0</v>
      </c>
      <c r="O86" t="s">
        <v>3266</v>
      </c>
      <c r="P86" t="s">
        <v>3266</v>
      </c>
      <c r="Q86" t="s">
        <v>3267</v>
      </c>
      <c r="R86" t="s">
        <v>3265</v>
      </c>
    </row>
    <row r="87" spans="1:18">
      <c r="A87" t="s">
        <v>295</v>
      </c>
      <c r="B87" t="s">
        <v>296</v>
      </c>
      <c r="C87">
        <v>0</v>
      </c>
      <c r="D87">
        <v>0</v>
      </c>
      <c r="E87">
        <v>0</v>
      </c>
      <c r="F87">
        <v>0</v>
      </c>
      <c r="G87">
        <v>0</v>
      </c>
      <c r="H87">
        <v>0</v>
      </c>
      <c r="I87">
        <v>0</v>
      </c>
      <c r="J87">
        <v>0</v>
      </c>
      <c r="K87">
        <v>0</v>
      </c>
      <c r="L87">
        <v>0</v>
      </c>
      <c r="M87">
        <v>0</v>
      </c>
      <c r="O87" t="s">
        <v>3266</v>
      </c>
      <c r="P87" t="s">
        <v>3266</v>
      </c>
      <c r="Q87" t="s">
        <v>3267</v>
      </c>
      <c r="R87" t="s">
        <v>3265</v>
      </c>
    </row>
    <row r="88" spans="1:18">
      <c r="A88" t="s">
        <v>297</v>
      </c>
      <c r="B88" t="s">
        <v>298</v>
      </c>
      <c r="C88">
        <v>0</v>
      </c>
      <c r="D88">
        <v>0</v>
      </c>
      <c r="E88">
        <v>0</v>
      </c>
      <c r="F88">
        <v>0</v>
      </c>
      <c r="G88">
        <v>0</v>
      </c>
      <c r="H88">
        <v>0</v>
      </c>
      <c r="I88">
        <v>0</v>
      </c>
      <c r="J88">
        <v>0</v>
      </c>
      <c r="K88">
        <v>0</v>
      </c>
      <c r="L88">
        <v>0</v>
      </c>
      <c r="M88">
        <v>0</v>
      </c>
      <c r="N88">
        <v>0</v>
      </c>
      <c r="O88" t="s">
        <v>3266</v>
      </c>
      <c r="P88" t="s">
        <v>3266</v>
      </c>
      <c r="Q88" t="s">
        <v>3267</v>
      </c>
      <c r="R88" t="s">
        <v>3264</v>
      </c>
    </row>
    <row r="89" spans="1:18">
      <c r="A89" t="s">
        <v>299</v>
      </c>
      <c r="B89" t="s">
        <v>166</v>
      </c>
      <c r="C89">
        <v>0</v>
      </c>
      <c r="D89">
        <v>0</v>
      </c>
      <c r="E89">
        <v>0</v>
      </c>
      <c r="F89">
        <v>0</v>
      </c>
      <c r="G89">
        <v>0</v>
      </c>
      <c r="H89">
        <v>0</v>
      </c>
      <c r="I89">
        <v>0</v>
      </c>
      <c r="J89">
        <v>0</v>
      </c>
      <c r="K89">
        <v>0</v>
      </c>
      <c r="L89">
        <v>0</v>
      </c>
      <c r="M89">
        <v>0</v>
      </c>
      <c r="O89" t="s">
        <v>3266</v>
      </c>
      <c r="P89" t="s">
        <v>3266</v>
      </c>
      <c r="Q89" t="s">
        <v>3267</v>
      </c>
      <c r="R89" t="s">
        <v>3265</v>
      </c>
    </row>
    <row r="90" spans="1:18">
      <c r="A90" t="s">
        <v>300</v>
      </c>
      <c r="B90" t="s">
        <v>168</v>
      </c>
      <c r="C90">
        <v>0</v>
      </c>
      <c r="D90">
        <v>0</v>
      </c>
      <c r="E90">
        <v>0</v>
      </c>
      <c r="F90">
        <v>0</v>
      </c>
      <c r="G90">
        <v>0</v>
      </c>
      <c r="H90">
        <v>0</v>
      </c>
      <c r="I90">
        <v>0</v>
      </c>
      <c r="J90">
        <v>0</v>
      </c>
      <c r="K90">
        <v>0</v>
      </c>
      <c r="L90">
        <v>0</v>
      </c>
      <c r="M90">
        <v>0</v>
      </c>
      <c r="O90" t="s">
        <v>3266</v>
      </c>
      <c r="P90" t="s">
        <v>3266</v>
      </c>
      <c r="Q90" t="s">
        <v>3267</v>
      </c>
      <c r="R90" t="s">
        <v>3265</v>
      </c>
    </row>
    <row r="91" spans="1:18">
      <c r="A91" t="s">
        <v>301</v>
      </c>
      <c r="B91" t="s">
        <v>170</v>
      </c>
      <c r="C91">
        <v>0</v>
      </c>
      <c r="D91">
        <v>0</v>
      </c>
      <c r="E91">
        <v>0</v>
      </c>
      <c r="F91">
        <v>0</v>
      </c>
      <c r="G91">
        <v>0</v>
      </c>
      <c r="H91">
        <v>0</v>
      </c>
      <c r="I91">
        <v>0</v>
      </c>
      <c r="J91">
        <v>0</v>
      </c>
      <c r="K91">
        <v>0</v>
      </c>
      <c r="L91">
        <v>0</v>
      </c>
      <c r="M91">
        <v>0</v>
      </c>
      <c r="O91" t="s">
        <v>3266</v>
      </c>
      <c r="P91" t="s">
        <v>3266</v>
      </c>
      <c r="Q91" t="s">
        <v>3267</v>
      </c>
      <c r="R91" t="s">
        <v>3265</v>
      </c>
    </row>
    <row r="92" spans="1:18">
      <c r="A92" t="s">
        <v>302</v>
      </c>
      <c r="B92" t="s">
        <v>303</v>
      </c>
      <c r="C92">
        <v>0</v>
      </c>
      <c r="D92">
        <v>0</v>
      </c>
      <c r="E92">
        <v>0</v>
      </c>
      <c r="F92">
        <v>0</v>
      </c>
      <c r="G92">
        <v>0</v>
      </c>
      <c r="H92">
        <v>0</v>
      </c>
      <c r="I92">
        <v>0</v>
      </c>
      <c r="J92">
        <v>0</v>
      </c>
      <c r="K92">
        <v>0</v>
      </c>
      <c r="L92">
        <v>0</v>
      </c>
      <c r="M92">
        <v>0</v>
      </c>
      <c r="O92" t="s">
        <v>3266</v>
      </c>
      <c r="P92" t="s">
        <v>3266</v>
      </c>
      <c r="Q92" t="s">
        <v>3267</v>
      </c>
      <c r="R92" t="s">
        <v>3265</v>
      </c>
    </row>
    <row r="93" spans="1:18">
      <c r="A93" t="s">
        <v>304</v>
      </c>
      <c r="B93" t="s">
        <v>305</v>
      </c>
      <c r="C93">
        <v>0</v>
      </c>
      <c r="D93">
        <v>0</v>
      </c>
      <c r="E93">
        <v>0</v>
      </c>
      <c r="F93">
        <v>0</v>
      </c>
      <c r="G93">
        <v>0</v>
      </c>
      <c r="H93">
        <v>0</v>
      </c>
      <c r="I93">
        <v>0</v>
      </c>
      <c r="J93">
        <v>0</v>
      </c>
      <c r="K93">
        <v>0</v>
      </c>
      <c r="L93">
        <v>0</v>
      </c>
      <c r="M93">
        <v>0</v>
      </c>
      <c r="O93" t="s">
        <v>3266</v>
      </c>
      <c r="P93" t="s">
        <v>3266</v>
      </c>
      <c r="Q93" t="s">
        <v>3267</v>
      </c>
      <c r="R93" t="s">
        <v>3265</v>
      </c>
    </row>
    <row r="94" spans="1:18">
      <c r="A94" t="s">
        <v>306</v>
      </c>
      <c r="B94" t="s">
        <v>267</v>
      </c>
      <c r="C94">
        <v>0</v>
      </c>
      <c r="D94">
        <v>0</v>
      </c>
      <c r="E94">
        <v>0</v>
      </c>
      <c r="F94">
        <v>0</v>
      </c>
      <c r="G94">
        <v>0</v>
      </c>
      <c r="H94">
        <v>0</v>
      </c>
      <c r="I94">
        <v>0</v>
      </c>
      <c r="J94">
        <v>0</v>
      </c>
      <c r="K94">
        <v>0</v>
      </c>
      <c r="L94">
        <v>0</v>
      </c>
      <c r="M94">
        <v>0</v>
      </c>
      <c r="O94" t="s">
        <v>3266</v>
      </c>
      <c r="P94" t="s">
        <v>3266</v>
      </c>
      <c r="Q94" t="s">
        <v>3267</v>
      </c>
      <c r="R94" t="s">
        <v>3265</v>
      </c>
    </row>
    <row r="95" spans="1:18">
      <c r="A95" t="s">
        <v>307</v>
      </c>
      <c r="B95" t="s">
        <v>308</v>
      </c>
      <c r="C95">
        <v>0</v>
      </c>
      <c r="D95">
        <v>0</v>
      </c>
      <c r="E95">
        <v>0</v>
      </c>
      <c r="F95">
        <v>0</v>
      </c>
      <c r="G95">
        <v>0</v>
      </c>
      <c r="H95">
        <v>0</v>
      </c>
      <c r="I95">
        <v>0</v>
      </c>
      <c r="J95">
        <v>0</v>
      </c>
      <c r="K95">
        <v>0</v>
      </c>
      <c r="L95">
        <v>0</v>
      </c>
      <c r="M95">
        <v>0</v>
      </c>
      <c r="O95" t="s">
        <v>3266</v>
      </c>
      <c r="P95" t="s">
        <v>3266</v>
      </c>
      <c r="Q95" t="s">
        <v>3267</v>
      </c>
      <c r="R95" t="s">
        <v>3265</v>
      </c>
    </row>
    <row r="96" spans="1:18">
      <c r="A96" t="s">
        <v>309</v>
      </c>
      <c r="B96" t="s">
        <v>310</v>
      </c>
      <c r="C96">
        <v>0</v>
      </c>
      <c r="D96">
        <v>0</v>
      </c>
      <c r="E96">
        <v>0</v>
      </c>
      <c r="F96">
        <v>0</v>
      </c>
      <c r="G96">
        <v>0</v>
      </c>
      <c r="H96">
        <v>0</v>
      </c>
      <c r="I96">
        <v>0</v>
      </c>
      <c r="J96">
        <v>0</v>
      </c>
      <c r="K96">
        <v>0</v>
      </c>
      <c r="L96">
        <v>0</v>
      </c>
      <c r="M96">
        <v>0</v>
      </c>
      <c r="O96" t="s">
        <v>3266</v>
      </c>
      <c r="P96" t="s">
        <v>3266</v>
      </c>
      <c r="Q96" t="s">
        <v>3267</v>
      </c>
      <c r="R96" t="s">
        <v>3265</v>
      </c>
    </row>
    <row r="97" spans="1:18">
      <c r="A97" t="s">
        <v>311</v>
      </c>
      <c r="B97" t="s">
        <v>312</v>
      </c>
      <c r="C97">
        <v>0</v>
      </c>
      <c r="D97">
        <v>0</v>
      </c>
      <c r="E97">
        <v>0</v>
      </c>
      <c r="F97">
        <v>0</v>
      </c>
      <c r="G97">
        <v>0</v>
      </c>
      <c r="H97">
        <v>0</v>
      </c>
      <c r="I97">
        <v>0</v>
      </c>
      <c r="J97">
        <v>0</v>
      </c>
      <c r="K97">
        <v>0</v>
      </c>
      <c r="L97">
        <v>0</v>
      </c>
      <c r="M97">
        <v>0</v>
      </c>
      <c r="O97" t="s">
        <v>3266</v>
      </c>
      <c r="P97" t="s">
        <v>3266</v>
      </c>
      <c r="Q97" t="s">
        <v>3267</v>
      </c>
      <c r="R97" t="s">
        <v>3265</v>
      </c>
    </row>
    <row r="98" spans="1:18">
      <c r="A98" t="s">
        <v>313</v>
      </c>
      <c r="B98" t="s">
        <v>314</v>
      </c>
      <c r="C98">
        <v>0</v>
      </c>
      <c r="D98">
        <v>0</v>
      </c>
      <c r="E98">
        <v>0</v>
      </c>
      <c r="F98">
        <v>0</v>
      </c>
      <c r="G98">
        <v>0</v>
      </c>
      <c r="H98">
        <v>0</v>
      </c>
      <c r="I98">
        <v>0</v>
      </c>
      <c r="J98">
        <v>0</v>
      </c>
      <c r="K98">
        <v>0</v>
      </c>
      <c r="L98">
        <v>0</v>
      </c>
      <c r="M98">
        <v>0</v>
      </c>
      <c r="O98" t="s">
        <v>3266</v>
      </c>
      <c r="P98" t="s">
        <v>3266</v>
      </c>
      <c r="Q98" t="s">
        <v>3267</v>
      </c>
      <c r="R98" t="s">
        <v>3265</v>
      </c>
    </row>
    <row r="99" spans="1:18">
      <c r="A99" t="s">
        <v>315</v>
      </c>
      <c r="B99" t="s">
        <v>184</v>
      </c>
      <c r="C99">
        <v>0</v>
      </c>
      <c r="D99">
        <v>0</v>
      </c>
      <c r="E99">
        <v>0</v>
      </c>
      <c r="F99">
        <v>0</v>
      </c>
      <c r="G99">
        <v>0</v>
      </c>
      <c r="H99">
        <v>0</v>
      </c>
      <c r="I99">
        <v>0</v>
      </c>
      <c r="J99">
        <v>0</v>
      </c>
      <c r="K99">
        <v>0</v>
      </c>
      <c r="L99">
        <v>0</v>
      </c>
      <c r="M99">
        <v>0</v>
      </c>
      <c r="O99" t="s">
        <v>3266</v>
      </c>
      <c r="P99" t="s">
        <v>3266</v>
      </c>
      <c r="Q99" t="s">
        <v>3267</v>
      </c>
      <c r="R99" t="s">
        <v>3265</v>
      </c>
    </row>
    <row r="100" spans="1:18">
      <c r="A100" t="s">
        <v>316</v>
      </c>
      <c r="B100" t="s">
        <v>317</v>
      </c>
      <c r="C100">
        <v>0</v>
      </c>
      <c r="D100">
        <v>0</v>
      </c>
      <c r="E100">
        <v>0</v>
      </c>
      <c r="F100">
        <v>0</v>
      </c>
      <c r="G100">
        <v>0</v>
      </c>
      <c r="H100">
        <v>0</v>
      </c>
      <c r="I100">
        <v>0</v>
      </c>
      <c r="J100">
        <v>0</v>
      </c>
      <c r="K100">
        <v>0</v>
      </c>
      <c r="L100">
        <v>0</v>
      </c>
      <c r="M100">
        <v>0</v>
      </c>
      <c r="O100" t="s">
        <v>3266</v>
      </c>
      <c r="P100" t="s">
        <v>3266</v>
      </c>
      <c r="Q100" t="s">
        <v>3267</v>
      </c>
      <c r="R100" t="s">
        <v>3265</v>
      </c>
    </row>
    <row r="101" spans="1:18">
      <c r="A101" t="s">
        <v>318</v>
      </c>
      <c r="B101" t="s">
        <v>319</v>
      </c>
      <c r="C101">
        <v>1394</v>
      </c>
      <c r="D101">
        <v>1495</v>
      </c>
      <c r="E101">
        <v>1099</v>
      </c>
      <c r="F101">
        <v>731</v>
      </c>
      <c r="G101">
        <v>273</v>
      </c>
      <c r="H101">
        <v>92</v>
      </c>
      <c r="I101">
        <v>0</v>
      </c>
      <c r="J101">
        <v>0</v>
      </c>
      <c r="K101">
        <v>0</v>
      </c>
      <c r="L101">
        <v>132</v>
      </c>
      <c r="M101">
        <v>3</v>
      </c>
      <c r="N101">
        <v>0</v>
      </c>
      <c r="O101">
        <v>-0.212</v>
      </c>
      <c r="P101">
        <v>-0.265</v>
      </c>
      <c r="Q101" t="s">
        <v>3262</v>
      </c>
      <c r="R101" t="s">
        <v>3264</v>
      </c>
    </row>
    <row r="102" spans="1:18">
      <c r="A102" t="s">
        <v>320</v>
      </c>
      <c r="B102" t="s">
        <v>166</v>
      </c>
      <c r="C102">
        <v>1325</v>
      </c>
      <c r="D102">
        <v>1278</v>
      </c>
      <c r="E102">
        <v>1099</v>
      </c>
      <c r="F102">
        <v>731</v>
      </c>
      <c r="G102">
        <v>273</v>
      </c>
      <c r="H102">
        <v>92</v>
      </c>
      <c r="I102">
        <v>0</v>
      </c>
      <c r="J102">
        <v>0</v>
      </c>
      <c r="K102">
        <v>0</v>
      </c>
      <c r="L102">
        <v>86</v>
      </c>
      <c r="M102">
        <v>3</v>
      </c>
      <c r="O102">
        <v>-0.171</v>
      </c>
      <c r="P102">
        <v>-0.14</v>
      </c>
      <c r="Q102" t="s">
        <v>3262</v>
      </c>
      <c r="R102" t="s">
        <v>3265</v>
      </c>
    </row>
    <row r="103" spans="1:18">
      <c r="A103" t="s">
        <v>321</v>
      </c>
      <c r="B103" t="s">
        <v>168</v>
      </c>
      <c r="C103">
        <v>24</v>
      </c>
      <c r="D103">
        <v>197</v>
      </c>
      <c r="E103">
        <v>0</v>
      </c>
      <c r="F103">
        <v>0</v>
      </c>
      <c r="G103">
        <v>0</v>
      </c>
      <c r="H103">
        <v>0</v>
      </c>
      <c r="I103">
        <v>0</v>
      </c>
      <c r="J103">
        <v>0</v>
      </c>
      <c r="K103">
        <v>0</v>
      </c>
      <c r="L103">
        <v>6</v>
      </c>
      <c r="M103">
        <v>0</v>
      </c>
      <c r="O103">
        <v>-1</v>
      </c>
      <c r="P103">
        <v>-1</v>
      </c>
      <c r="Q103" t="s">
        <v>3262</v>
      </c>
      <c r="R103" t="s">
        <v>3265</v>
      </c>
    </row>
    <row r="104" spans="1:18">
      <c r="A104" t="s">
        <v>322</v>
      </c>
      <c r="B104" t="s">
        <v>170</v>
      </c>
      <c r="C104">
        <v>0</v>
      </c>
      <c r="D104">
        <v>0</v>
      </c>
      <c r="E104">
        <v>0</v>
      </c>
      <c r="F104">
        <v>0</v>
      </c>
      <c r="G104">
        <v>0</v>
      </c>
      <c r="H104">
        <v>0</v>
      </c>
      <c r="I104">
        <v>0</v>
      </c>
      <c r="J104">
        <v>0</v>
      </c>
      <c r="K104">
        <v>0</v>
      </c>
      <c r="L104">
        <v>0</v>
      </c>
      <c r="M104">
        <v>0</v>
      </c>
      <c r="O104" t="s">
        <v>3266</v>
      </c>
      <c r="P104" t="s">
        <v>3266</v>
      </c>
      <c r="Q104" t="s">
        <v>3267</v>
      </c>
      <c r="R104" t="s">
        <v>3265</v>
      </c>
    </row>
    <row r="105" spans="1:18">
      <c r="A105" t="s">
        <v>323</v>
      </c>
      <c r="B105" t="s">
        <v>324</v>
      </c>
      <c r="C105">
        <v>0</v>
      </c>
      <c r="D105">
        <v>0</v>
      </c>
      <c r="E105">
        <v>0</v>
      </c>
      <c r="F105">
        <v>0</v>
      </c>
      <c r="G105">
        <v>0</v>
      </c>
      <c r="H105">
        <v>0</v>
      </c>
      <c r="I105">
        <v>0</v>
      </c>
      <c r="J105">
        <v>0</v>
      </c>
      <c r="K105">
        <v>0</v>
      </c>
      <c r="L105">
        <v>16</v>
      </c>
      <c r="M105">
        <v>0</v>
      </c>
      <c r="O105" t="s">
        <v>3266</v>
      </c>
      <c r="P105" t="s">
        <v>3266</v>
      </c>
      <c r="Q105" t="s">
        <v>3267</v>
      </c>
      <c r="R105" t="s">
        <v>3265</v>
      </c>
    </row>
    <row r="106" spans="1:18">
      <c r="A106" t="s">
        <v>325</v>
      </c>
      <c r="B106" t="s">
        <v>326</v>
      </c>
      <c r="C106">
        <v>0</v>
      </c>
      <c r="D106">
        <v>0</v>
      </c>
      <c r="E106">
        <v>0</v>
      </c>
      <c r="F106">
        <v>0</v>
      </c>
      <c r="G106">
        <v>0</v>
      </c>
      <c r="H106">
        <v>0</v>
      </c>
      <c r="I106">
        <v>0</v>
      </c>
      <c r="J106">
        <v>0</v>
      </c>
      <c r="K106">
        <v>0</v>
      </c>
      <c r="L106">
        <v>0</v>
      </c>
      <c r="M106">
        <v>0</v>
      </c>
      <c r="O106" t="s">
        <v>3266</v>
      </c>
      <c r="P106" t="s">
        <v>3266</v>
      </c>
      <c r="Q106" t="s">
        <v>3267</v>
      </c>
      <c r="R106" t="s">
        <v>3265</v>
      </c>
    </row>
    <row r="107" spans="1:18">
      <c r="A107" t="s">
        <v>327</v>
      </c>
      <c r="B107" t="s">
        <v>328</v>
      </c>
      <c r="C107">
        <v>0</v>
      </c>
      <c r="D107">
        <v>0</v>
      </c>
      <c r="E107">
        <v>0</v>
      </c>
      <c r="F107">
        <v>0</v>
      </c>
      <c r="G107">
        <v>0</v>
      </c>
      <c r="H107">
        <v>0</v>
      </c>
      <c r="I107">
        <v>0</v>
      </c>
      <c r="J107">
        <v>0</v>
      </c>
      <c r="K107">
        <v>0</v>
      </c>
      <c r="L107">
        <v>0</v>
      </c>
      <c r="M107">
        <v>0</v>
      </c>
      <c r="O107" t="s">
        <v>3266</v>
      </c>
      <c r="P107" t="s">
        <v>3266</v>
      </c>
      <c r="Q107" t="s">
        <v>3267</v>
      </c>
      <c r="R107" t="s">
        <v>3265</v>
      </c>
    </row>
    <row r="108" spans="1:18">
      <c r="A108" t="s">
        <v>329</v>
      </c>
      <c r="B108" t="s">
        <v>184</v>
      </c>
      <c r="C108">
        <v>0</v>
      </c>
      <c r="D108">
        <v>0</v>
      </c>
      <c r="E108">
        <v>0</v>
      </c>
      <c r="F108">
        <v>0</v>
      </c>
      <c r="G108">
        <v>0</v>
      </c>
      <c r="H108">
        <v>0</v>
      </c>
      <c r="I108">
        <v>0</v>
      </c>
      <c r="J108">
        <v>0</v>
      </c>
      <c r="K108">
        <v>0</v>
      </c>
      <c r="L108">
        <v>0</v>
      </c>
      <c r="M108">
        <v>0</v>
      </c>
      <c r="O108" t="s">
        <v>3266</v>
      </c>
      <c r="P108" t="s">
        <v>3266</v>
      </c>
      <c r="Q108" t="s">
        <v>3267</v>
      </c>
      <c r="R108" t="s">
        <v>3265</v>
      </c>
    </row>
    <row r="109" spans="1:18">
      <c r="A109" t="s">
        <v>330</v>
      </c>
      <c r="B109" t="s">
        <v>331</v>
      </c>
      <c r="C109">
        <v>45</v>
      </c>
      <c r="D109">
        <v>20</v>
      </c>
      <c r="E109">
        <v>0</v>
      </c>
      <c r="F109">
        <v>0</v>
      </c>
      <c r="G109">
        <v>0</v>
      </c>
      <c r="H109">
        <v>0</v>
      </c>
      <c r="I109">
        <v>0</v>
      </c>
      <c r="J109">
        <v>0</v>
      </c>
      <c r="K109">
        <v>0</v>
      </c>
      <c r="L109">
        <v>24</v>
      </c>
      <c r="M109">
        <v>0</v>
      </c>
      <c r="O109">
        <v>-1</v>
      </c>
      <c r="P109">
        <v>-1</v>
      </c>
      <c r="Q109" t="s">
        <v>3262</v>
      </c>
      <c r="R109" t="s">
        <v>3265</v>
      </c>
    </row>
    <row r="110" spans="1:18">
      <c r="A110" t="s">
        <v>332</v>
      </c>
      <c r="B110" t="s">
        <v>333</v>
      </c>
      <c r="C110">
        <v>154</v>
      </c>
      <c r="D110">
        <v>169</v>
      </c>
      <c r="E110">
        <v>100</v>
      </c>
      <c r="F110">
        <v>65</v>
      </c>
      <c r="G110">
        <v>24</v>
      </c>
      <c r="H110">
        <v>11</v>
      </c>
      <c r="I110">
        <v>0</v>
      </c>
      <c r="J110">
        <v>0</v>
      </c>
      <c r="K110">
        <v>0</v>
      </c>
      <c r="L110">
        <v>23</v>
      </c>
      <c r="M110">
        <v>0</v>
      </c>
      <c r="N110">
        <v>0</v>
      </c>
      <c r="O110">
        <v>-0.351</v>
      </c>
      <c r="P110">
        <v>-0.408</v>
      </c>
      <c r="Q110" t="s">
        <v>3262</v>
      </c>
      <c r="R110" t="s">
        <v>3264</v>
      </c>
    </row>
    <row r="111" spans="1:18">
      <c r="A111" t="s">
        <v>334</v>
      </c>
      <c r="B111" t="s">
        <v>166</v>
      </c>
      <c r="C111">
        <v>117</v>
      </c>
      <c r="D111">
        <v>119</v>
      </c>
      <c r="E111">
        <v>100</v>
      </c>
      <c r="F111">
        <v>65</v>
      </c>
      <c r="G111">
        <v>24</v>
      </c>
      <c r="H111">
        <v>11</v>
      </c>
      <c r="I111">
        <v>0</v>
      </c>
      <c r="J111">
        <v>0</v>
      </c>
      <c r="K111">
        <v>0</v>
      </c>
      <c r="L111">
        <v>9</v>
      </c>
      <c r="M111">
        <v>0</v>
      </c>
      <c r="O111">
        <v>-0.145</v>
      </c>
      <c r="P111">
        <v>-0.16</v>
      </c>
      <c r="Q111" t="s">
        <v>3262</v>
      </c>
      <c r="R111" t="s">
        <v>3265</v>
      </c>
    </row>
    <row r="112" spans="1:18">
      <c r="A112" t="s">
        <v>335</v>
      </c>
      <c r="B112" t="s">
        <v>168</v>
      </c>
      <c r="C112">
        <v>0</v>
      </c>
      <c r="D112">
        <v>0</v>
      </c>
      <c r="E112">
        <v>0</v>
      </c>
      <c r="F112">
        <v>0</v>
      </c>
      <c r="G112">
        <v>0</v>
      </c>
      <c r="H112">
        <v>0</v>
      </c>
      <c r="I112">
        <v>0</v>
      </c>
      <c r="J112">
        <v>0</v>
      </c>
      <c r="K112">
        <v>0</v>
      </c>
      <c r="L112">
        <v>0</v>
      </c>
      <c r="M112">
        <v>0</v>
      </c>
      <c r="O112" t="s">
        <v>3266</v>
      </c>
      <c r="P112" t="s">
        <v>3266</v>
      </c>
      <c r="Q112" t="s">
        <v>3267</v>
      </c>
      <c r="R112" t="s">
        <v>3265</v>
      </c>
    </row>
    <row r="113" spans="1:18">
      <c r="A113" t="s">
        <v>336</v>
      </c>
      <c r="B113" t="s">
        <v>170</v>
      </c>
      <c r="C113">
        <v>0</v>
      </c>
      <c r="D113">
        <v>0</v>
      </c>
      <c r="E113">
        <v>0</v>
      </c>
      <c r="F113">
        <v>0</v>
      </c>
      <c r="G113">
        <v>0</v>
      </c>
      <c r="H113">
        <v>0</v>
      </c>
      <c r="I113">
        <v>0</v>
      </c>
      <c r="J113">
        <v>0</v>
      </c>
      <c r="K113">
        <v>0</v>
      </c>
      <c r="L113">
        <v>0</v>
      </c>
      <c r="M113">
        <v>0</v>
      </c>
      <c r="O113" t="s">
        <v>3266</v>
      </c>
      <c r="P113" t="s">
        <v>3266</v>
      </c>
      <c r="Q113" t="s">
        <v>3267</v>
      </c>
      <c r="R113" t="s">
        <v>3265</v>
      </c>
    </row>
    <row r="114" spans="1:18">
      <c r="A114" t="s">
        <v>337</v>
      </c>
      <c r="B114" t="s">
        <v>338</v>
      </c>
      <c r="C114">
        <v>0</v>
      </c>
      <c r="D114">
        <v>0</v>
      </c>
      <c r="E114">
        <v>0</v>
      </c>
      <c r="F114">
        <v>0</v>
      </c>
      <c r="G114">
        <v>0</v>
      </c>
      <c r="H114">
        <v>0</v>
      </c>
      <c r="I114">
        <v>0</v>
      </c>
      <c r="J114">
        <v>0</v>
      </c>
      <c r="K114">
        <v>0</v>
      </c>
      <c r="L114">
        <v>0</v>
      </c>
      <c r="M114">
        <v>0</v>
      </c>
      <c r="O114" t="s">
        <v>3266</v>
      </c>
      <c r="P114" t="s">
        <v>3266</v>
      </c>
      <c r="Q114" t="s">
        <v>3267</v>
      </c>
      <c r="R114" t="s">
        <v>3265</v>
      </c>
    </row>
    <row r="115" spans="1:18">
      <c r="A115" t="s">
        <v>339</v>
      </c>
      <c r="B115" t="s">
        <v>340</v>
      </c>
      <c r="C115">
        <v>0</v>
      </c>
      <c r="D115">
        <v>0</v>
      </c>
      <c r="E115">
        <v>0</v>
      </c>
      <c r="F115">
        <v>0</v>
      </c>
      <c r="G115">
        <v>0</v>
      </c>
      <c r="H115">
        <v>0</v>
      </c>
      <c r="I115">
        <v>0</v>
      </c>
      <c r="J115">
        <v>0</v>
      </c>
      <c r="K115">
        <v>0</v>
      </c>
      <c r="L115">
        <v>0</v>
      </c>
      <c r="M115">
        <v>0</v>
      </c>
      <c r="O115" t="s">
        <v>3266</v>
      </c>
      <c r="P115" t="s">
        <v>3266</v>
      </c>
      <c r="Q115" t="s">
        <v>3267</v>
      </c>
      <c r="R115" t="s">
        <v>3265</v>
      </c>
    </row>
    <row r="116" spans="1:18">
      <c r="A116" t="s">
        <v>341</v>
      </c>
      <c r="B116" t="s">
        <v>342</v>
      </c>
      <c r="C116">
        <v>0</v>
      </c>
      <c r="D116">
        <v>0</v>
      </c>
      <c r="E116">
        <v>0</v>
      </c>
      <c r="F116">
        <v>0</v>
      </c>
      <c r="G116">
        <v>0</v>
      </c>
      <c r="H116">
        <v>0</v>
      </c>
      <c r="I116">
        <v>0</v>
      </c>
      <c r="J116">
        <v>0</v>
      </c>
      <c r="K116">
        <v>0</v>
      </c>
      <c r="L116">
        <v>0</v>
      </c>
      <c r="M116">
        <v>0</v>
      </c>
      <c r="O116" t="s">
        <v>3266</v>
      </c>
      <c r="P116" t="s">
        <v>3266</v>
      </c>
      <c r="Q116" t="s">
        <v>3267</v>
      </c>
      <c r="R116" t="s">
        <v>3265</v>
      </c>
    </row>
    <row r="117" spans="1:18">
      <c r="A117" t="s">
        <v>343</v>
      </c>
      <c r="B117" t="s">
        <v>344</v>
      </c>
      <c r="C117">
        <v>4</v>
      </c>
      <c r="D117">
        <v>0</v>
      </c>
      <c r="E117">
        <v>0</v>
      </c>
      <c r="F117">
        <v>0</v>
      </c>
      <c r="G117">
        <v>0</v>
      </c>
      <c r="H117">
        <v>0</v>
      </c>
      <c r="I117">
        <v>0</v>
      </c>
      <c r="J117">
        <v>0</v>
      </c>
      <c r="K117">
        <v>0</v>
      </c>
      <c r="L117">
        <v>0</v>
      </c>
      <c r="M117">
        <v>0</v>
      </c>
      <c r="O117">
        <v>-1</v>
      </c>
      <c r="P117" t="s">
        <v>3266</v>
      </c>
      <c r="Q117" t="s">
        <v>3262</v>
      </c>
      <c r="R117" t="s">
        <v>3265</v>
      </c>
    </row>
    <row r="118" spans="1:18">
      <c r="A118" t="s">
        <v>345</v>
      </c>
      <c r="B118" t="s">
        <v>346</v>
      </c>
      <c r="C118">
        <v>33</v>
      </c>
      <c r="D118">
        <v>50</v>
      </c>
      <c r="E118">
        <v>0</v>
      </c>
      <c r="F118">
        <v>0</v>
      </c>
      <c r="G118">
        <v>0</v>
      </c>
      <c r="H118">
        <v>0</v>
      </c>
      <c r="I118">
        <v>0</v>
      </c>
      <c r="J118">
        <v>0</v>
      </c>
      <c r="K118">
        <v>0</v>
      </c>
      <c r="L118">
        <v>14</v>
      </c>
      <c r="M118">
        <v>0</v>
      </c>
      <c r="O118">
        <v>-1</v>
      </c>
      <c r="P118">
        <v>-1</v>
      </c>
      <c r="Q118" t="s">
        <v>3262</v>
      </c>
      <c r="R118" t="s">
        <v>3265</v>
      </c>
    </row>
    <row r="119" spans="1:18">
      <c r="A119" t="s">
        <v>347</v>
      </c>
      <c r="B119" t="s">
        <v>184</v>
      </c>
      <c r="C119">
        <v>0</v>
      </c>
      <c r="D119">
        <v>0</v>
      </c>
      <c r="E119">
        <v>0</v>
      </c>
      <c r="F119">
        <v>0</v>
      </c>
      <c r="G119">
        <v>0</v>
      </c>
      <c r="H119">
        <v>0</v>
      </c>
      <c r="I119">
        <v>0</v>
      </c>
      <c r="J119">
        <v>0</v>
      </c>
      <c r="K119">
        <v>0</v>
      </c>
      <c r="L119">
        <v>0</v>
      </c>
      <c r="M119">
        <v>0</v>
      </c>
      <c r="O119" t="s">
        <v>3266</v>
      </c>
      <c r="P119" t="s">
        <v>3266</v>
      </c>
      <c r="Q119" t="s">
        <v>3267</v>
      </c>
      <c r="R119" t="s">
        <v>3265</v>
      </c>
    </row>
    <row r="120" spans="1:18">
      <c r="A120" t="s">
        <v>348</v>
      </c>
      <c r="B120" t="s">
        <v>349</v>
      </c>
      <c r="C120">
        <v>0</v>
      </c>
      <c r="D120">
        <v>0</v>
      </c>
      <c r="E120">
        <v>0</v>
      </c>
      <c r="F120">
        <v>0</v>
      </c>
      <c r="G120">
        <v>0</v>
      </c>
      <c r="H120">
        <v>0</v>
      </c>
      <c r="I120">
        <v>0</v>
      </c>
      <c r="J120">
        <v>0</v>
      </c>
      <c r="K120">
        <v>0</v>
      </c>
      <c r="L120">
        <v>0</v>
      </c>
      <c r="M120">
        <v>0</v>
      </c>
      <c r="O120" t="s">
        <v>3266</v>
      </c>
      <c r="P120" t="s">
        <v>3266</v>
      </c>
      <c r="Q120" t="s">
        <v>3267</v>
      </c>
      <c r="R120" t="s">
        <v>3265</v>
      </c>
    </row>
    <row r="121" spans="1:18">
      <c r="A121" t="s">
        <v>350</v>
      </c>
      <c r="B121" t="s">
        <v>351</v>
      </c>
      <c r="C121">
        <v>0</v>
      </c>
      <c r="D121">
        <v>0</v>
      </c>
      <c r="E121">
        <v>0</v>
      </c>
      <c r="F121">
        <v>0</v>
      </c>
      <c r="G121">
        <v>0</v>
      </c>
      <c r="H121">
        <v>0</v>
      </c>
      <c r="I121">
        <v>0</v>
      </c>
      <c r="J121">
        <v>0</v>
      </c>
      <c r="K121">
        <v>0</v>
      </c>
      <c r="L121">
        <v>0</v>
      </c>
      <c r="M121">
        <v>0</v>
      </c>
      <c r="N121">
        <v>0</v>
      </c>
      <c r="O121" t="s">
        <v>3266</v>
      </c>
      <c r="P121" t="s">
        <v>3266</v>
      </c>
      <c r="Q121" t="s">
        <v>3267</v>
      </c>
      <c r="R121" t="s">
        <v>3264</v>
      </c>
    </row>
    <row r="122" spans="1:18">
      <c r="A122" t="s">
        <v>352</v>
      </c>
      <c r="B122" t="s">
        <v>166</v>
      </c>
      <c r="C122">
        <v>0</v>
      </c>
      <c r="D122">
        <v>0</v>
      </c>
      <c r="E122">
        <v>0</v>
      </c>
      <c r="F122">
        <v>0</v>
      </c>
      <c r="G122">
        <v>0</v>
      </c>
      <c r="H122">
        <v>0</v>
      </c>
      <c r="I122">
        <v>0</v>
      </c>
      <c r="J122">
        <v>0</v>
      </c>
      <c r="K122">
        <v>0</v>
      </c>
      <c r="L122">
        <v>0</v>
      </c>
      <c r="M122">
        <v>0</v>
      </c>
      <c r="O122" t="s">
        <v>3266</v>
      </c>
      <c r="P122" t="s">
        <v>3266</v>
      </c>
      <c r="Q122" t="s">
        <v>3267</v>
      </c>
      <c r="R122" t="s">
        <v>3265</v>
      </c>
    </row>
    <row r="123" spans="1:18">
      <c r="A123" t="s">
        <v>353</v>
      </c>
      <c r="B123" t="s">
        <v>168</v>
      </c>
      <c r="C123">
        <v>0</v>
      </c>
      <c r="D123">
        <v>0</v>
      </c>
      <c r="E123">
        <v>0</v>
      </c>
      <c r="F123">
        <v>0</v>
      </c>
      <c r="G123">
        <v>0</v>
      </c>
      <c r="H123">
        <v>0</v>
      </c>
      <c r="I123">
        <v>0</v>
      </c>
      <c r="J123">
        <v>0</v>
      </c>
      <c r="K123">
        <v>0</v>
      </c>
      <c r="L123">
        <v>0</v>
      </c>
      <c r="M123">
        <v>0</v>
      </c>
      <c r="O123" t="s">
        <v>3266</v>
      </c>
      <c r="P123" t="s">
        <v>3266</v>
      </c>
      <c r="Q123" t="s">
        <v>3267</v>
      </c>
      <c r="R123" t="s">
        <v>3265</v>
      </c>
    </row>
    <row r="124" spans="1:18">
      <c r="A124" t="s">
        <v>354</v>
      </c>
      <c r="B124" t="s">
        <v>170</v>
      </c>
      <c r="C124">
        <v>0</v>
      </c>
      <c r="D124">
        <v>0</v>
      </c>
      <c r="E124">
        <v>0</v>
      </c>
      <c r="F124">
        <v>0</v>
      </c>
      <c r="G124">
        <v>0</v>
      </c>
      <c r="H124">
        <v>0</v>
      </c>
      <c r="I124">
        <v>0</v>
      </c>
      <c r="J124">
        <v>0</v>
      </c>
      <c r="K124">
        <v>0</v>
      </c>
      <c r="L124">
        <v>0</v>
      </c>
      <c r="M124">
        <v>0</v>
      </c>
      <c r="O124" t="s">
        <v>3266</v>
      </c>
      <c r="P124" t="s">
        <v>3266</v>
      </c>
      <c r="Q124" t="s">
        <v>3267</v>
      </c>
      <c r="R124" t="s">
        <v>3265</v>
      </c>
    </row>
    <row r="125" spans="1:18">
      <c r="A125" t="s">
        <v>355</v>
      </c>
      <c r="B125" t="s">
        <v>356</v>
      </c>
      <c r="C125">
        <v>0</v>
      </c>
      <c r="D125">
        <v>0</v>
      </c>
      <c r="E125">
        <v>0</v>
      </c>
      <c r="F125">
        <v>0</v>
      </c>
      <c r="G125">
        <v>0</v>
      </c>
      <c r="H125">
        <v>0</v>
      </c>
      <c r="I125">
        <v>0</v>
      </c>
      <c r="J125">
        <v>0</v>
      </c>
      <c r="K125">
        <v>0</v>
      </c>
      <c r="L125">
        <v>0</v>
      </c>
      <c r="M125">
        <v>0</v>
      </c>
      <c r="O125" t="s">
        <v>3266</v>
      </c>
      <c r="P125" t="s">
        <v>3266</v>
      </c>
      <c r="Q125" t="s">
        <v>3267</v>
      </c>
      <c r="R125" t="s">
        <v>3265</v>
      </c>
    </row>
    <row r="126" spans="1:18">
      <c r="A126" t="s">
        <v>357</v>
      </c>
      <c r="B126" t="s">
        <v>358</v>
      </c>
      <c r="C126">
        <v>0</v>
      </c>
      <c r="D126">
        <v>0</v>
      </c>
      <c r="E126">
        <v>0</v>
      </c>
      <c r="F126">
        <v>0</v>
      </c>
      <c r="G126">
        <v>0</v>
      </c>
      <c r="H126">
        <v>0</v>
      </c>
      <c r="I126">
        <v>0</v>
      </c>
      <c r="J126">
        <v>0</v>
      </c>
      <c r="K126">
        <v>0</v>
      </c>
      <c r="L126">
        <v>0</v>
      </c>
      <c r="M126">
        <v>0</v>
      </c>
      <c r="O126" t="s">
        <v>3266</v>
      </c>
      <c r="P126" t="s">
        <v>3266</v>
      </c>
      <c r="Q126" t="s">
        <v>3267</v>
      </c>
      <c r="R126" t="s">
        <v>3265</v>
      </c>
    </row>
    <row r="127" spans="1:18">
      <c r="A127" t="s">
        <v>359</v>
      </c>
      <c r="B127" t="s">
        <v>360</v>
      </c>
      <c r="C127">
        <v>0</v>
      </c>
      <c r="D127">
        <v>0</v>
      </c>
      <c r="E127">
        <v>0</v>
      </c>
      <c r="F127">
        <v>0</v>
      </c>
      <c r="G127">
        <v>0</v>
      </c>
      <c r="H127">
        <v>0</v>
      </c>
      <c r="I127">
        <v>0</v>
      </c>
      <c r="J127">
        <v>0</v>
      </c>
      <c r="K127">
        <v>0</v>
      </c>
      <c r="L127">
        <v>0</v>
      </c>
      <c r="M127">
        <v>0</v>
      </c>
      <c r="O127" t="s">
        <v>3266</v>
      </c>
      <c r="P127" t="s">
        <v>3266</v>
      </c>
      <c r="Q127" t="s">
        <v>3267</v>
      </c>
      <c r="R127" t="s">
        <v>3265</v>
      </c>
    </row>
    <row r="128" spans="1:18">
      <c r="A128" t="s">
        <v>361</v>
      </c>
      <c r="B128" t="s">
        <v>362</v>
      </c>
      <c r="C128">
        <v>0</v>
      </c>
      <c r="D128">
        <v>0</v>
      </c>
      <c r="E128">
        <v>0</v>
      </c>
      <c r="F128">
        <v>0</v>
      </c>
      <c r="G128">
        <v>0</v>
      </c>
      <c r="H128">
        <v>0</v>
      </c>
      <c r="I128">
        <v>0</v>
      </c>
      <c r="J128">
        <v>0</v>
      </c>
      <c r="K128">
        <v>0</v>
      </c>
      <c r="L128">
        <v>0</v>
      </c>
      <c r="M128">
        <v>0</v>
      </c>
      <c r="O128" t="s">
        <v>3266</v>
      </c>
      <c r="P128" t="s">
        <v>3266</v>
      </c>
      <c r="Q128" t="s">
        <v>3267</v>
      </c>
      <c r="R128" t="s">
        <v>3265</v>
      </c>
    </row>
    <row r="129" spans="1:18">
      <c r="A129" t="s">
        <v>363</v>
      </c>
      <c r="B129" t="s">
        <v>364</v>
      </c>
      <c r="C129">
        <v>0</v>
      </c>
      <c r="D129">
        <v>0</v>
      </c>
      <c r="E129">
        <v>0</v>
      </c>
      <c r="F129">
        <v>0</v>
      </c>
      <c r="G129">
        <v>0</v>
      </c>
      <c r="H129">
        <v>0</v>
      </c>
      <c r="I129">
        <v>0</v>
      </c>
      <c r="J129">
        <v>0</v>
      </c>
      <c r="K129">
        <v>0</v>
      </c>
      <c r="L129">
        <v>0</v>
      </c>
      <c r="M129">
        <v>0</v>
      </c>
      <c r="O129" t="s">
        <v>3266</v>
      </c>
      <c r="P129" t="s">
        <v>3266</v>
      </c>
      <c r="Q129" t="s">
        <v>3267</v>
      </c>
      <c r="R129" t="s">
        <v>3265</v>
      </c>
    </row>
    <row r="130" spans="1:18">
      <c r="A130" t="s">
        <v>365</v>
      </c>
      <c r="B130" t="s">
        <v>366</v>
      </c>
      <c r="C130">
        <v>0</v>
      </c>
      <c r="D130">
        <v>0</v>
      </c>
      <c r="E130">
        <v>0</v>
      </c>
      <c r="F130">
        <v>0</v>
      </c>
      <c r="G130">
        <v>0</v>
      </c>
      <c r="H130">
        <v>0</v>
      </c>
      <c r="I130">
        <v>0</v>
      </c>
      <c r="J130">
        <v>0</v>
      </c>
      <c r="K130">
        <v>0</v>
      </c>
      <c r="L130">
        <v>0</v>
      </c>
      <c r="M130">
        <v>0</v>
      </c>
      <c r="O130" t="s">
        <v>3266</v>
      </c>
      <c r="P130" t="s">
        <v>3266</v>
      </c>
      <c r="Q130" t="s">
        <v>3267</v>
      </c>
      <c r="R130" t="s">
        <v>3265</v>
      </c>
    </row>
    <row r="131" spans="1:18">
      <c r="A131" t="s">
        <v>367</v>
      </c>
      <c r="B131" t="s">
        <v>184</v>
      </c>
      <c r="C131">
        <v>0</v>
      </c>
      <c r="D131">
        <v>0</v>
      </c>
      <c r="E131">
        <v>0</v>
      </c>
      <c r="F131">
        <v>0</v>
      </c>
      <c r="G131">
        <v>0</v>
      </c>
      <c r="H131">
        <v>0</v>
      </c>
      <c r="I131">
        <v>0</v>
      </c>
      <c r="J131">
        <v>0</v>
      </c>
      <c r="K131">
        <v>0</v>
      </c>
      <c r="L131">
        <v>0</v>
      </c>
      <c r="M131">
        <v>0</v>
      </c>
      <c r="O131" t="s">
        <v>3266</v>
      </c>
      <c r="P131" t="s">
        <v>3266</v>
      </c>
      <c r="Q131" t="s">
        <v>3267</v>
      </c>
      <c r="R131" t="s">
        <v>3265</v>
      </c>
    </row>
    <row r="132" spans="1:18">
      <c r="A132" t="s">
        <v>368</v>
      </c>
      <c r="B132" t="s">
        <v>369</v>
      </c>
      <c r="C132">
        <v>0</v>
      </c>
      <c r="D132">
        <v>0</v>
      </c>
      <c r="E132">
        <v>0</v>
      </c>
      <c r="F132">
        <v>0</v>
      </c>
      <c r="G132">
        <v>0</v>
      </c>
      <c r="H132">
        <v>0</v>
      </c>
      <c r="I132">
        <v>0</v>
      </c>
      <c r="J132">
        <v>0</v>
      </c>
      <c r="K132">
        <v>0</v>
      </c>
      <c r="L132">
        <v>0</v>
      </c>
      <c r="M132">
        <v>0</v>
      </c>
      <c r="O132" t="s">
        <v>3266</v>
      </c>
      <c r="P132" t="s">
        <v>3266</v>
      </c>
      <c r="Q132" t="s">
        <v>3267</v>
      </c>
      <c r="R132" t="s">
        <v>3265</v>
      </c>
    </row>
    <row r="133" spans="1:18">
      <c r="A133" t="s">
        <v>370</v>
      </c>
      <c r="B133" t="s">
        <v>371</v>
      </c>
      <c r="C133">
        <v>323</v>
      </c>
      <c r="D133">
        <v>200</v>
      </c>
      <c r="E133">
        <v>0</v>
      </c>
      <c r="F133">
        <v>0</v>
      </c>
      <c r="G133">
        <v>0</v>
      </c>
      <c r="H133">
        <v>0</v>
      </c>
      <c r="I133">
        <v>0</v>
      </c>
      <c r="J133">
        <v>0</v>
      </c>
      <c r="K133">
        <v>0</v>
      </c>
      <c r="L133">
        <v>64</v>
      </c>
      <c r="M133">
        <v>0</v>
      </c>
      <c r="N133">
        <v>0</v>
      </c>
      <c r="O133">
        <v>-1</v>
      </c>
      <c r="P133">
        <v>-1</v>
      </c>
      <c r="Q133" t="s">
        <v>3262</v>
      </c>
      <c r="R133" t="s">
        <v>3264</v>
      </c>
    </row>
    <row r="134" spans="1:18">
      <c r="A134" t="s">
        <v>372</v>
      </c>
      <c r="B134" t="s">
        <v>166</v>
      </c>
      <c r="C134">
        <v>0</v>
      </c>
      <c r="D134">
        <v>0</v>
      </c>
      <c r="E134">
        <v>0</v>
      </c>
      <c r="F134">
        <v>0</v>
      </c>
      <c r="G134">
        <v>0</v>
      </c>
      <c r="H134">
        <v>0</v>
      </c>
      <c r="I134">
        <v>0</v>
      </c>
      <c r="J134">
        <v>0</v>
      </c>
      <c r="K134">
        <v>0</v>
      </c>
      <c r="L134">
        <v>0</v>
      </c>
      <c r="M134">
        <v>0</v>
      </c>
      <c r="O134" t="s">
        <v>3266</v>
      </c>
      <c r="P134" t="s">
        <v>3266</v>
      </c>
      <c r="Q134" t="s">
        <v>3267</v>
      </c>
      <c r="R134" t="s">
        <v>3265</v>
      </c>
    </row>
    <row r="135" spans="1:18">
      <c r="A135" t="s">
        <v>373</v>
      </c>
      <c r="B135" t="s">
        <v>168</v>
      </c>
      <c r="C135">
        <v>0</v>
      </c>
      <c r="D135">
        <v>0</v>
      </c>
      <c r="E135">
        <v>0</v>
      </c>
      <c r="F135">
        <v>0</v>
      </c>
      <c r="G135">
        <v>0</v>
      </c>
      <c r="H135">
        <v>0</v>
      </c>
      <c r="I135">
        <v>0</v>
      </c>
      <c r="J135">
        <v>0</v>
      </c>
      <c r="K135">
        <v>0</v>
      </c>
      <c r="L135">
        <v>0</v>
      </c>
      <c r="M135">
        <v>0</v>
      </c>
      <c r="O135" t="s">
        <v>3266</v>
      </c>
      <c r="P135" t="s">
        <v>3266</v>
      </c>
      <c r="Q135" t="s">
        <v>3267</v>
      </c>
      <c r="R135" t="s">
        <v>3265</v>
      </c>
    </row>
    <row r="136" spans="1:18">
      <c r="A136" t="s">
        <v>374</v>
      </c>
      <c r="B136" t="s">
        <v>170</v>
      </c>
      <c r="C136">
        <v>0</v>
      </c>
      <c r="D136">
        <v>0</v>
      </c>
      <c r="E136">
        <v>0</v>
      </c>
      <c r="F136">
        <v>0</v>
      </c>
      <c r="G136">
        <v>0</v>
      </c>
      <c r="H136">
        <v>0</v>
      </c>
      <c r="I136">
        <v>0</v>
      </c>
      <c r="J136">
        <v>0</v>
      </c>
      <c r="K136">
        <v>0</v>
      </c>
      <c r="L136">
        <v>0</v>
      </c>
      <c r="M136">
        <v>0</v>
      </c>
      <c r="O136" t="s">
        <v>3266</v>
      </c>
      <c r="P136" t="s">
        <v>3266</v>
      </c>
      <c r="Q136" t="s">
        <v>3267</v>
      </c>
      <c r="R136" t="s">
        <v>3265</v>
      </c>
    </row>
    <row r="137" spans="1:18">
      <c r="A137" t="s">
        <v>375</v>
      </c>
      <c r="B137" t="s">
        <v>376</v>
      </c>
      <c r="C137">
        <v>309</v>
      </c>
      <c r="D137">
        <v>200</v>
      </c>
      <c r="E137">
        <v>0</v>
      </c>
      <c r="F137">
        <v>0</v>
      </c>
      <c r="G137">
        <v>0</v>
      </c>
      <c r="H137">
        <v>0</v>
      </c>
      <c r="I137">
        <v>0</v>
      </c>
      <c r="J137">
        <v>0</v>
      </c>
      <c r="K137">
        <v>0</v>
      </c>
      <c r="L137">
        <v>23</v>
      </c>
      <c r="M137">
        <v>0</v>
      </c>
      <c r="O137">
        <v>-1</v>
      </c>
      <c r="P137">
        <v>-1</v>
      </c>
      <c r="Q137" t="s">
        <v>3262</v>
      </c>
      <c r="R137" t="s">
        <v>3265</v>
      </c>
    </row>
    <row r="138" spans="1:18">
      <c r="A138" t="s">
        <v>377</v>
      </c>
      <c r="B138" t="s">
        <v>184</v>
      </c>
      <c r="C138">
        <v>0</v>
      </c>
      <c r="D138">
        <v>0</v>
      </c>
      <c r="E138">
        <v>0</v>
      </c>
      <c r="F138">
        <v>0</v>
      </c>
      <c r="G138">
        <v>0</v>
      </c>
      <c r="H138">
        <v>0</v>
      </c>
      <c r="I138">
        <v>0</v>
      </c>
      <c r="J138">
        <v>0</v>
      </c>
      <c r="K138">
        <v>0</v>
      </c>
      <c r="L138">
        <v>0</v>
      </c>
      <c r="M138">
        <v>0</v>
      </c>
      <c r="O138" t="s">
        <v>3266</v>
      </c>
      <c r="P138" t="s">
        <v>3266</v>
      </c>
      <c r="Q138" t="s">
        <v>3267</v>
      </c>
      <c r="R138" t="s">
        <v>3265</v>
      </c>
    </row>
    <row r="139" spans="1:18">
      <c r="A139" t="s">
        <v>378</v>
      </c>
      <c r="B139" t="s">
        <v>379</v>
      </c>
      <c r="C139">
        <v>14</v>
      </c>
      <c r="D139">
        <v>0</v>
      </c>
      <c r="E139">
        <v>0</v>
      </c>
      <c r="F139">
        <v>0</v>
      </c>
      <c r="G139">
        <v>0</v>
      </c>
      <c r="H139">
        <v>0</v>
      </c>
      <c r="I139">
        <v>0</v>
      </c>
      <c r="J139">
        <v>0</v>
      </c>
      <c r="K139">
        <v>0</v>
      </c>
      <c r="L139">
        <v>41</v>
      </c>
      <c r="M139">
        <v>0</v>
      </c>
      <c r="O139">
        <v>-1</v>
      </c>
      <c r="P139" t="s">
        <v>3266</v>
      </c>
      <c r="Q139" t="s">
        <v>3262</v>
      </c>
      <c r="R139" t="s">
        <v>3265</v>
      </c>
    </row>
    <row r="140" spans="1:18">
      <c r="A140" t="s">
        <v>380</v>
      </c>
      <c r="B140" t="s">
        <v>381</v>
      </c>
      <c r="C140">
        <v>0</v>
      </c>
      <c r="D140">
        <v>0</v>
      </c>
      <c r="E140">
        <v>0</v>
      </c>
      <c r="F140">
        <v>0</v>
      </c>
      <c r="G140">
        <v>0</v>
      </c>
      <c r="H140">
        <v>0</v>
      </c>
      <c r="I140">
        <v>0</v>
      </c>
      <c r="J140">
        <v>0</v>
      </c>
      <c r="K140">
        <v>0</v>
      </c>
      <c r="L140">
        <v>0</v>
      </c>
      <c r="M140">
        <v>0</v>
      </c>
      <c r="N140">
        <v>0</v>
      </c>
      <c r="O140" t="s">
        <v>3266</v>
      </c>
      <c r="P140" t="s">
        <v>3266</v>
      </c>
      <c r="Q140" t="s">
        <v>3267</v>
      </c>
      <c r="R140" t="s">
        <v>3264</v>
      </c>
    </row>
    <row r="141" spans="1:18">
      <c r="A141" t="s">
        <v>382</v>
      </c>
      <c r="B141" t="s">
        <v>166</v>
      </c>
      <c r="C141">
        <v>0</v>
      </c>
      <c r="D141">
        <v>0</v>
      </c>
      <c r="E141">
        <v>0</v>
      </c>
      <c r="F141">
        <v>0</v>
      </c>
      <c r="G141">
        <v>0</v>
      </c>
      <c r="H141">
        <v>0</v>
      </c>
      <c r="I141">
        <v>0</v>
      </c>
      <c r="J141">
        <v>0</v>
      </c>
      <c r="K141">
        <v>0</v>
      </c>
      <c r="L141">
        <v>0</v>
      </c>
      <c r="M141">
        <v>0</v>
      </c>
      <c r="O141" t="s">
        <v>3266</v>
      </c>
      <c r="P141" t="s">
        <v>3266</v>
      </c>
      <c r="Q141" t="s">
        <v>3267</v>
      </c>
      <c r="R141" t="s">
        <v>3265</v>
      </c>
    </row>
    <row r="142" spans="1:18">
      <c r="A142" t="s">
        <v>383</v>
      </c>
      <c r="B142" t="s">
        <v>168</v>
      </c>
      <c r="C142">
        <v>0</v>
      </c>
      <c r="D142">
        <v>0</v>
      </c>
      <c r="E142">
        <v>0</v>
      </c>
      <c r="F142">
        <v>0</v>
      </c>
      <c r="G142">
        <v>0</v>
      </c>
      <c r="H142">
        <v>0</v>
      </c>
      <c r="I142">
        <v>0</v>
      </c>
      <c r="J142">
        <v>0</v>
      </c>
      <c r="K142">
        <v>0</v>
      </c>
      <c r="L142">
        <v>0</v>
      </c>
      <c r="M142">
        <v>0</v>
      </c>
      <c r="O142" t="s">
        <v>3266</v>
      </c>
      <c r="P142" t="s">
        <v>3266</v>
      </c>
      <c r="Q142" t="s">
        <v>3267</v>
      </c>
      <c r="R142" t="s">
        <v>3265</v>
      </c>
    </row>
    <row r="143" spans="1:18">
      <c r="A143" t="s">
        <v>384</v>
      </c>
      <c r="B143" t="s">
        <v>170</v>
      </c>
      <c r="C143">
        <v>0</v>
      </c>
      <c r="D143">
        <v>0</v>
      </c>
      <c r="E143">
        <v>0</v>
      </c>
      <c r="F143">
        <v>0</v>
      </c>
      <c r="G143">
        <v>0</v>
      </c>
      <c r="H143">
        <v>0</v>
      </c>
      <c r="I143">
        <v>0</v>
      </c>
      <c r="J143">
        <v>0</v>
      </c>
      <c r="K143">
        <v>0</v>
      </c>
      <c r="L143">
        <v>0</v>
      </c>
      <c r="M143">
        <v>0</v>
      </c>
      <c r="O143" t="s">
        <v>3266</v>
      </c>
      <c r="P143" t="s">
        <v>3266</v>
      </c>
      <c r="Q143" t="s">
        <v>3267</v>
      </c>
      <c r="R143" t="s">
        <v>3265</v>
      </c>
    </row>
    <row r="144" spans="1:18">
      <c r="A144" t="s">
        <v>385</v>
      </c>
      <c r="B144" t="s">
        <v>386</v>
      </c>
      <c r="C144">
        <v>0</v>
      </c>
      <c r="D144">
        <v>0</v>
      </c>
      <c r="E144">
        <v>0</v>
      </c>
      <c r="F144">
        <v>0</v>
      </c>
      <c r="G144">
        <v>0</v>
      </c>
      <c r="H144">
        <v>0</v>
      </c>
      <c r="I144">
        <v>0</v>
      </c>
      <c r="J144">
        <v>0</v>
      </c>
      <c r="K144">
        <v>0</v>
      </c>
      <c r="L144">
        <v>0</v>
      </c>
      <c r="M144">
        <v>0</v>
      </c>
      <c r="O144" t="s">
        <v>3266</v>
      </c>
      <c r="P144" t="s">
        <v>3266</v>
      </c>
      <c r="Q144" t="s">
        <v>3267</v>
      </c>
      <c r="R144" t="s">
        <v>3265</v>
      </c>
    </row>
    <row r="145" spans="1:18">
      <c r="A145" t="s">
        <v>387</v>
      </c>
      <c r="B145" t="s">
        <v>388</v>
      </c>
      <c r="C145">
        <v>0</v>
      </c>
      <c r="D145">
        <v>0</v>
      </c>
      <c r="E145">
        <v>0</v>
      </c>
      <c r="F145">
        <v>0</v>
      </c>
      <c r="G145">
        <v>0</v>
      </c>
      <c r="H145">
        <v>0</v>
      </c>
      <c r="I145">
        <v>0</v>
      </c>
      <c r="J145">
        <v>0</v>
      </c>
      <c r="K145">
        <v>0</v>
      </c>
      <c r="L145">
        <v>0</v>
      </c>
      <c r="M145">
        <v>0</v>
      </c>
      <c r="O145" t="s">
        <v>3266</v>
      </c>
      <c r="P145" t="s">
        <v>3266</v>
      </c>
      <c r="Q145" t="s">
        <v>3267</v>
      </c>
      <c r="R145" t="s">
        <v>3265</v>
      </c>
    </row>
    <row r="146" spans="1:18">
      <c r="A146" t="s">
        <v>389</v>
      </c>
      <c r="B146" t="s">
        <v>184</v>
      </c>
      <c r="C146">
        <v>0</v>
      </c>
      <c r="D146">
        <v>0</v>
      </c>
      <c r="E146">
        <v>0</v>
      </c>
      <c r="F146">
        <v>0</v>
      </c>
      <c r="G146">
        <v>0</v>
      </c>
      <c r="H146">
        <v>0</v>
      </c>
      <c r="I146">
        <v>0</v>
      </c>
      <c r="J146">
        <v>0</v>
      </c>
      <c r="K146">
        <v>0</v>
      </c>
      <c r="L146">
        <v>0</v>
      </c>
      <c r="M146">
        <v>0</v>
      </c>
      <c r="O146" t="s">
        <v>3266</v>
      </c>
      <c r="P146" t="s">
        <v>3266</v>
      </c>
      <c r="Q146" t="s">
        <v>3267</v>
      </c>
      <c r="R146" t="s">
        <v>3265</v>
      </c>
    </row>
    <row r="147" spans="1:18">
      <c r="A147" t="s">
        <v>390</v>
      </c>
      <c r="B147" t="s">
        <v>391</v>
      </c>
      <c r="C147">
        <v>0</v>
      </c>
      <c r="D147">
        <v>0</v>
      </c>
      <c r="E147">
        <v>0</v>
      </c>
      <c r="F147">
        <v>0</v>
      </c>
      <c r="G147">
        <v>0</v>
      </c>
      <c r="H147">
        <v>0</v>
      </c>
      <c r="I147">
        <v>0</v>
      </c>
      <c r="J147">
        <v>0</v>
      </c>
      <c r="K147">
        <v>0</v>
      </c>
      <c r="L147">
        <v>0</v>
      </c>
      <c r="M147">
        <v>0</v>
      </c>
      <c r="O147" t="s">
        <v>3266</v>
      </c>
      <c r="P147" t="s">
        <v>3266</v>
      </c>
      <c r="Q147" t="s">
        <v>3267</v>
      </c>
      <c r="R147" t="s">
        <v>3265</v>
      </c>
    </row>
    <row r="148" spans="1:18">
      <c r="A148" t="s">
        <v>392</v>
      </c>
      <c r="B148" t="s">
        <v>393</v>
      </c>
      <c r="C148">
        <v>77</v>
      </c>
      <c r="D148">
        <v>115</v>
      </c>
      <c r="E148">
        <v>65</v>
      </c>
      <c r="F148">
        <v>42</v>
      </c>
      <c r="G148">
        <v>17</v>
      </c>
      <c r="H148">
        <v>6</v>
      </c>
      <c r="I148">
        <v>0</v>
      </c>
      <c r="J148">
        <v>0</v>
      </c>
      <c r="K148">
        <v>0</v>
      </c>
      <c r="L148">
        <v>14</v>
      </c>
      <c r="M148">
        <v>0</v>
      </c>
      <c r="N148">
        <v>0</v>
      </c>
      <c r="O148">
        <v>-0.156</v>
      </c>
      <c r="P148">
        <v>-0.435</v>
      </c>
      <c r="Q148" t="s">
        <v>3262</v>
      </c>
      <c r="R148" t="s">
        <v>3264</v>
      </c>
    </row>
    <row r="149" spans="1:18">
      <c r="A149" t="s">
        <v>394</v>
      </c>
      <c r="B149" t="s">
        <v>166</v>
      </c>
      <c r="C149">
        <v>0</v>
      </c>
      <c r="D149">
        <v>0</v>
      </c>
      <c r="E149">
        <v>0</v>
      </c>
      <c r="F149">
        <v>0</v>
      </c>
      <c r="G149">
        <v>0</v>
      </c>
      <c r="H149">
        <v>0</v>
      </c>
      <c r="I149">
        <v>0</v>
      </c>
      <c r="J149">
        <v>0</v>
      </c>
      <c r="K149">
        <v>0</v>
      </c>
      <c r="L149">
        <v>0</v>
      </c>
      <c r="M149">
        <v>0</v>
      </c>
      <c r="O149" t="s">
        <v>3266</v>
      </c>
      <c r="P149" t="s">
        <v>3266</v>
      </c>
      <c r="Q149" t="s">
        <v>3267</v>
      </c>
      <c r="R149" t="s">
        <v>3265</v>
      </c>
    </row>
    <row r="150" spans="1:18">
      <c r="A150" t="s">
        <v>395</v>
      </c>
      <c r="B150" t="s">
        <v>168</v>
      </c>
      <c r="C150">
        <v>0</v>
      </c>
      <c r="D150">
        <v>0</v>
      </c>
      <c r="E150">
        <v>0</v>
      </c>
      <c r="F150">
        <v>0</v>
      </c>
      <c r="G150">
        <v>0</v>
      </c>
      <c r="H150">
        <v>0</v>
      </c>
      <c r="I150">
        <v>0</v>
      </c>
      <c r="J150">
        <v>0</v>
      </c>
      <c r="K150">
        <v>0</v>
      </c>
      <c r="L150">
        <v>0</v>
      </c>
      <c r="M150">
        <v>0</v>
      </c>
      <c r="O150" t="s">
        <v>3266</v>
      </c>
      <c r="P150" t="s">
        <v>3266</v>
      </c>
      <c r="Q150" t="s">
        <v>3267</v>
      </c>
      <c r="R150" t="s">
        <v>3265</v>
      </c>
    </row>
    <row r="151" spans="1:18">
      <c r="A151" t="s">
        <v>396</v>
      </c>
      <c r="B151" t="s">
        <v>170</v>
      </c>
      <c r="C151">
        <v>0</v>
      </c>
      <c r="D151">
        <v>0</v>
      </c>
      <c r="E151">
        <v>0</v>
      </c>
      <c r="F151">
        <v>0</v>
      </c>
      <c r="G151">
        <v>0</v>
      </c>
      <c r="H151">
        <v>0</v>
      </c>
      <c r="I151">
        <v>0</v>
      </c>
      <c r="J151">
        <v>0</v>
      </c>
      <c r="K151">
        <v>0</v>
      </c>
      <c r="L151">
        <v>0</v>
      </c>
      <c r="M151">
        <v>0</v>
      </c>
      <c r="O151" t="s">
        <v>3266</v>
      </c>
      <c r="P151" t="s">
        <v>3266</v>
      </c>
      <c r="Q151" t="s">
        <v>3267</v>
      </c>
      <c r="R151" t="s">
        <v>3265</v>
      </c>
    </row>
    <row r="152" spans="1:18">
      <c r="A152" t="s">
        <v>397</v>
      </c>
      <c r="B152" t="s">
        <v>398</v>
      </c>
      <c r="C152">
        <v>77</v>
      </c>
      <c r="D152">
        <v>115</v>
      </c>
      <c r="E152">
        <v>65</v>
      </c>
      <c r="F152">
        <v>42</v>
      </c>
      <c r="G152">
        <v>17</v>
      </c>
      <c r="H152">
        <v>6</v>
      </c>
      <c r="I152">
        <v>0</v>
      </c>
      <c r="J152">
        <v>0</v>
      </c>
      <c r="K152">
        <v>0</v>
      </c>
      <c r="L152">
        <v>14</v>
      </c>
      <c r="M152">
        <v>0</v>
      </c>
      <c r="O152">
        <v>-0.156</v>
      </c>
      <c r="P152">
        <v>-0.435</v>
      </c>
      <c r="Q152" t="s">
        <v>3262</v>
      </c>
      <c r="R152" t="s">
        <v>3265</v>
      </c>
    </row>
    <row r="153" spans="1:18">
      <c r="A153" t="s">
        <v>399</v>
      </c>
      <c r="B153" t="s">
        <v>400</v>
      </c>
      <c r="C153">
        <v>0</v>
      </c>
      <c r="D153">
        <v>0</v>
      </c>
      <c r="E153">
        <v>0</v>
      </c>
      <c r="F153">
        <v>0</v>
      </c>
      <c r="G153">
        <v>0</v>
      </c>
      <c r="H153">
        <v>0</v>
      </c>
      <c r="I153">
        <v>0</v>
      </c>
      <c r="J153">
        <v>0</v>
      </c>
      <c r="K153">
        <v>0</v>
      </c>
      <c r="L153">
        <v>0</v>
      </c>
      <c r="M153">
        <v>0</v>
      </c>
      <c r="O153" t="s">
        <v>3266</v>
      </c>
      <c r="P153" t="s">
        <v>3266</v>
      </c>
      <c r="Q153" t="s">
        <v>3267</v>
      </c>
      <c r="R153" t="s">
        <v>3265</v>
      </c>
    </row>
    <row r="154" spans="1:18">
      <c r="A154" t="s">
        <v>401</v>
      </c>
      <c r="B154" t="s">
        <v>402</v>
      </c>
      <c r="C154">
        <v>81</v>
      </c>
      <c r="D154">
        <v>59</v>
      </c>
      <c r="E154">
        <v>50</v>
      </c>
      <c r="F154">
        <v>34</v>
      </c>
      <c r="G154">
        <v>12</v>
      </c>
      <c r="H154">
        <v>4</v>
      </c>
      <c r="I154">
        <v>0</v>
      </c>
      <c r="J154">
        <v>0</v>
      </c>
      <c r="K154">
        <v>0</v>
      </c>
      <c r="L154">
        <v>3</v>
      </c>
      <c r="M154">
        <v>0</v>
      </c>
      <c r="N154">
        <v>0</v>
      </c>
      <c r="O154">
        <v>-0.383</v>
      </c>
      <c r="P154">
        <v>-0.153</v>
      </c>
      <c r="Q154" t="s">
        <v>3262</v>
      </c>
      <c r="R154" t="s">
        <v>3264</v>
      </c>
    </row>
    <row r="155" spans="1:18">
      <c r="A155" t="s">
        <v>403</v>
      </c>
      <c r="B155" t="s">
        <v>166</v>
      </c>
      <c r="C155">
        <v>79</v>
      </c>
      <c r="D155">
        <v>59</v>
      </c>
      <c r="E155">
        <v>50</v>
      </c>
      <c r="F155">
        <v>34</v>
      </c>
      <c r="G155">
        <v>12</v>
      </c>
      <c r="H155">
        <v>4</v>
      </c>
      <c r="I155">
        <v>0</v>
      </c>
      <c r="J155">
        <v>0</v>
      </c>
      <c r="K155">
        <v>0</v>
      </c>
      <c r="L155">
        <v>3</v>
      </c>
      <c r="M155">
        <v>0</v>
      </c>
      <c r="O155">
        <v>-0.367</v>
      </c>
      <c r="P155">
        <v>-0.153</v>
      </c>
      <c r="Q155" t="s">
        <v>3262</v>
      </c>
      <c r="R155" t="s">
        <v>3265</v>
      </c>
    </row>
    <row r="156" spans="1:18">
      <c r="A156" t="s">
        <v>404</v>
      </c>
      <c r="B156" t="s">
        <v>168</v>
      </c>
      <c r="C156">
        <v>2</v>
      </c>
      <c r="D156">
        <v>0</v>
      </c>
      <c r="E156">
        <v>0</v>
      </c>
      <c r="F156">
        <v>0</v>
      </c>
      <c r="G156">
        <v>0</v>
      </c>
      <c r="H156">
        <v>0</v>
      </c>
      <c r="I156">
        <v>0</v>
      </c>
      <c r="J156">
        <v>0</v>
      </c>
      <c r="K156">
        <v>0</v>
      </c>
      <c r="L156">
        <v>0</v>
      </c>
      <c r="M156">
        <v>0</v>
      </c>
      <c r="O156">
        <v>-1</v>
      </c>
      <c r="P156" t="s">
        <v>3266</v>
      </c>
      <c r="Q156" t="s">
        <v>3262</v>
      </c>
      <c r="R156" t="s">
        <v>3265</v>
      </c>
    </row>
    <row r="157" spans="1:18">
      <c r="A157" t="s">
        <v>405</v>
      </c>
      <c r="B157" t="s">
        <v>170</v>
      </c>
      <c r="C157">
        <v>0</v>
      </c>
      <c r="D157">
        <v>0</v>
      </c>
      <c r="E157">
        <v>0</v>
      </c>
      <c r="F157">
        <v>0</v>
      </c>
      <c r="G157">
        <v>0</v>
      </c>
      <c r="H157">
        <v>0</v>
      </c>
      <c r="I157">
        <v>0</v>
      </c>
      <c r="J157">
        <v>0</v>
      </c>
      <c r="K157">
        <v>0</v>
      </c>
      <c r="L157">
        <v>0</v>
      </c>
      <c r="M157">
        <v>0</v>
      </c>
      <c r="O157" t="s">
        <v>3266</v>
      </c>
      <c r="P157" t="s">
        <v>3266</v>
      </c>
      <c r="Q157" t="s">
        <v>3267</v>
      </c>
      <c r="R157" t="s">
        <v>3265</v>
      </c>
    </row>
    <row r="158" spans="1:18">
      <c r="A158" t="s">
        <v>406</v>
      </c>
      <c r="B158" t="s">
        <v>197</v>
      </c>
      <c r="C158">
        <v>0</v>
      </c>
      <c r="D158">
        <v>0</v>
      </c>
      <c r="E158">
        <v>0</v>
      </c>
      <c r="F158">
        <v>0</v>
      </c>
      <c r="G158">
        <v>0</v>
      </c>
      <c r="H158">
        <v>0</v>
      </c>
      <c r="I158">
        <v>0</v>
      </c>
      <c r="J158">
        <v>0</v>
      </c>
      <c r="K158">
        <v>0</v>
      </c>
      <c r="L158">
        <v>0</v>
      </c>
      <c r="M158">
        <v>0</v>
      </c>
      <c r="O158" t="s">
        <v>3266</v>
      </c>
      <c r="P158" t="s">
        <v>3266</v>
      </c>
      <c r="Q158" t="s">
        <v>3267</v>
      </c>
      <c r="R158" t="s">
        <v>3265</v>
      </c>
    </row>
    <row r="159" spans="1:18">
      <c r="A159" t="s">
        <v>407</v>
      </c>
      <c r="B159" t="s">
        <v>184</v>
      </c>
      <c r="C159">
        <v>0</v>
      </c>
      <c r="D159">
        <v>0</v>
      </c>
      <c r="E159">
        <v>0</v>
      </c>
      <c r="F159">
        <v>0</v>
      </c>
      <c r="G159">
        <v>0</v>
      </c>
      <c r="H159">
        <v>0</v>
      </c>
      <c r="I159">
        <v>0</v>
      </c>
      <c r="J159">
        <v>0</v>
      </c>
      <c r="K159">
        <v>0</v>
      </c>
      <c r="L159">
        <v>0</v>
      </c>
      <c r="M159">
        <v>0</v>
      </c>
      <c r="O159" t="s">
        <v>3266</v>
      </c>
      <c r="P159" t="s">
        <v>3266</v>
      </c>
      <c r="Q159" t="s">
        <v>3267</v>
      </c>
      <c r="R159" t="s">
        <v>3265</v>
      </c>
    </row>
    <row r="160" spans="1:18">
      <c r="A160" t="s">
        <v>408</v>
      </c>
      <c r="B160" t="s">
        <v>409</v>
      </c>
      <c r="C160">
        <v>0</v>
      </c>
      <c r="D160">
        <v>0</v>
      </c>
      <c r="E160">
        <v>0</v>
      </c>
      <c r="F160">
        <v>0</v>
      </c>
      <c r="G160">
        <v>0</v>
      </c>
      <c r="H160">
        <v>0</v>
      </c>
      <c r="I160">
        <v>0</v>
      </c>
      <c r="J160">
        <v>0</v>
      </c>
      <c r="K160">
        <v>0</v>
      </c>
      <c r="L160">
        <v>0</v>
      </c>
      <c r="M160">
        <v>0</v>
      </c>
      <c r="O160" t="s">
        <v>3266</v>
      </c>
      <c r="P160" t="s">
        <v>3266</v>
      </c>
      <c r="Q160" t="s">
        <v>3267</v>
      </c>
      <c r="R160" t="s">
        <v>3265</v>
      </c>
    </row>
    <row r="161" spans="1:18">
      <c r="A161" t="s">
        <v>410</v>
      </c>
      <c r="B161" t="s">
        <v>411</v>
      </c>
      <c r="C161">
        <v>288</v>
      </c>
      <c r="D161">
        <v>305</v>
      </c>
      <c r="E161">
        <v>233</v>
      </c>
      <c r="F161">
        <v>150</v>
      </c>
      <c r="G161">
        <v>44</v>
      </c>
      <c r="H161">
        <v>18</v>
      </c>
      <c r="I161">
        <v>20</v>
      </c>
      <c r="J161">
        <v>0</v>
      </c>
      <c r="K161">
        <v>0</v>
      </c>
      <c r="L161">
        <v>17</v>
      </c>
      <c r="M161">
        <v>1</v>
      </c>
      <c r="N161">
        <v>0</v>
      </c>
      <c r="O161">
        <v>-0.191</v>
      </c>
      <c r="P161">
        <v>-0.236</v>
      </c>
      <c r="Q161" t="s">
        <v>3262</v>
      </c>
      <c r="R161" t="s">
        <v>3264</v>
      </c>
    </row>
    <row r="162" spans="1:18">
      <c r="A162" t="s">
        <v>412</v>
      </c>
      <c r="B162" t="s">
        <v>166</v>
      </c>
      <c r="C162">
        <v>233</v>
      </c>
      <c r="D162">
        <v>286</v>
      </c>
      <c r="E162">
        <v>213</v>
      </c>
      <c r="F162">
        <v>150</v>
      </c>
      <c r="G162">
        <v>44</v>
      </c>
      <c r="H162">
        <v>18</v>
      </c>
      <c r="I162">
        <v>0</v>
      </c>
      <c r="J162">
        <v>0</v>
      </c>
      <c r="K162">
        <v>0</v>
      </c>
      <c r="L162">
        <v>17</v>
      </c>
      <c r="M162">
        <v>1</v>
      </c>
      <c r="O162">
        <v>-0.086</v>
      </c>
      <c r="P162">
        <v>-0.255</v>
      </c>
      <c r="Q162" t="s">
        <v>3262</v>
      </c>
      <c r="R162" t="s">
        <v>3265</v>
      </c>
    </row>
    <row r="163" spans="1:18">
      <c r="A163" t="s">
        <v>413</v>
      </c>
      <c r="B163" t="s">
        <v>168</v>
      </c>
      <c r="C163">
        <v>10</v>
      </c>
      <c r="D163">
        <v>5</v>
      </c>
      <c r="E163">
        <v>7</v>
      </c>
      <c r="F163">
        <v>0</v>
      </c>
      <c r="G163">
        <v>0</v>
      </c>
      <c r="H163">
        <v>0</v>
      </c>
      <c r="I163">
        <v>7</v>
      </c>
      <c r="J163">
        <v>0</v>
      </c>
      <c r="K163">
        <v>0</v>
      </c>
      <c r="L163">
        <v>0</v>
      </c>
      <c r="M163">
        <v>0</v>
      </c>
      <c r="O163">
        <v>-0.3</v>
      </c>
      <c r="P163">
        <v>0.4</v>
      </c>
      <c r="Q163" t="s">
        <v>3262</v>
      </c>
      <c r="R163" t="s">
        <v>3265</v>
      </c>
    </row>
    <row r="164" spans="1:18">
      <c r="A164" t="s">
        <v>414</v>
      </c>
      <c r="B164" t="s">
        <v>170</v>
      </c>
      <c r="C164">
        <v>0</v>
      </c>
      <c r="D164">
        <v>0</v>
      </c>
      <c r="E164">
        <v>0</v>
      </c>
      <c r="F164">
        <v>0</v>
      </c>
      <c r="G164">
        <v>0</v>
      </c>
      <c r="H164">
        <v>0</v>
      </c>
      <c r="I164">
        <v>0</v>
      </c>
      <c r="J164">
        <v>0</v>
      </c>
      <c r="K164">
        <v>0</v>
      </c>
      <c r="L164">
        <v>0</v>
      </c>
      <c r="M164">
        <v>0</v>
      </c>
      <c r="O164" t="s">
        <v>3266</v>
      </c>
      <c r="P164" t="s">
        <v>3266</v>
      </c>
      <c r="Q164" t="s">
        <v>3267</v>
      </c>
      <c r="R164" t="s">
        <v>3265</v>
      </c>
    </row>
    <row r="165" spans="1:18">
      <c r="A165" t="s">
        <v>415</v>
      </c>
      <c r="B165" t="s">
        <v>416</v>
      </c>
      <c r="C165">
        <v>0</v>
      </c>
      <c r="D165">
        <v>0</v>
      </c>
      <c r="E165">
        <v>0</v>
      </c>
      <c r="F165">
        <v>0</v>
      </c>
      <c r="G165">
        <v>0</v>
      </c>
      <c r="H165">
        <v>0</v>
      </c>
      <c r="I165">
        <v>0</v>
      </c>
      <c r="J165">
        <v>0</v>
      </c>
      <c r="K165">
        <v>0</v>
      </c>
      <c r="L165">
        <v>0</v>
      </c>
      <c r="M165">
        <v>0</v>
      </c>
      <c r="O165" t="s">
        <v>3266</v>
      </c>
      <c r="P165" t="s">
        <v>3266</v>
      </c>
      <c r="Q165" t="s">
        <v>3267</v>
      </c>
      <c r="R165" t="s">
        <v>3265</v>
      </c>
    </row>
    <row r="166" spans="1:18">
      <c r="A166" t="s">
        <v>417</v>
      </c>
      <c r="B166" t="s">
        <v>184</v>
      </c>
      <c r="C166">
        <v>0</v>
      </c>
      <c r="D166">
        <v>0</v>
      </c>
      <c r="E166">
        <v>0</v>
      </c>
      <c r="F166">
        <v>0</v>
      </c>
      <c r="G166">
        <v>0</v>
      </c>
      <c r="H166">
        <v>0</v>
      </c>
      <c r="I166">
        <v>0</v>
      </c>
      <c r="J166">
        <v>0</v>
      </c>
      <c r="K166">
        <v>0</v>
      </c>
      <c r="L166">
        <v>0</v>
      </c>
      <c r="M166">
        <v>0</v>
      </c>
      <c r="O166" t="s">
        <v>3266</v>
      </c>
      <c r="P166" t="s">
        <v>3266</v>
      </c>
      <c r="Q166" t="s">
        <v>3267</v>
      </c>
      <c r="R166" t="s">
        <v>3265</v>
      </c>
    </row>
    <row r="167" spans="1:18">
      <c r="A167" t="s">
        <v>418</v>
      </c>
      <c r="B167" t="s">
        <v>419</v>
      </c>
      <c r="C167">
        <v>45</v>
      </c>
      <c r="D167">
        <v>14</v>
      </c>
      <c r="E167">
        <v>13</v>
      </c>
      <c r="F167">
        <v>0</v>
      </c>
      <c r="G167">
        <v>0</v>
      </c>
      <c r="H167">
        <v>0</v>
      </c>
      <c r="I167">
        <v>13</v>
      </c>
      <c r="J167">
        <v>0</v>
      </c>
      <c r="K167">
        <v>0</v>
      </c>
      <c r="L167">
        <v>0</v>
      </c>
      <c r="M167">
        <v>0</v>
      </c>
      <c r="O167">
        <v>-0.711</v>
      </c>
      <c r="P167">
        <v>-0.071</v>
      </c>
      <c r="Q167" t="s">
        <v>3262</v>
      </c>
      <c r="R167" t="s">
        <v>3265</v>
      </c>
    </row>
    <row r="168" spans="1:18">
      <c r="A168" t="s">
        <v>420</v>
      </c>
      <c r="B168" t="s">
        <v>421</v>
      </c>
      <c r="C168">
        <v>1124</v>
      </c>
      <c r="D168">
        <v>1620</v>
      </c>
      <c r="E168">
        <v>1151</v>
      </c>
      <c r="F168">
        <v>544</v>
      </c>
      <c r="G168">
        <v>195</v>
      </c>
      <c r="H168">
        <v>412</v>
      </c>
      <c r="I168">
        <v>0</v>
      </c>
      <c r="J168">
        <v>0</v>
      </c>
      <c r="K168">
        <v>0</v>
      </c>
      <c r="L168">
        <v>192</v>
      </c>
      <c r="M168">
        <v>0</v>
      </c>
      <c r="N168">
        <v>0</v>
      </c>
      <c r="O168">
        <v>0.024</v>
      </c>
      <c r="P168">
        <v>-0.29</v>
      </c>
      <c r="Q168" t="s">
        <v>3262</v>
      </c>
      <c r="R168" t="s">
        <v>3264</v>
      </c>
    </row>
    <row r="169" spans="1:18">
      <c r="A169" t="s">
        <v>422</v>
      </c>
      <c r="B169" t="s">
        <v>166</v>
      </c>
      <c r="C169">
        <v>501</v>
      </c>
      <c r="D169">
        <v>588</v>
      </c>
      <c r="E169">
        <v>491</v>
      </c>
      <c r="F169">
        <v>317</v>
      </c>
      <c r="G169">
        <v>121</v>
      </c>
      <c r="H169">
        <v>53</v>
      </c>
      <c r="I169">
        <v>0</v>
      </c>
      <c r="J169">
        <v>0</v>
      </c>
      <c r="K169">
        <v>0</v>
      </c>
      <c r="L169">
        <v>37</v>
      </c>
      <c r="M169">
        <v>0</v>
      </c>
      <c r="O169">
        <v>-0.02</v>
      </c>
      <c r="P169">
        <v>-0.165</v>
      </c>
      <c r="Q169" t="s">
        <v>3262</v>
      </c>
      <c r="R169" t="s">
        <v>3265</v>
      </c>
    </row>
    <row r="170" spans="1:18">
      <c r="A170" t="s">
        <v>423</v>
      </c>
      <c r="B170" t="s">
        <v>168</v>
      </c>
      <c r="C170">
        <v>48</v>
      </c>
      <c r="D170">
        <v>134</v>
      </c>
      <c r="E170">
        <v>78</v>
      </c>
      <c r="F170">
        <v>0</v>
      </c>
      <c r="G170">
        <v>0</v>
      </c>
      <c r="H170">
        <v>78</v>
      </c>
      <c r="I170">
        <v>0</v>
      </c>
      <c r="J170">
        <v>0</v>
      </c>
      <c r="K170">
        <v>0</v>
      </c>
      <c r="L170">
        <v>0</v>
      </c>
      <c r="M170">
        <v>0</v>
      </c>
      <c r="O170">
        <v>0.625</v>
      </c>
      <c r="P170">
        <v>-0.418</v>
      </c>
      <c r="Q170" t="s">
        <v>3262</v>
      </c>
      <c r="R170" t="s">
        <v>3265</v>
      </c>
    </row>
    <row r="171" spans="1:18">
      <c r="A171" t="s">
        <v>424</v>
      </c>
      <c r="B171" t="s">
        <v>170</v>
      </c>
      <c r="C171">
        <v>0</v>
      </c>
      <c r="D171">
        <v>0</v>
      </c>
      <c r="E171">
        <v>0</v>
      </c>
      <c r="F171">
        <v>0</v>
      </c>
      <c r="G171">
        <v>0</v>
      </c>
      <c r="H171">
        <v>0</v>
      </c>
      <c r="I171">
        <v>0</v>
      </c>
      <c r="J171">
        <v>0</v>
      </c>
      <c r="K171">
        <v>0</v>
      </c>
      <c r="L171">
        <v>0</v>
      </c>
      <c r="M171">
        <v>0</v>
      </c>
      <c r="O171" t="s">
        <v>3266</v>
      </c>
      <c r="P171" t="s">
        <v>3266</v>
      </c>
      <c r="Q171" t="s">
        <v>3267</v>
      </c>
      <c r="R171" t="s">
        <v>3265</v>
      </c>
    </row>
    <row r="172" spans="1:18">
      <c r="A172" t="s">
        <v>425</v>
      </c>
      <c r="B172" t="s">
        <v>426</v>
      </c>
      <c r="C172">
        <v>6</v>
      </c>
      <c r="D172">
        <v>77</v>
      </c>
      <c r="E172">
        <v>77</v>
      </c>
      <c r="F172">
        <v>0</v>
      </c>
      <c r="G172">
        <v>0</v>
      </c>
      <c r="H172">
        <v>77</v>
      </c>
      <c r="I172">
        <v>0</v>
      </c>
      <c r="J172">
        <v>0</v>
      </c>
      <c r="K172">
        <v>0</v>
      </c>
      <c r="L172">
        <v>0</v>
      </c>
      <c r="M172">
        <v>0</v>
      </c>
      <c r="O172">
        <v>11.833</v>
      </c>
      <c r="P172">
        <v>0</v>
      </c>
      <c r="Q172" t="s">
        <v>3262</v>
      </c>
      <c r="R172" t="s">
        <v>3265</v>
      </c>
    </row>
    <row r="173" spans="1:18">
      <c r="A173" t="s">
        <v>427</v>
      </c>
      <c r="B173" t="s">
        <v>184</v>
      </c>
      <c r="C173">
        <v>408</v>
      </c>
      <c r="D173">
        <v>596</v>
      </c>
      <c r="E173">
        <v>505</v>
      </c>
      <c r="F173">
        <v>227</v>
      </c>
      <c r="G173">
        <v>74</v>
      </c>
      <c r="H173">
        <v>204</v>
      </c>
      <c r="I173">
        <v>0</v>
      </c>
      <c r="J173">
        <v>0</v>
      </c>
      <c r="K173">
        <v>0</v>
      </c>
      <c r="L173">
        <v>40</v>
      </c>
      <c r="M173">
        <v>0</v>
      </c>
      <c r="O173">
        <v>0.238</v>
      </c>
      <c r="P173">
        <v>-0.153</v>
      </c>
      <c r="Q173" t="s">
        <v>3262</v>
      </c>
      <c r="R173" t="s">
        <v>3265</v>
      </c>
    </row>
    <row r="174" spans="1:18">
      <c r="A174" t="s">
        <v>428</v>
      </c>
      <c r="B174" t="s">
        <v>429</v>
      </c>
      <c r="C174">
        <v>161</v>
      </c>
      <c r="D174">
        <v>225</v>
      </c>
      <c r="E174">
        <v>0</v>
      </c>
      <c r="F174">
        <v>0</v>
      </c>
      <c r="G174">
        <v>0</v>
      </c>
      <c r="H174">
        <v>0</v>
      </c>
      <c r="I174">
        <v>0</v>
      </c>
      <c r="J174">
        <v>0</v>
      </c>
      <c r="K174">
        <v>0</v>
      </c>
      <c r="L174">
        <v>115</v>
      </c>
      <c r="M174">
        <v>0</v>
      </c>
      <c r="O174">
        <v>-1</v>
      </c>
      <c r="P174">
        <v>-1</v>
      </c>
      <c r="Q174" t="s">
        <v>3262</v>
      </c>
      <c r="R174" t="s">
        <v>3265</v>
      </c>
    </row>
    <row r="175" spans="1:18">
      <c r="A175" t="s">
        <v>430</v>
      </c>
      <c r="B175" t="s">
        <v>431</v>
      </c>
      <c r="C175">
        <v>453</v>
      </c>
      <c r="D175">
        <v>768</v>
      </c>
      <c r="E175">
        <v>363</v>
      </c>
      <c r="F175">
        <v>205</v>
      </c>
      <c r="G175">
        <v>83</v>
      </c>
      <c r="H175">
        <v>52</v>
      </c>
      <c r="I175">
        <v>0</v>
      </c>
      <c r="J175">
        <v>0</v>
      </c>
      <c r="K175">
        <v>0</v>
      </c>
      <c r="L175">
        <v>125</v>
      </c>
      <c r="M175">
        <v>23</v>
      </c>
      <c r="N175">
        <v>0</v>
      </c>
      <c r="O175">
        <v>-0.199</v>
      </c>
      <c r="P175">
        <v>-0.527</v>
      </c>
      <c r="Q175" t="s">
        <v>3262</v>
      </c>
      <c r="R175" t="s">
        <v>3264</v>
      </c>
    </row>
    <row r="176" spans="1:18">
      <c r="A176" t="s">
        <v>432</v>
      </c>
      <c r="B176" t="s">
        <v>166</v>
      </c>
      <c r="C176">
        <v>374</v>
      </c>
      <c r="D176">
        <v>472</v>
      </c>
      <c r="E176">
        <v>363</v>
      </c>
      <c r="F176">
        <v>205</v>
      </c>
      <c r="G176">
        <v>83</v>
      </c>
      <c r="H176">
        <v>52</v>
      </c>
      <c r="I176">
        <v>0</v>
      </c>
      <c r="J176">
        <v>0</v>
      </c>
      <c r="K176">
        <v>0</v>
      </c>
      <c r="L176">
        <v>75</v>
      </c>
      <c r="M176">
        <v>23</v>
      </c>
      <c r="O176">
        <v>-0.029</v>
      </c>
      <c r="P176">
        <v>-0.231</v>
      </c>
      <c r="Q176" t="s">
        <v>3262</v>
      </c>
      <c r="R176" t="s">
        <v>3265</v>
      </c>
    </row>
    <row r="177" spans="1:18">
      <c r="A177" t="s">
        <v>433</v>
      </c>
      <c r="B177" t="s">
        <v>168</v>
      </c>
      <c r="C177">
        <v>77</v>
      </c>
      <c r="D177">
        <v>296</v>
      </c>
      <c r="E177">
        <v>0</v>
      </c>
      <c r="F177">
        <v>0</v>
      </c>
      <c r="G177">
        <v>0</v>
      </c>
      <c r="H177">
        <v>0</v>
      </c>
      <c r="I177">
        <v>0</v>
      </c>
      <c r="J177">
        <v>0</v>
      </c>
      <c r="K177">
        <v>0</v>
      </c>
      <c r="L177">
        <v>50</v>
      </c>
      <c r="M177">
        <v>0</v>
      </c>
      <c r="O177">
        <v>-1</v>
      </c>
      <c r="P177">
        <v>-1</v>
      </c>
      <c r="Q177" t="s">
        <v>3262</v>
      </c>
      <c r="R177" t="s">
        <v>3265</v>
      </c>
    </row>
    <row r="178" spans="1:18">
      <c r="A178" t="s">
        <v>434</v>
      </c>
      <c r="B178" t="s">
        <v>170</v>
      </c>
      <c r="C178">
        <v>0</v>
      </c>
      <c r="D178">
        <v>0</v>
      </c>
      <c r="E178">
        <v>0</v>
      </c>
      <c r="F178">
        <v>0</v>
      </c>
      <c r="G178">
        <v>0</v>
      </c>
      <c r="H178">
        <v>0</v>
      </c>
      <c r="I178">
        <v>0</v>
      </c>
      <c r="J178">
        <v>0</v>
      </c>
      <c r="K178">
        <v>0</v>
      </c>
      <c r="L178">
        <v>0</v>
      </c>
      <c r="M178">
        <v>0</v>
      </c>
      <c r="O178" t="s">
        <v>3266</v>
      </c>
      <c r="P178" t="s">
        <v>3266</v>
      </c>
      <c r="Q178" t="s">
        <v>3267</v>
      </c>
      <c r="R178" t="s">
        <v>3265</v>
      </c>
    </row>
    <row r="179" spans="1:18">
      <c r="A179" t="s">
        <v>435</v>
      </c>
      <c r="B179" t="s">
        <v>436</v>
      </c>
      <c r="C179">
        <v>0</v>
      </c>
      <c r="D179">
        <v>0</v>
      </c>
      <c r="E179">
        <v>0</v>
      </c>
      <c r="F179">
        <v>0</v>
      </c>
      <c r="G179">
        <v>0</v>
      </c>
      <c r="H179">
        <v>0</v>
      </c>
      <c r="I179">
        <v>0</v>
      </c>
      <c r="J179">
        <v>0</v>
      </c>
      <c r="K179">
        <v>0</v>
      </c>
      <c r="L179">
        <v>0</v>
      </c>
      <c r="M179">
        <v>0</v>
      </c>
      <c r="O179" t="s">
        <v>3266</v>
      </c>
      <c r="P179" t="s">
        <v>3266</v>
      </c>
      <c r="Q179" t="s">
        <v>3267</v>
      </c>
      <c r="R179" t="s">
        <v>3265</v>
      </c>
    </row>
    <row r="180" spans="1:18">
      <c r="A180" t="s">
        <v>437</v>
      </c>
      <c r="B180" t="s">
        <v>184</v>
      </c>
      <c r="C180">
        <v>0</v>
      </c>
      <c r="D180">
        <v>0</v>
      </c>
      <c r="E180">
        <v>0</v>
      </c>
      <c r="F180">
        <v>0</v>
      </c>
      <c r="G180">
        <v>0</v>
      </c>
      <c r="H180">
        <v>0</v>
      </c>
      <c r="I180">
        <v>0</v>
      </c>
      <c r="J180">
        <v>0</v>
      </c>
      <c r="K180">
        <v>0</v>
      </c>
      <c r="L180">
        <v>0</v>
      </c>
      <c r="M180">
        <v>0</v>
      </c>
      <c r="O180" t="s">
        <v>3266</v>
      </c>
      <c r="P180" t="s">
        <v>3266</v>
      </c>
      <c r="Q180" t="s">
        <v>3267</v>
      </c>
      <c r="R180" t="s">
        <v>3265</v>
      </c>
    </row>
    <row r="181" spans="1:18">
      <c r="A181" t="s">
        <v>438</v>
      </c>
      <c r="B181" t="s">
        <v>439</v>
      </c>
      <c r="C181">
        <v>2</v>
      </c>
      <c r="D181">
        <v>0</v>
      </c>
      <c r="E181">
        <v>0</v>
      </c>
      <c r="F181">
        <v>0</v>
      </c>
      <c r="G181">
        <v>0</v>
      </c>
      <c r="H181">
        <v>0</v>
      </c>
      <c r="I181">
        <v>0</v>
      </c>
      <c r="J181">
        <v>0</v>
      </c>
      <c r="K181">
        <v>0</v>
      </c>
      <c r="L181">
        <v>0</v>
      </c>
      <c r="M181">
        <v>0</v>
      </c>
      <c r="O181">
        <v>-1</v>
      </c>
      <c r="P181" t="s">
        <v>3266</v>
      </c>
      <c r="Q181" t="s">
        <v>3262</v>
      </c>
      <c r="R181" t="s">
        <v>3265</v>
      </c>
    </row>
    <row r="182" spans="1:18">
      <c r="A182" t="s">
        <v>440</v>
      </c>
      <c r="B182" t="s">
        <v>441</v>
      </c>
      <c r="C182">
        <v>257</v>
      </c>
      <c r="D182">
        <v>311</v>
      </c>
      <c r="E182">
        <v>168</v>
      </c>
      <c r="F182">
        <v>109</v>
      </c>
      <c r="G182">
        <v>40</v>
      </c>
      <c r="H182">
        <v>19</v>
      </c>
      <c r="I182">
        <v>0</v>
      </c>
      <c r="J182">
        <v>0</v>
      </c>
      <c r="K182">
        <v>0</v>
      </c>
      <c r="L182">
        <v>30</v>
      </c>
      <c r="M182">
        <v>0</v>
      </c>
      <c r="N182">
        <v>0</v>
      </c>
      <c r="O182">
        <v>-0.346</v>
      </c>
      <c r="P182">
        <v>-0.46</v>
      </c>
      <c r="Q182" t="s">
        <v>3262</v>
      </c>
      <c r="R182" t="s">
        <v>3264</v>
      </c>
    </row>
    <row r="183" spans="1:18">
      <c r="A183" t="s">
        <v>442</v>
      </c>
      <c r="B183" t="s">
        <v>166</v>
      </c>
      <c r="C183">
        <v>227</v>
      </c>
      <c r="D183">
        <v>283</v>
      </c>
      <c r="E183">
        <v>168</v>
      </c>
      <c r="F183">
        <v>109</v>
      </c>
      <c r="G183">
        <v>40</v>
      </c>
      <c r="H183">
        <v>19</v>
      </c>
      <c r="I183">
        <v>0</v>
      </c>
      <c r="J183">
        <v>0</v>
      </c>
      <c r="K183">
        <v>0</v>
      </c>
      <c r="L183">
        <v>26</v>
      </c>
      <c r="M183">
        <v>0</v>
      </c>
      <c r="O183">
        <v>-0.26</v>
      </c>
      <c r="P183">
        <v>-0.406</v>
      </c>
      <c r="Q183" t="s">
        <v>3262</v>
      </c>
      <c r="R183" t="s">
        <v>3265</v>
      </c>
    </row>
    <row r="184" spans="1:18">
      <c r="A184" t="s">
        <v>443</v>
      </c>
      <c r="B184" t="s">
        <v>168</v>
      </c>
      <c r="C184">
        <v>25</v>
      </c>
      <c r="D184">
        <v>12</v>
      </c>
      <c r="E184">
        <v>0</v>
      </c>
      <c r="F184">
        <v>0</v>
      </c>
      <c r="G184">
        <v>0</v>
      </c>
      <c r="H184">
        <v>0</v>
      </c>
      <c r="I184">
        <v>0</v>
      </c>
      <c r="J184">
        <v>0</v>
      </c>
      <c r="K184">
        <v>0</v>
      </c>
      <c r="L184">
        <v>0</v>
      </c>
      <c r="M184">
        <v>0</v>
      </c>
      <c r="O184">
        <v>-1</v>
      </c>
      <c r="P184">
        <v>-1</v>
      </c>
      <c r="Q184" t="s">
        <v>3262</v>
      </c>
      <c r="R184" t="s">
        <v>3265</v>
      </c>
    </row>
    <row r="185" spans="1:18">
      <c r="A185" t="s">
        <v>444</v>
      </c>
      <c r="B185" t="s">
        <v>170</v>
      </c>
      <c r="C185">
        <v>0</v>
      </c>
      <c r="D185">
        <v>0</v>
      </c>
      <c r="E185">
        <v>0</v>
      </c>
      <c r="F185">
        <v>0</v>
      </c>
      <c r="G185">
        <v>0</v>
      </c>
      <c r="H185">
        <v>0</v>
      </c>
      <c r="I185">
        <v>0</v>
      </c>
      <c r="J185">
        <v>0</v>
      </c>
      <c r="K185">
        <v>0</v>
      </c>
      <c r="L185">
        <v>0</v>
      </c>
      <c r="M185">
        <v>0</v>
      </c>
      <c r="O185" t="s">
        <v>3266</v>
      </c>
      <c r="P185" t="s">
        <v>3266</v>
      </c>
      <c r="Q185" t="s">
        <v>3267</v>
      </c>
      <c r="R185" t="s">
        <v>3265</v>
      </c>
    </row>
    <row r="186" spans="1:18">
      <c r="A186" t="s">
        <v>445</v>
      </c>
      <c r="B186" t="s">
        <v>446</v>
      </c>
      <c r="C186">
        <v>0</v>
      </c>
      <c r="D186">
        <v>5</v>
      </c>
      <c r="E186">
        <v>0</v>
      </c>
      <c r="F186">
        <v>0</v>
      </c>
      <c r="G186">
        <v>0</v>
      </c>
      <c r="H186">
        <v>0</v>
      </c>
      <c r="I186">
        <v>0</v>
      </c>
      <c r="J186">
        <v>0</v>
      </c>
      <c r="K186">
        <v>0</v>
      </c>
      <c r="L186">
        <v>0</v>
      </c>
      <c r="M186">
        <v>0</v>
      </c>
      <c r="O186" t="s">
        <v>3266</v>
      </c>
      <c r="P186">
        <v>-1</v>
      </c>
      <c r="Q186" t="s">
        <v>3262</v>
      </c>
      <c r="R186" t="s">
        <v>3265</v>
      </c>
    </row>
    <row r="187" spans="1:18">
      <c r="A187" t="s">
        <v>447</v>
      </c>
      <c r="B187" t="s">
        <v>184</v>
      </c>
      <c r="C187">
        <v>0</v>
      </c>
      <c r="D187">
        <v>0</v>
      </c>
      <c r="E187">
        <v>0</v>
      </c>
      <c r="F187">
        <v>0</v>
      </c>
      <c r="G187">
        <v>0</v>
      </c>
      <c r="H187">
        <v>0</v>
      </c>
      <c r="I187">
        <v>0</v>
      </c>
      <c r="J187">
        <v>0</v>
      </c>
      <c r="K187">
        <v>0</v>
      </c>
      <c r="L187">
        <v>0</v>
      </c>
      <c r="M187">
        <v>0</v>
      </c>
      <c r="O187" t="s">
        <v>3266</v>
      </c>
      <c r="P187" t="s">
        <v>3266</v>
      </c>
      <c r="Q187" t="s">
        <v>3267</v>
      </c>
      <c r="R187" t="s">
        <v>3265</v>
      </c>
    </row>
    <row r="188" spans="1:18">
      <c r="A188" t="s">
        <v>448</v>
      </c>
      <c r="B188" t="s">
        <v>449</v>
      </c>
      <c r="C188">
        <v>5</v>
      </c>
      <c r="D188">
        <v>11</v>
      </c>
      <c r="E188">
        <v>0</v>
      </c>
      <c r="F188">
        <v>0</v>
      </c>
      <c r="G188">
        <v>0</v>
      </c>
      <c r="H188">
        <v>0</v>
      </c>
      <c r="I188">
        <v>0</v>
      </c>
      <c r="J188">
        <v>0</v>
      </c>
      <c r="K188">
        <v>0</v>
      </c>
      <c r="L188">
        <v>4</v>
      </c>
      <c r="M188">
        <v>0</v>
      </c>
      <c r="O188">
        <v>-1</v>
      </c>
      <c r="P188">
        <v>-1</v>
      </c>
      <c r="Q188" t="s">
        <v>3262</v>
      </c>
      <c r="R188" t="s">
        <v>3265</v>
      </c>
    </row>
    <row r="189" spans="1:18">
      <c r="A189" t="s">
        <v>450</v>
      </c>
      <c r="B189" t="s">
        <v>451</v>
      </c>
      <c r="C189">
        <v>1530</v>
      </c>
      <c r="D189">
        <v>233</v>
      </c>
      <c r="E189">
        <v>178</v>
      </c>
      <c r="F189">
        <v>118</v>
      </c>
      <c r="G189">
        <v>42</v>
      </c>
      <c r="H189">
        <v>18</v>
      </c>
      <c r="I189">
        <v>0</v>
      </c>
      <c r="J189">
        <v>0</v>
      </c>
      <c r="K189">
        <v>0</v>
      </c>
      <c r="L189">
        <v>597</v>
      </c>
      <c r="M189">
        <v>0</v>
      </c>
      <c r="N189">
        <v>0</v>
      </c>
      <c r="O189">
        <v>-0.884</v>
      </c>
      <c r="P189">
        <v>-0.236</v>
      </c>
      <c r="Q189" t="s">
        <v>3262</v>
      </c>
      <c r="R189" t="s">
        <v>3264</v>
      </c>
    </row>
    <row r="190" spans="1:18">
      <c r="A190" t="s">
        <v>452</v>
      </c>
      <c r="B190" t="s">
        <v>166</v>
      </c>
      <c r="C190">
        <v>225</v>
      </c>
      <c r="D190">
        <v>228</v>
      </c>
      <c r="E190">
        <v>178</v>
      </c>
      <c r="F190">
        <v>118</v>
      </c>
      <c r="G190">
        <v>42</v>
      </c>
      <c r="H190">
        <v>18</v>
      </c>
      <c r="I190">
        <v>0</v>
      </c>
      <c r="J190">
        <v>0</v>
      </c>
      <c r="K190">
        <v>0</v>
      </c>
      <c r="L190">
        <v>14</v>
      </c>
      <c r="M190">
        <v>0</v>
      </c>
      <c r="O190">
        <v>-0.209</v>
      </c>
      <c r="P190">
        <v>-0.219</v>
      </c>
      <c r="Q190" t="s">
        <v>3262</v>
      </c>
      <c r="R190" t="s">
        <v>3265</v>
      </c>
    </row>
    <row r="191" spans="1:18">
      <c r="A191" t="s">
        <v>453</v>
      </c>
      <c r="B191" t="s">
        <v>168</v>
      </c>
      <c r="C191">
        <v>0</v>
      </c>
      <c r="D191">
        <v>0</v>
      </c>
      <c r="E191">
        <v>0</v>
      </c>
      <c r="F191">
        <v>0</v>
      </c>
      <c r="G191">
        <v>0</v>
      </c>
      <c r="H191">
        <v>0</v>
      </c>
      <c r="I191">
        <v>0</v>
      </c>
      <c r="J191">
        <v>0</v>
      </c>
      <c r="K191">
        <v>0</v>
      </c>
      <c r="L191">
        <v>0</v>
      </c>
      <c r="M191">
        <v>0</v>
      </c>
      <c r="O191" t="s">
        <v>3266</v>
      </c>
      <c r="P191" t="s">
        <v>3266</v>
      </c>
      <c r="Q191" t="s">
        <v>3267</v>
      </c>
      <c r="R191" t="s">
        <v>3265</v>
      </c>
    </row>
    <row r="192" spans="1:18">
      <c r="A192" t="s">
        <v>454</v>
      </c>
      <c r="B192" t="s">
        <v>170</v>
      </c>
      <c r="C192">
        <v>0</v>
      </c>
      <c r="D192">
        <v>0</v>
      </c>
      <c r="E192">
        <v>0</v>
      </c>
      <c r="F192">
        <v>0</v>
      </c>
      <c r="G192">
        <v>0</v>
      </c>
      <c r="H192">
        <v>0</v>
      </c>
      <c r="I192">
        <v>0</v>
      </c>
      <c r="J192">
        <v>0</v>
      </c>
      <c r="K192">
        <v>0</v>
      </c>
      <c r="L192">
        <v>0</v>
      </c>
      <c r="M192">
        <v>0</v>
      </c>
      <c r="O192" t="s">
        <v>3266</v>
      </c>
      <c r="P192" t="s">
        <v>3266</v>
      </c>
      <c r="Q192" t="s">
        <v>3267</v>
      </c>
      <c r="R192" t="s">
        <v>3265</v>
      </c>
    </row>
    <row r="193" spans="1:18">
      <c r="A193" t="s">
        <v>455</v>
      </c>
      <c r="B193" t="s">
        <v>456</v>
      </c>
      <c r="C193">
        <v>1300</v>
      </c>
      <c r="D193">
        <v>0</v>
      </c>
      <c r="E193">
        <v>0</v>
      </c>
      <c r="F193">
        <v>0</v>
      </c>
      <c r="G193">
        <v>0</v>
      </c>
      <c r="H193">
        <v>0</v>
      </c>
      <c r="I193">
        <v>0</v>
      </c>
      <c r="J193">
        <v>0</v>
      </c>
      <c r="K193">
        <v>0</v>
      </c>
      <c r="L193">
        <v>573</v>
      </c>
      <c r="M193">
        <v>0</v>
      </c>
      <c r="O193">
        <v>-1</v>
      </c>
      <c r="P193" t="s">
        <v>3266</v>
      </c>
      <c r="Q193" t="s">
        <v>3262</v>
      </c>
      <c r="R193" t="s">
        <v>3265</v>
      </c>
    </row>
    <row r="194" spans="1:18">
      <c r="A194" t="s">
        <v>457</v>
      </c>
      <c r="B194" t="s">
        <v>458</v>
      </c>
      <c r="C194">
        <v>0</v>
      </c>
      <c r="D194">
        <v>0</v>
      </c>
      <c r="E194">
        <v>0</v>
      </c>
      <c r="F194">
        <v>0</v>
      </c>
      <c r="G194">
        <v>0</v>
      </c>
      <c r="H194">
        <v>0</v>
      </c>
      <c r="I194">
        <v>0</v>
      </c>
      <c r="J194">
        <v>0</v>
      </c>
      <c r="K194">
        <v>0</v>
      </c>
      <c r="L194">
        <v>0</v>
      </c>
      <c r="M194">
        <v>0</v>
      </c>
      <c r="O194" t="s">
        <v>3266</v>
      </c>
      <c r="P194" t="s">
        <v>3266</v>
      </c>
      <c r="Q194" t="s">
        <v>3267</v>
      </c>
      <c r="R194" t="s">
        <v>3265</v>
      </c>
    </row>
    <row r="195" spans="1:18">
      <c r="A195" t="s">
        <v>459</v>
      </c>
      <c r="B195" t="s">
        <v>184</v>
      </c>
      <c r="C195">
        <v>0</v>
      </c>
      <c r="D195">
        <v>0</v>
      </c>
      <c r="E195">
        <v>0</v>
      </c>
      <c r="F195">
        <v>0</v>
      </c>
      <c r="G195">
        <v>0</v>
      </c>
      <c r="H195">
        <v>0</v>
      </c>
      <c r="I195">
        <v>0</v>
      </c>
      <c r="J195">
        <v>0</v>
      </c>
      <c r="K195">
        <v>0</v>
      </c>
      <c r="L195">
        <v>0</v>
      </c>
      <c r="M195">
        <v>0</v>
      </c>
      <c r="O195" t="s">
        <v>3266</v>
      </c>
      <c r="P195" t="s">
        <v>3266</v>
      </c>
      <c r="Q195" t="s">
        <v>3267</v>
      </c>
      <c r="R195" t="s">
        <v>3265</v>
      </c>
    </row>
    <row r="196" spans="1:18">
      <c r="A196" t="s">
        <v>460</v>
      </c>
      <c r="B196" t="s">
        <v>461</v>
      </c>
      <c r="C196">
        <v>5</v>
      </c>
      <c r="D196">
        <v>5</v>
      </c>
      <c r="E196">
        <v>0</v>
      </c>
      <c r="F196">
        <v>0</v>
      </c>
      <c r="G196">
        <v>0</v>
      </c>
      <c r="H196">
        <v>0</v>
      </c>
      <c r="I196">
        <v>0</v>
      </c>
      <c r="J196">
        <v>0</v>
      </c>
      <c r="K196">
        <v>0</v>
      </c>
      <c r="L196">
        <v>10</v>
      </c>
      <c r="M196">
        <v>0</v>
      </c>
      <c r="O196">
        <v>-1</v>
      </c>
      <c r="P196">
        <v>-1</v>
      </c>
      <c r="Q196" t="s">
        <v>3262</v>
      </c>
      <c r="R196" t="s">
        <v>3265</v>
      </c>
    </row>
    <row r="197" spans="1:18">
      <c r="A197" t="s">
        <v>462</v>
      </c>
      <c r="B197" t="s">
        <v>463</v>
      </c>
      <c r="C197">
        <v>0</v>
      </c>
      <c r="D197">
        <v>0</v>
      </c>
      <c r="E197">
        <v>0</v>
      </c>
      <c r="F197">
        <v>0</v>
      </c>
      <c r="G197">
        <v>0</v>
      </c>
      <c r="H197">
        <v>0</v>
      </c>
      <c r="I197">
        <v>0</v>
      </c>
      <c r="J197">
        <v>0</v>
      </c>
      <c r="K197">
        <v>0</v>
      </c>
      <c r="L197">
        <v>0</v>
      </c>
      <c r="M197">
        <v>0</v>
      </c>
      <c r="N197">
        <v>0</v>
      </c>
      <c r="O197" t="s">
        <v>3266</v>
      </c>
      <c r="P197" t="s">
        <v>3266</v>
      </c>
      <c r="Q197" t="s">
        <v>3267</v>
      </c>
      <c r="R197" t="s">
        <v>3264</v>
      </c>
    </row>
    <row r="198" spans="1:18">
      <c r="A198" t="s">
        <v>464</v>
      </c>
      <c r="B198" t="s">
        <v>166</v>
      </c>
      <c r="C198">
        <v>0</v>
      </c>
      <c r="D198">
        <v>0</v>
      </c>
      <c r="E198">
        <v>0</v>
      </c>
      <c r="F198">
        <v>0</v>
      </c>
      <c r="G198">
        <v>0</v>
      </c>
      <c r="H198">
        <v>0</v>
      </c>
      <c r="I198">
        <v>0</v>
      </c>
      <c r="J198">
        <v>0</v>
      </c>
      <c r="K198">
        <v>0</v>
      </c>
      <c r="L198">
        <v>0</v>
      </c>
      <c r="M198">
        <v>0</v>
      </c>
      <c r="O198" t="s">
        <v>3266</v>
      </c>
      <c r="P198" t="s">
        <v>3266</v>
      </c>
      <c r="Q198" t="s">
        <v>3267</v>
      </c>
      <c r="R198" t="s">
        <v>3265</v>
      </c>
    </row>
    <row r="199" spans="1:18">
      <c r="A199" t="s">
        <v>465</v>
      </c>
      <c r="B199" t="s">
        <v>168</v>
      </c>
      <c r="C199">
        <v>0</v>
      </c>
      <c r="D199">
        <v>0</v>
      </c>
      <c r="E199">
        <v>0</v>
      </c>
      <c r="F199">
        <v>0</v>
      </c>
      <c r="G199">
        <v>0</v>
      </c>
      <c r="H199">
        <v>0</v>
      </c>
      <c r="I199">
        <v>0</v>
      </c>
      <c r="J199">
        <v>0</v>
      </c>
      <c r="K199">
        <v>0</v>
      </c>
      <c r="L199">
        <v>0</v>
      </c>
      <c r="M199">
        <v>0</v>
      </c>
      <c r="O199" t="s">
        <v>3266</v>
      </c>
      <c r="P199" t="s">
        <v>3266</v>
      </c>
      <c r="Q199" t="s">
        <v>3267</v>
      </c>
      <c r="R199" t="s">
        <v>3265</v>
      </c>
    </row>
    <row r="200" spans="1:18">
      <c r="A200" t="s">
        <v>466</v>
      </c>
      <c r="B200" t="s">
        <v>170</v>
      </c>
      <c r="C200">
        <v>0</v>
      </c>
      <c r="D200">
        <v>0</v>
      </c>
      <c r="E200">
        <v>0</v>
      </c>
      <c r="F200">
        <v>0</v>
      </c>
      <c r="G200">
        <v>0</v>
      </c>
      <c r="H200">
        <v>0</v>
      </c>
      <c r="I200">
        <v>0</v>
      </c>
      <c r="J200">
        <v>0</v>
      </c>
      <c r="K200">
        <v>0</v>
      </c>
      <c r="L200">
        <v>0</v>
      </c>
      <c r="M200">
        <v>0</v>
      </c>
      <c r="O200" t="s">
        <v>3266</v>
      </c>
      <c r="P200" t="s">
        <v>3266</v>
      </c>
      <c r="Q200" t="s">
        <v>3267</v>
      </c>
      <c r="R200" t="s">
        <v>3265</v>
      </c>
    </row>
    <row r="201" spans="1:18">
      <c r="A201" t="s">
        <v>467</v>
      </c>
      <c r="B201" t="s">
        <v>184</v>
      </c>
      <c r="C201">
        <v>0</v>
      </c>
      <c r="D201">
        <v>0</v>
      </c>
      <c r="E201">
        <v>0</v>
      </c>
      <c r="F201">
        <v>0</v>
      </c>
      <c r="G201">
        <v>0</v>
      </c>
      <c r="H201">
        <v>0</v>
      </c>
      <c r="I201">
        <v>0</v>
      </c>
      <c r="J201">
        <v>0</v>
      </c>
      <c r="K201">
        <v>0</v>
      </c>
      <c r="L201">
        <v>0</v>
      </c>
      <c r="M201">
        <v>0</v>
      </c>
      <c r="O201" t="s">
        <v>3266</v>
      </c>
      <c r="P201" t="s">
        <v>3266</v>
      </c>
      <c r="Q201" t="s">
        <v>3267</v>
      </c>
      <c r="R201" t="s">
        <v>3265</v>
      </c>
    </row>
    <row r="202" spans="1:18">
      <c r="A202" t="s">
        <v>468</v>
      </c>
      <c r="B202" t="s">
        <v>469</v>
      </c>
      <c r="C202">
        <v>0</v>
      </c>
      <c r="D202">
        <v>0</v>
      </c>
      <c r="E202">
        <v>0</v>
      </c>
      <c r="F202">
        <v>0</v>
      </c>
      <c r="G202">
        <v>0</v>
      </c>
      <c r="H202">
        <v>0</v>
      </c>
      <c r="I202">
        <v>0</v>
      </c>
      <c r="J202">
        <v>0</v>
      </c>
      <c r="K202">
        <v>0</v>
      </c>
      <c r="L202">
        <v>0</v>
      </c>
      <c r="M202">
        <v>0</v>
      </c>
      <c r="O202" t="s">
        <v>3266</v>
      </c>
      <c r="P202" t="s">
        <v>3266</v>
      </c>
      <c r="Q202" t="s">
        <v>3267</v>
      </c>
      <c r="R202" t="s">
        <v>3265</v>
      </c>
    </row>
    <row r="203" spans="1:18">
      <c r="A203" t="s">
        <v>470</v>
      </c>
      <c r="B203" t="s">
        <v>471</v>
      </c>
      <c r="C203">
        <v>771</v>
      </c>
      <c r="D203">
        <v>922</v>
      </c>
      <c r="E203">
        <v>691</v>
      </c>
      <c r="F203">
        <v>454</v>
      </c>
      <c r="G203">
        <v>201</v>
      </c>
      <c r="H203">
        <v>36</v>
      </c>
      <c r="I203">
        <v>0</v>
      </c>
      <c r="J203">
        <v>0</v>
      </c>
      <c r="K203">
        <v>0</v>
      </c>
      <c r="L203">
        <v>72</v>
      </c>
      <c r="M203">
        <v>0</v>
      </c>
      <c r="N203">
        <v>0</v>
      </c>
      <c r="O203">
        <v>-0.104</v>
      </c>
      <c r="P203">
        <v>-0.251</v>
      </c>
      <c r="Q203" t="s">
        <v>3262</v>
      </c>
      <c r="R203" t="s">
        <v>3264</v>
      </c>
    </row>
    <row r="204" spans="1:18">
      <c r="A204" t="s">
        <v>472</v>
      </c>
      <c r="B204" t="s">
        <v>166</v>
      </c>
      <c r="C204">
        <v>545</v>
      </c>
      <c r="D204">
        <v>536</v>
      </c>
      <c r="E204">
        <v>439</v>
      </c>
      <c r="F204">
        <v>295</v>
      </c>
      <c r="G204">
        <v>112</v>
      </c>
      <c r="H204">
        <v>32</v>
      </c>
      <c r="I204">
        <v>0</v>
      </c>
      <c r="J204">
        <v>0</v>
      </c>
      <c r="K204">
        <v>0</v>
      </c>
      <c r="L204">
        <v>35</v>
      </c>
      <c r="M204">
        <v>0</v>
      </c>
      <c r="O204">
        <v>-0.194</v>
      </c>
      <c r="P204">
        <v>-0.181</v>
      </c>
      <c r="Q204" t="s">
        <v>3262</v>
      </c>
      <c r="R204" t="s">
        <v>3265</v>
      </c>
    </row>
    <row r="205" spans="1:18">
      <c r="A205" t="s">
        <v>473</v>
      </c>
      <c r="B205" t="s">
        <v>168</v>
      </c>
      <c r="C205">
        <v>32</v>
      </c>
      <c r="D205">
        <v>143</v>
      </c>
      <c r="E205">
        <v>0</v>
      </c>
      <c r="F205">
        <v>0</v>
      </c>
      <c r="G205">
        <v>0</v>
      </c>
      <c r="H205">
        <v>0</v>
      </c>
      <c r="I205">
        <v>0</v>
      </c>
      <c r="J205">
        <v>0</v>
      </c>
      <c r="K205">
        <v>0</v>
      </c>
      <c r="L205">
        <v>10</v>
      </c>
      <c r="M205">
        <v>0</v>
      </c>
      <c r="O205">
        <v>-1</v>
      </c>
      <c r="P205">
        <v>-1</v>
      </c>
      <c r="Q205" t="s">
        <v>3262</v>
      </c>
      <c r="R205" t="s">
        <v>3265</v>
      </c>
    </row>
    <row r="206" spans="1:18">
      <c r="A206" t="s">
        <v>474</v>
      </c>
      <c r="B206" t="s">
        <v>170</v>
      </c>
      <c r="C206">
        <v>0</v>
      </c>
      <c r="D206">
        <v>0</v>
      </c>
      <c r="E206">
        <v>0</v>
      </c>
      <c r="F206">
        <v>0</v>
      </c>
      <c r="G206">
        <v>0</v>
      </c>
      <c r="H206">
        <v>0</v>
      </c>
      <c r="I206">
        <v>0</v>
      </c>
      <c r="J206">
        <v>0</v>
      </c>
      <c r="K206">
        <v>0</v>
      </c>
      <c r="L206">
        <v>0</v>
      </c>
      <c r="M206">
        <v>0</v>
      </c>
      <c r="O206" t="s">
        <v>3266</v>
      </c>
      <c r="P206" t="s">
        <v>3266</v>
      </c>
      <c r="Q206" t="s">
        <v>3267</v>
      </c>
      <c r="R206" t="s">
        <v>3265</v>
      </c>
    </row>
    <row r="207" spans="1:18">
      <c r="A207" t="s">
        <v>475</v>
      </c>
      <c r="B207" t="s">
        <v>184</v>
      </c>
      <c r="C207">
        <v>194</v>
      </c>
      <c r="D207">
        <v>243</v>
      </c>
      <c r="E207">
        <v>252</v>
      </c>
      <c r="F207">
        <v>159</v>
      </c>
      <c r="G207">
        <v>89</v>
      </c>
      <c r="H207">
        <v>4</v>
      </c>
      <c r="I207">
        <v>0</v>
      </c>
      <c r="J207">
        <v>0</v>
      </c>
      <c r="K207">
        <v>0</v>
      </c>
      <c r="L207">
        <v>26</v>
      </c>
      <c r="M207">
        <v>0</v>
      </c>
      <c r="O207">
        <v>0.299</v>
      </c>
      <c r="P207">
        <v>0.037</v>
      </c>
      <c r="Q207" t="s">
        <v>3262</v>
      </c>
      <c r="R207" t="s">
        <v>3265</v>
      </c>
    </row>
    <row r="208" spans="1:18">
      <c r="A208" t="s">
        <v>476</v>
      </c>
      <c r="B208" t="s">
        <v>471</v>
      </c>
      <c r="C208">
        <v>0</v>
      </c>
      <c r="D208">
        <v>0</v>
      </c>
      <c r="E208">
        <v>0</v>
      </c>
      <c r="F208">
        <v>0</v>
      </c>
      <c r="G208">
        <v>0</v>
      </c>
      <c r="H208">
        <v>0</v>
      </c>
      <c r="I208">
        <v>0</v>
      </c>
      <c r="J208">
        <v>0</v>
      </c>
      <c r="K208">
        <v>0</v>
      </c>
      <c r="L208">
        <v>1</v>
      </c>
      <c r="M208">
        <v>0</v>
      </c>
      <c r="O208" t="s">
        <v>3266</v>
      </c>
      <c r="P208" t="s">
        <v>3266</v>
      </c>
      <c r="Q208" t="s">
        <v>3267</v>
      </c>
      <c r="R208" t="s">
        <v>3265</v>
      </c>
    </row>
    <row r="209" spans="1:18">
      <c r="A209" t="s">
        <v>477</v>
      </c>
      <c r="B209" t="s">
        <v>478</v>
      </c>
      <c r="C209">
        <v>0</v>
      </c>
      <c r="D209">
        <v>0</v>
      </c>
      <c r="E209">
        <v>0</v>
      </c>
      <c r="F209">
        <v>0</v>
      </c>
      <c r="G209">
        <v>0</v>
      </c>
      <c r="H209">
        <v>0</v>
      </c>
      <c r="I209">
        <v>0</v>
      </c>
      <c r="J209">
        <v>0</v>
      </c>
      <c r="K209">
        <v>0</v>
      </c>
      <c r="L209">
        <v>0</v>
      </c>
      <c r="M209">
        <v>0</v>
      </c>
      <c r="N209">
        <v>0</v>
      </c>
      <c r="O209" t="s">
        <v>3266</v>
      </c>
      <c r="P209" t="s">
        <v>3266</v>
      </c>
      <c r="Q209" t="s">
        <v>3267</v>
      </c>
      <c r="R209" t="s">
        <v>3264</v>
      </c>
    </row>
    <row r="210" spans="1:18">
      <c r="A210" t="s">
        <v>479</v>
      </c>
      <c r="B210" t="s">
        <v>166</v>
      </c>
      <c r="C210">
        <v>0</v>
      </c>
      <c r="D210">
        <v>0</v>
      </c>
      <c r="E210">
        <v>0</v>
      </c>
      <c r="F210">
        <v>0</v>
      </c>
      <c r="G210">
        <v>0</v>
      </c>
      <c r="H210">
        <v>0</v>
      </c>
      <c r="I210">
        <v>0</v>
      </c>
      <c r="J210">
        <v>0</v>
      </c>
      <c r="K210">
        <v>0</v>
      </c>
      <c r="L210">
        <v>0</v>
      </c>
      <c r="M210">
        <v>0</v>
      </c>
      <c r="O210" t="s">
        <v>3266</v>
      </c>
      <c r="P210" t="s">
        <v>3266</v>
      </c>
      <c r="Q210" t="s">
        <v>3267</v>
      </c>
      <c r="R210" t="s">
        <v>3265</v>
      </c>
    </row>
    <row r="211" spans="1:18">
      <c r="A211" t="s">
        <v>480</v>
      </c>
      <c r="B211" t="s">
        <v>168</v>
      </c>
      <c r="C211">
        <v>0</v>
      </c>
      <c r="D211">
        <v>0</v>
      </c>
      <c r="E211">
        <v>0</v>
      </c>
      <c r="F211">
        <v>0</v>
      </c>
      <c r="G211">
        <v>0</v>
      </c>
      <c r="H211">
        <v>0</v>
      </c>
      <c r="I211">
        <v>0</v>
      </c>
      <c r="J211">
        <v>0</v>
      </c>
      <c r="K211">
        <v>0</v>
      </c>
      <c r="L211">
        <v>0</v>
      </c>
      <c r="M211">
        <v>0</v>
      </c>
      <c r="O211" t="s">
        <v>3266</v>
      </c>
      <c r="P211" t="s">
        <v>3266</v>
      </c>
      <c r="Q211" t="s">
        <v>3267</v>
      </c>
      <c r="R211" t="s">
        <v>3265</v>
      </c>
    </row>
    <row r="212" spans="1:18">
      <c r="A212" t="s">
        <v>481</v>
      </c>
      <c r="B212" t="s">
        <v>170</v>
      </c>
      <c r="C212">
        <v>0</v>
      </c>
      <c r="D212">
        <v>0</v>
      </c>
      <c r="E212">
        <v>0</v>
      </c>
      <c r="F212">
        <v>0</v>
      </c>
      <c r="G212">
        <v>0</v>
      </c>
      <c r="H212">
        <v>0</v>
      </c>
      <c r="I212">
        <v>0</v>
      </c>
      <c r="J212">
        <v>0</v>
      </c>
      <c r="K212">
        <v>0</v>
      </c>
      <c r="L212">
        <v>0</v>
      </c>
      <c r="M212">
        <v>0</v>
      </c>
      <c r="O212" t="s">
        <v>3266</v>
      </c>
      <c r="P212" t="s">
        <v>3266</v>
      </c>
      <c r="Q212" t="s">
        <v>3267</v>
      </c>
      <c r="R212" t="s">
        <v>3265</v>
      </c>
    </row>
    <row r="213" spans="1:18">
      <c r="A213" t="s">
        <v>482</v>
      </c>
      <c r="B213" t="s">
        <v>483</v>
      </c>
      <c r="C213">
        <v>0</v>
      </c>
      <c r="D213">
        <v>0</v>
      </c>
      <c r="E213">
        <v>0</v>
      </c>
      <c r="F213">
        <v>0</v>
      </c>
      <c r="G213">
        <v>0</v>
      </c>
      <c r="H213">
        <v>0</v>
      </c>
      <c r="I213">
        <v>0</v>
      </c>
      <c r="J213">
        <v>0</v>
      </c>
      <c r="K213">
        <v>0</v>
      </c>
      <c r="L213">
        <v>0</v>
      </c>
      <c r="M213">
        <v>0</v>
      </c>
      <c r="O213" t="s">
        <v>3266</v>
      </c>
      <c r="P213" t="s">
        <v>3266</v>
      </c>
      <c r="Q213" t="s">
        <v>3267</v>
      </c>
      <c r="R213" t="s">
        <v>3265</v>
      </c>
    </row>
    <row r="214" spans="1:18">
      <c r="A214" t="s">
        <v>484</v>
      </c>
      <c r="B214" t="s">
        <v>184</v>
      </c>
      <c r="C214">
        <v>0</v>
      </c>
      <c r="D214">
        <v>0</v>
      </c>
      <c r="E214">
        <v>0</v>
      </c>
      <c r="F214">
        <v>0</v>
      </c>
      <c r="G214">
        <v>0</v>
      </c>
      <c r="H214">
        <v>0</v>
      </c>
      <c r="I214">
        <v>0</v>
      </c>
      <c r="J214">
        <v>0</v>
      </c>
      <c r="K214">
        <v>0</v>
      </c>
      <c r="L214">
        <v>0</v>
      </c>
      <c r="M214">
        <v>0</v>
      </c>
      <c r="O214" t="s">
        <v>3266</v>
      </c>
      <c r="P214" t="s">
        <v>3266</v>
      </c>
      <c r="Q214" t="s">
        <v>3267</v>
      </c>
      <c r="R214" t="s">
        <v>3265</v>
      </c>
    </row>
    <row r="215" spans="1:18">
      <c r="A215" t="s">
        <v>485</v>
      </c>
      <c r="B215" t="s">
        <v>486</v>
      </c>
      <c r="C215">
        <v>0</v>
      </c>
      <c r="D215">
        <v>0</v>
      </c>
      <c r="E215">
        <v>0</v>
      </c>
      <c r="F215">
        <v>0</v>
      </c>
      <c r="G215">
        <v>0</v>
      </c>
      <c r="H215">
        <v>0</v>
      </c>
      <c r="I215">
        <v>0</v>
      </c>
      <c r="J215">
        <v>0</v>
      </c>
      <c r="K215">
        <v>0</v>
      </c>
      <c r="L215">
        <v>0</v>
      </c>
      <c r="M215">
        <v>0</v>
      </c>
      <c r="O215" t="s">
        <v>3266</v>
      </c>
      <c r="P215" t="s">
        <v>3266</v>
      </c>
      <c r="Q215" t="s">
        <v>3267</v>
      </c>
      <c r="R215" t="s">
        <v>3265</v>
      </c>
    </row>
    <row r="216" spans="1:18">
      <c r="A216" t="s">
        <v>487</v>
      </c>
      <c r="B216" t="s">
        <v>488</v>
      </c>
      <c r="C216">
        <v>1022</v>
      </c>
      <c r="D216">
        <v>1089</v>
      </c>
      <c r="E216">
        <v>907</v>
      </c>
      <c r="F216">
        <v>598</v>
      </c>
      <c r="G216">
        <v>225</v>
      </c>
      <c r="H216">
        <v>77</v>
      </c>
      <c r="I216">
        <v>0</v>
      </c>
      <c r="J216">
        <v>0</v>
      </c>
      <c r="K216">
        <v>0</v>
      </c>
      <c r="L216">
        <v>66</v>
      </c>
      <c r="M216">
        <v>7</v>
      </c>
      <c r="N216">
        <v>0</v>
      </c>
      <c r="O216">
        <v>-0.113</v>
      </c>
      <c r="P216">
        <v>-0.167</v>
      </c>
      <c r="Q216" t="s">
        <v>3262</v>
      </c>
      <c r="R216" t="s">
        <v>3264</v>
      </c>
    </row>
    <row r="217" spans="1:18">
      <c r="A217" t="s">
        <v>489</v>
      </c>
      <c r="B217" t="s">
        <v>166</v>
      </c>
      <c r="C217">
        <v>986</v>
      </c>
      <c r="D217">
        <v>1064</v>
      </c>
      <c r="E217">
        <v>901</v>
      </c>
      <c r="F217">
        <v>598</v>
      </c>
      <c r="G217">
        <v>225</v>
      </c>
      <c r="H217">
        <v>77</v>
      </c>
      <c r="I217">
        <v>0</v>
      </c>
      <c r="J217">
        <v>0</v>
      </c>
      <c r="K217">
        <v>0</v>
      </c>
      <c r="L217">
        <v>59</v>
      </c>
      <c r="M217">
        <v>1</v>
      </c>
      <c r="O217">
        <v>-0.086</v>
      </c>
      <c r="P217">
        <v>-0.153</v>
      </c>
      <c r="Q217" t="s">
        <v>3262</v>
      </c>
      <c r="R217" t="s">
        <v>3265</v>
      </c>
    </row>
    <row r="218" spans="1:18">
      <c r="A218" t="s">
        <v>490</v>
      </c>
      <c r="B218" t="s">
        <v>168</v>
      </c>
      <c r="C218">
        <v>33</v>
      </c>
      <c r="D218">
        <v>23</v>
      </c>
      <c r="E218">
        <v>6</v>
      </c>
      <c r="F218">
        <v>0</v>
      </c>
      <c r="G218">
        <v>0</v>
      </c>
      <c r="H218">
        <v>0</v>
      </c>
      <c r="I218">
        <v>0</v>
      </c>
      <c r="J218">
        <v>0</v>
      </c>
      <c r="K218">
        <v>0</v>
      </c>
      <c r="L218">
        <v>7</v>
      </c>
      <c r="M218">
        <v>6</v>
      </c>
      <c r="O218">
        <v>-0.818</v>
      </c>
      <c r="P218">
        <v>-0.739</v>
      </c>
      <c r="Q218" t="s">
        <v>3262</v>
      </c>
      <c r="R218" t="s">
        <v>3265</v>
      </c>
    </row>
    <row r="219" spans="1:18">
      <c r="A219" t="s">
        <v>491</v>
      </c>
      <c r="B219" t="s">
        <v>170</v>
      </c>
      <c r="C219">
        <v>0</v>
      </c>
      <c r="D219">
        <v>0</v>
      </c>
      <c r="E219">
        <v>0</v>
      </c>
      <c r="F219">
        <v>0</v>
      </c>
      <c r="G219">
        <v>0</v>
      </c>
      <c r="H219">
        <v>0</v>
      </c>
      <c r="I219">
        <v>0</v>
      </c>
      <c r="J219">
        <v>0</v>
      </c>
      <c r="K219">
        <v>0</v>
      </c>
      <c r="L219">
        <v>0</v>
      </c>
      <c r="M219">
        <v>0</v>
      </c>
      <c r="O219" t="s">
        <v>3266</v>
      </c>
      <c r="P219" t="s">
        <v>3266</v>
      </c>
      <c r="Q219" t="s">
        <v>3267</v>
      </c>
      <c r="R219" t="s">
        <v>3265</v>
      </c>
    </row>
    <row r="220" spans="1:18">
      <c r="A220" t="s">
        <v>492</v>
      </c>
      <c r="B220" t="s">
        <v>493</v>
      </c>
      <c r="C220">
        <v>0</v>
      </c>
      <c r="D220">
        <v>0</v>
      </c>
      <c r="E220">
        <v>0</v>
      </c>
      <c r="F220">
        <v>0</v>
      </c>
      <c r="G220">
        <v>0</v>
      </c>
      <c r="H220">
        <v>0</v>
      </c>
      <c r="I220">
        <v>0</v>
      </c>
      <c r="J220">
        <v>0</v>
      </c>
      <c r="K220">
        <v>0</v>
      </c>
      <c r="L220">
        <v>0</v>
      </c>
      <c r="M220">
        <v>0</v>
      </c>
      <c r="O220" t="s">
        <v>3266</v>
      </c>
      <c r="P220" t="s">
        <v>3266</v>
      </c>
      <c r="Q220" t="s">
        <v>3267</v>
      </c>
      <c r="R220" t="s">
        <v>3265</v>
      </c>
    </row>
    <row r="221" spans="1:18">
      <c r="A221" t="s">
        <v>494</v>
      </c>
      <c r="B221" t="s">
        <v>495</v>
      </c>
      <c r="C221">
        <v>1</v>
      </c>
      <c r="D221">
        <v>2</v>
      </c>
      <c r="E221">
        <v>0</v>
      </c>
      <c r="F221">
        <v>0</v>
      </c>
      <c r="G221">
        <v>0</v>
      </c>
      <c r="H221">
        <v>0</v>
      </c>
      <c r="I221">
        <v>0</v>
      </c>
      <c r="J221">
        <v>0</v>
      </c>
      <c r="K221">
        <v>0</v>
      </c>
      <c r="L221">
        <v>0</v>
      </c>
      <c r="M221">
        <v>0</v>
      </c>
      <c r="O221">
        <v>-1</v>
      </c>
      <c r="P221">
        <v>-1</v>
      </c>
      <c r="Q221" t="s">
        <v>3262</v>
      </c>
      <c r="R221" t="s">
        <v>3265</v>
      </c>
    </row>
    <row r="222" spans="1:18">
      <c r="A222" t="s">
        <v>496</v>
      </c>
      <c r="B222" t="s">
        <v>267</v>
      </c>
      <c r="C222">
        <v>0</v>
      </c>
      <c r="D222">
        <v>0</v>
      </c>
      <c r="E222">
        <v>0</v>
      </c>
      <c r="F222">
        <v>0</v>
      </c>
      <c r="G222">
        <v>0</v>
      </c>
      <c r="H222">
        <v>0</v>
      </c>
      <c r="I222">
        <v>0</v>
      </c>
      <c r="J222">
        <v>0</v>
      </c>
      <c r="K222">
        <v>0</v>
      </c>
      <c r="L222">
        <v>0</v>
      </c>
      <c r="M222">
        <v>0</v>
      </c>
      <c r="O222" t="s">
        <v>3266</v>
      </c>
      <c r="P222" t="s">
        <v>3266</v>
      </c>
      <c r="Q222" t="s">
        <v>3267</v>
      </c>
      <c r="R222" t="s">
        <v>3265</v>
      </c>
    </row>
    <row r="223" spans="1:18">
      <c r="A223" t="s">
        <v>497</v>
      </c>
      <c r="B223" t="s">
        <v>498</v>
      </c>
      <c r="C223">
        <v>0</v>
      </c>
      <c r="D223">
        <v>0</v>
      </c>
      <c r="E223">
        <v>0</v>
      </c>
      <c r="F223">
        <v>0</v>
      </c>
      <c r="G223">
        <v>0</v>
      </c>
      <c r="H223">
        <v>0</v>
      </c>
      <c r="I223">
        <v>0</v>
      </c>
      <c r="J223">
        <v>0</v>
      </c>
      <c r="K223">
        <v>0</v>
      </c>
      <c r="L223">
        <v>0</v>
      </c>
      <c r="M223">
        <v>0</v>
      </c>
      <c r="O223" t="s">
        <v>3266</v>
      </c>
      <c r="P223" t="s">
        <v>3266</v>
      </c>
      <c r="Q223" t="s">
        <v>3267</v>
      </c>
      <c r="R223" t="s">
        <v>3265</v>
      </c>
    </row>
    <row r="224" spans="1:18">
      <c r="A224" t="s">
        <v>499</v>
      </c>
      <c r="B224" t="s">
        <v>500</v>
      </c>
      <c r="C224">
        <v>0</v>
      </c>
      <c r="D224">
        <v>0</v>
      </c>
      <c r="E224">
        <v>0</v>
      </c>
      <c r="F224">
        <v>0</v>
      </c>
      <c r="G224">
        <v>0</v>
      </c>
      <c r="H224">
        <v>0</v>
      </c>
      <c r="I224">
        <v>0</v>
      </c>
      <c r="J224">
        <v>0</v>
      </c>
      <c r="K224">
        <v>0</v>
      </c>
      <c r="L224">
        <v>0</v>
      </c>
      <c r="M224">
        <v>0</v>
      </c>
      <c r="O224" t="s">
        <v>3266</v>
      </c>
      <c r="P224" t="s">
        <v>3266</v>
      </c>
      <c r="Q224" t="s">
        <v>3267</v>
      </c>
      <c r="R224" t="s">
        <v>3265</v>
      </c>
    </row>
    <row r="225" spans="1:18">
      <c r="A225" t="s">
        <v>501</v>
      </c>
      <c r="B225" t="s">
        <v>502</v>
      </c>
      <c r="C225">
        <v>0</v>
      </c>
      <c r="D225">
        <v>0</v>
      </c>
      <c r="E225">
        <v>0</v>
      </c>
      <c r="F225">
        <v>0</v>
      </c>
      <c r="G225">
        <v>0</v>
      </c>
      <c r="H225">
        <v>0</v>
      </c>
      <c r="I225">
        <v>0</v>
      </c>
      <c r="J225">
        <v>0</v>
      </c>
      <c r="K225">
        <v>0</v>
      </c>
      <c r="L225">
        <v>0</v>
      </c>
      <c r="M225">
        <v>0</v>
      </c>
      <c r="O225" t="s">
        <v>3266</v>
      </c>
      <c r="P225" t="s">
        <v>3266</v>
      </c>
      <c r="Q225" t="s">
        <v>3267</v>
      </c>
      <c r="R225" t="s">
        <v>3265</v>
      </c>
    </row>
    <row r="226" spans="1:18">
      <c r="A226" t="s">
        <v>503</v>
      </c>
      <c r="B226" t="s">
        <v>504</v>
      </c>
      <c r="C226">
        <v>0</v>
      </c>
      <c r="D226">
        <v>0</v>
      </c>
      <c r="E226">
        <v>0</v>
      </c>
      <c r="F226">
        <v>0</v>
      </c>
      <c r="G226">
        <v>0</v>
      </c>
      <c r="H226">
        <v>0</v>
      </c>
      <c r="I226">
        <v>0</v>
      </c>
      <c r="J226">
        <v>0</v>
      </c>
      <c r="K226">
        <v>0</v>
      </c>
      <c r="L226">
        <v>0</v>
      </c>
      <c r="M226">
        <v>0</v>
      </c>
      <c r="O226" t="s">
        <v>3266</v>
      </c>
      <c r="P226" t="s">
        <v>3266</v>
      </c>
      <c r="Q226" t="s">
        <v>3267</v>
      </c>
      <c r="R226" t="s">
        <v>3265</v>
      </c>
    </row>
    <row r="227" spans="1:18">
      <c r="A227" t="s">
        <v>505</v>
      </c>
      <c r="B227" t="s">
        <v>506</v>
      </c>
      <c r="C227">
        <v>0</v>
      </c>
      <c r="D227">
        <v>0</v>
      </c>
      <c r="E227">
        <v>0</v>
      </c>
      <c r="F227">
        <v>0</v>
      </c>
      <c r="G227">
        <v>0</v>
      </c>
      <c r="H227">
        <v>0</v>
      </c>
      <c r="I227">
        <v>0</v>
      </c>
      <c r="J227">
        <v>0</v>
      </c>
      <c r="K227">
        <v>0</v>
      </c>
      <c r="L227">
        <v>0</v>
      </c>
      <c r="M227">
        <v>0</v>
      </c>
      <c r="O227" t="s">
        <v>3266</v>
      </c>
      <c r="P227" t="s">
        <v>3266</v>
      </c>
      <c r="Q227" t="s">
        <v>3267</v>
      </c>
      <c r="R227" t="s">
        <v>3265</v>
      </c>
    </row>
    <row r="228" spans="1:18">
      <c r="A228" t="s">
        <v>507</v>
      </c>
      <c r="B228" t="s">
        <v>508</v>
      </c>
      <c r="C228">
        <v>2</v>
      </c>
      <c r="D228">
        <v>0</v>
      </c>
      <c r="E228">
        <v>0</v>
      </c>
      <c r="F228">
        <v>0</v>
      </c>
      <c r="G228">
        <v>0</v>
      </c>
      <c r="H228">
        <v>0</v>
      </c>
      <c r="I228">
        <v>0</v>
      </c>
      <c r="J228">
        <v>0</v>
      </c>
      <c r="K228">
        <v>0</v>
      </c>
      <c r="L228">
        <v>0</v>
      </c>
      <c r="M228">
        <v>0</v>
      </c>
      <c r="O228">
        <v>-1</v>
      </c>
      <c r="P228" t="s">
        <v>3266</v>
      </c>
      <c r="Q228" t="s">
        <v>3262</v>
      </c>
      <c r="R228" t="s">
        <v>3265</v>
      </c>
    </row>
    <row r="229" spans="1:18">
      <c r="A229" t="s">
        <v>509</v>
      </c>
      <c r="B229" t="s">
        <v>184</v>
      </c>
      <c r="C229">
        <v>0</v>
      </c>
      <c r="D229">
        <v>0</v>
      </c>
      <c r="E229">
        <v>0</v>
      </c>
      <c r="F229">
        <v>0</v>
      </c>
      <c r="G229">
        <v>0</v>
      </c>
      <c r="H229">
        <v>0</v>
      </c>
      <c r="I229">
        <v>0</v>
      </c>
      <c r="J229">
        <v>0</v>
      </c>
      <c r="K229">
        <v>0</v>
      </c>
      <c r="L229">
        <v>0</v>
      </c>
      <c r="M229">
        <v>0</v>
      </c>
      <c r="O229" t="s">
        <v>3266</v>
      </c>
      <c r="P229" t="s">
        <v>3266</v>
      </c>
      <c r="Q229" t="s">
        <v>3267</v>
      </c>
      <c r="R229" t="s">
        <v>3265</v>
      </c>
    </row>
    <row r="230" spans="1:18">
      <c r="A230" t="s">
        <v>510</v>
      </c>
      <c r="B230" t="s">
        <v>511</v>
      </c>
      <c r="C230">
        <v>0</v>
      </c>
      <c r="D230">
        <v>0</v>
      </c>
      <c r="E230">
        <v>0</v>
      </c>
      <c r="F230">
        <v>0</v>
      </c>
      <c r="G230">
        <v>0</v>
      </c>
      <c r="H230">
        <v>0</v>
      </c>
      <c r="I230">
        <v>0</v>
      </c>
      <c r="J230">
        <v>0</v>
      </c>
      <c r="K230">
        <v>0</v>
      </c>
      <c r="L230">
        <v>0</v>
      </c>
      <c r="M230">
        <v>0</v>
      </c>
      <c r="O230" t="s">
        <v>3266</v>
      </c>
      <c r="P230" t="s">
        <v>3266</v>
      </c>
      <c r="Q230" t="s">
        <v>3267</v>
      </c>
      <c r="R230" t="s">
        <v>3265</v>
      </c>
    </row>
    <row r="231" spans="1:18">
      <c r="A231" t="s">
        <v>512</v>
      </c>
      <c r="B231" t="s">
        <v>513</v>
      </c>
      <c r="C231">
        <v>455</v>
      </c>
      <c r="D231">
        <v>744</v>
      </c>
      <c r="E231">
        <v>465</v>
      </c>
      <c r="F231">
        <v>247</v>
      </c>
      <c r="G231">
        <v>146</v>
      </c>
      <c r="H231">
        <v>33</v>
      </c>
      <c r="I231">
        <v>16</v>
      </c>
      <c r="J231">
        <v>0</v>
      </c>
      <c r="K231">
        <v>0</v>
      </c>
      <c r="L231">
        <v>120</v>
      </c>
      <c r="M231">
        <v>23</v>
      </c>
      <c r="N231">
        <v>0</v>
      </c>
      <c r="O231">
        <v>0.022</v>
      </c>
      <c r="P231">
        <v>-0.375</v>
      </c>
      <c r="Q231" t="s">
        <v>3262</v>
      </c>
      <c r="R231" t="s">
        <v>3264</v>
      </c>
    </row>
    <row r="232" spans="1:18">
      <c r="A232" t="s">
        <v>514</v>
      </c>
      <c r="B232" t="s">
        <v>515</v>
      </c>
      <c r="C232">
        <v>0</v>
      </c>
      <c r="D232">
        <v>0</v>
      </c>
      <c r="E232">
        <v>0</v>
      </c>
      <c r="F232">
        <v>0</v>
      </c>
      <c r="G232">
        <v>0</v>
      </c>
      <c r="H232">
        <v>0</v>
      </c>
      <c r="I232">
        <v>0</v>
      </c>
      <c r="J232">
        <v>0</v>
      </c>
      <c r="K232">
        <v>0</v>
      </c>
      <c r="L232">
        <v>0</v>
      </c>
      <c r="M232">
        <v>0</v>
      </c>
      <c r="O232" t="s">
        <v>3266</v>
      </c>
      <c r="P232" t="s">
        <v>3266</v>
      </c>
      <c r="Q232" t="s">
        <v>3267</v>
      </c>
      <c r="R232" t="s">
        <v>3265</v>
      </c>
    </row>
    <row r="233" spans="1:18">
      <c r="A233" t="s">
        <v>516</v>
      </c>
      <c r="B233" t="s">
        <v>513</v>
      </c>
      <c r="C233">
        <v>455</v>
      </c>
      <c r="D233">
        <v>744</v>
      </c>
      <c r="E233">
        <v>465</v>
      </c>
      <c r="F233">
        <v>247</v>
      </c>
      <c r="G233">
        <v>146</v>
      </c>
      <c r="H233">
        <v>33</v>
      </c>
      <c r="I233">
        <v>16</v>
      </c>
      <c r="J233">
        <v>0</v>
      </c>
      <c r="K233">
        <v>0</v>
      </c>
      <c r="L233">
        <v>120</v>
      </c>
      <c r="M233">
        <v>23</v>
      </c>
      <c r="O233">
        <v>0.022</v>
      </c>
      <c r="P233">
        <v>-0.375</v>
      </c>
      <c r="Q233" t="s">
        <v>3262</v>
      </c>
      <c r="R233" t="s">
        <v>3265</v>
      </c>
    </row>
    <row r="234" spans="1:18">
      <c r="A234" t="s">
        <v>517</v>
      </c>
      <c r="B234" t="s">
        <v>117</v>
      </c>
      <c r="C234">
        <v>0</v>
      </c>
      <c r="D234">
        <v>0</v>
      </c>
      <c r="E234">
        <v>0</v>
      </c>
      <c r="F234">
        <v>0</v>
      </c>
      <c r="G234">
        <v>0</v>
      </c>
      <c r="H234">
        <v>0</v>
      </c>
      <c r="I234">
        <v>0</v>
      </c>
      <c r="J234">
        <v>0</v>
      </c>
      <c r="K234">
        <v>0</v>
      </c>
      <c r="L234">
        <v>0</v>
      </c>
      <c r="M234">
        <v>0</v>
      </c>
      <c r="N234">
        <v>0</v>
      </c>
      <c r="O234" t="s">
        <v>3266</v>
      </c>
      <c r="P234" t="s">
        <v>3266</v>
      </c>
      <c r="Q234" t="s">
        <v>3262</v>
      </c>
      <c r="R234" t="s">
        <v>3263</v>
      </c>
    </row>
    <row r="235" spans="1:18">
      <c r="A235" t="s">
        <v>518</v>
      </c>
      <c r="B235" t="s">
        <v>519</v>
      </c>
      <c r="C235">
        <v>0</v>
      </c>
      <c r="D235">
        <v>0</v>
      </c>
      <c r="E235">
        <v>0</v>
      </c>
      <c r="F235">
        <v>0</v>
      </c>
      <c r="G235">
        <v>0</v>
      </c>
      <c r="H235">
        <v>0</v>
      </c>
      <c r="I235">
        <v>0</v>
      </c>
      <c r="J235">
        <v>0</v>
      </c>
      <c r="K235">
        <v>0</v>
      </c>
      <c r="L235">
        <v>0</v>
      </c>
      <c r="M235">
        <v>0</v>
      </c>
      <c r="N235">
        <v>0</v>
      </c>
      <c r="O235" t="s">
        <v>3266</v>
      </c>
      <c r="P235" t="s">
        <v>3266</v>
      </c>
      <c r="Q235" t="s">
        <v>3267</v>
      </c>
      <c r="R235" t="s">
        <v>3264</v>
      </c>
    </row>
    <row r="236" spans="1:18">
      <c r="A236" t="s">
        <v>520</v>
      </c>
      <c r="B236" t="s">
        <v>521</v>
      </c>
      <c r="O236" t="s">
        <v>3266</v>
      </c>
      <c r="P236" t="s">
        <v>3266</v>
      </c>
      <c r="Q236" t="s">
        <v>3267</v>
      </c>
      <c r="R236" t="s">
        <v>3264</v>
      </c>
    </row>
    <row r="237" spans="1:20">
      <c r="A237" t="s">
        <v>522</v>
      </c>
      <c r="B237" t="s">
        <v>118</v>
      </c>
      <c r="C237">
        <v>135</v>
      </c>
      <c r="D237">
        <v>104</v>
      </c>
      <c r="E237">
        <v>88</v>
      </c>
      <c r="F237">
        <v>0</v>
      </c>
      <c r="G237">
        <v>0</v>
      </c>
      <c r="H237">
        <v>0</v>
      </c>
      <c r="I237">
        <v>0</v>
      </c>
      <c r="J237">
        <v>0</v>
      </c>
      <c r="K237">
        <v>0</v>
      </c>
      <c r="L237">
        <v>88</v>
      </c>
      <c r="M237">
        <v>88</v>
      </c>
      <c r="N237">
        <v>0</v>
      </c>
      <c r="O237">
        <v>-0.348</v>
      </c>
      <c r="P237">
        <v>-0.154</v>
      </c>
      <c r="Q237" t="s">
        <v>3262</v>
      </c>
      <c r="R237" t="s">
        <v>3263</v>
      </c>
      <c r="T237">
        <v>-104</v>
      </c>
    </row>
    <row r="238" spans="1:18">
      <c r="A238" t="s">
        <v>523</v>
      </c>
      <c r="B238" t="s">
        <v>524</v>
      </c>
      <c r="C238">
        <v>0</v>
      </c>
      <c r="D238">
        <v>0</v>
      </c>
      <c r="E238">
        <v>0</v>
      </c>
      <c r="F238">
        <v>0</v>
      </c>
      <c r="G238">
        <v>0</v>
      </c>
      <c r="H238">
        <v>0</v>
      </c>
      <c r="I238">
        <v>0</v>
      </c>
      <c r="J238">
        <v>0</v>
      </c>
      <c r="K238">
        <v>0</v>
      </c>
      <c r="L238">
        <v>0</v>
      </c>
      <c r="M238">
        <v>0</v>
      </c>
      <c r="N238">
        <v>0</v>
      </c>
      <c r="O238" t="s">
        <v>3266</v>
      </c>
      <c r="P238" t="s">
        <v>3266</v>
      </c>
      <c r="Q238" t="s">
        <v>3267</v>
      </c>
      <c r="R238" t="s">
        <v>3264</v>
      </c>
    </row>
    <row r="239" spans="1:18">
      <c r="A239" t="s">
        <v>525</v>
      </c>
      <c r="B239" t="s">
        <v>526</v>
      </c>
      <c r="C239">
        <v>0</v>
      </c>
      <c r="D239">
        <v>0</v>
      </c>
      <c r="E239">
        <v>0</v>
      </c>
      <c r="F239">
        <v>0</v>
      </c>
      <c r="G239">
        <v>0</v>
      </c>
      <c r="H239">
        <v>0</v>
      </c>
      <c r="I239">
        <v>0</v>
      </c>
      <c r="J239">
        <v>0</v>
      </c>
      <c r="K239">
        <v>0</v>
      </c>
      <c r="L239">
        <v>0</v>
      </c>
      <c r="M239">
        <v>0</v>
      </c>
      <c r="O239" t="s">
        <v>3266</v>
      </c>
      <c r="P239" t="s">
        <v>3266</v>
      </c>
      <c r="Q239" t="s">
        <v>3267</v>
      </c>
      <c r="R239" t="s">
        <v>3265</v>
      </c>
    </row>
    <row r="240" spans="1:18">
      <c r="A240" t="s">
        <v>527</v>
      </c>
      <c r="B240" t="s">
        <v>528</v>
      </c>
      <c r="C240">
        <v>0</v>
      </c>
      <c r="D240">
        <v>0</v>
      </c>
      <c r="E240">
        <v>0</v>
      </c>
      <c r="F240">
        <v>0</v>
      </c>
      <c r="G240">
        <v>0</v>
      </c>
      <c r="H240">
        <v>0</v>
      </c>
      <c r="I240">
        <v>0</v>
      </c>
      <c r="J240">
        <v>0</v>
      </c>
      <c r="K240">
        <v>0</v>
      </c>
      <c r="L240">
        <v>0</v>
      </c>
      <c r="M240">
        <v>0</v>
      </c>
      <c r="O240" t="s">
        <v>3266</v>
      </c>
      <c r="P240" t="s">
        <v>3266</v>
      </c>
      <c r="Q240" t="s">
        <v>3267</v>
      </c>
      <c r="R240" t="s">
        <v>3265</v>
      </c>
    </row>
    <row r="241" spans="1:18">
      <c r="A241" t="s">
        <v>529</v>
      </c>
      <c r="B241" t="s">
        <v>530</v>
      </c>
      <c r="C241">
        <v>0</v>
      </c>
      <c r="D241">
        <v>0</v>
      </c>
      <c r="E241">
        <v>0</v>
      </c>
      <c r="F241">
        <v>0</v>
      </c>
      <c r="G241">
        <v>0</v>
      </c>
      <c r="H241">
        <v>0</v>
      </c>
      <c r="I241">
        <v>0</v>
      </c>
      <c r="J241">
        <v>0</v>
      </c>
      <c r="K241">
        <v>0</v>
      </c>
      <c r="L241">
        <v>0</v>
      </c>
      <c r="M241">
        <v>0</v>
      </c>
      <c r="O241" t="s">
        <v>3266</v>
      </c>
      <c r="P241" t="s">
        <v>3266</v>
      </c>
      <c r="Q241" t="s">
        <v>3267</v>
      </c>
      <c r="R241" t="s">
        <v>3265</v>
      </c>
    </row>
    <row r="242" spans="1:18">
      <c r="A242" t="s">
        <v>531</v>
      </c>
      <c r="B242" t="s">
        <v>532</v>
      </c>
      <c r="C242">
        <v>0</v>
      </c>
      <c r="D242">
        <v>0</v>
      </c>
      <c r="E242">
        <v>0</v>
      </c>
      <c r="F242">
        <v>0</v>
      </c>
      <c r="G242">
        <v>0</v>
      </c>
      <c r="H242">
        <v>0</v>
      </c>
      <c r="I242">
        <v>0</v>
      </c>
      <c r="J242">
        <v>0</v>
      </c>
      <c r="K242">
        <v>0</v>
      </c>
      <c r="L242">
        <v>0</v>
      </c>
      <c r="M242">
        <v>0</v>
      </c>
      <c r="N242">
        <v>0</v>
      </c>
      <c r="O242" t="s">
        <v>3266</v>
      </c>
      <c r="P242" t="s">
        <v>3266</v>
      </c>
      <c r="Q242" t="s">
        <v>3267</v>
      </c>
      <c r="R242" t="s">
        <v>3264</v>
      </c>
    </row>
    <row r="243" spans="1:18">
      <c r="A243" t="s">
        <v>533</v>
      </c>
      <c r="B243" t="s">
        <v>532</v>
      </c>
      <c r="C243">
        <v>0</v>
      </c>
      <c r="D243">
        <v>0</v>
      </c>
      <c r="E243">
        <v>0</v>
      </c>
      <c r="F243">
        <v>0</v>
      </c>
      <c r="G243">
        <v>0</v>
      </c>
      <c r="H243">
        <v>0</v>
      </c>
      <c r="I243">
        <v>0</v>
      </c>
      <c r="J243">
        <v>0</v>
      </c>
      <c r="K243">
        <v>0</v>
      </c>
      <c r="L243">
        <v>0</v>
      </c>
      <c r="M243">
        <v>0</v>
      </c>
      <c r="O243" t="s">
        <v>3266</v>
      </c>
      <c r="P243" t="s">
        <v>3266</v>
      </c>
      <c r="Q243" t="s">
        <v>3267</v>
      </c>
      <c r="R243" t="s">
        <v>3265</v>
      </c>
    </row>
    <row r="244" spans="1:18">
      <c r="A244" t="s">
        <v>534</v>
      </c>
      <c r="B244" t="s">
        <v>535</v>
      </c>
      <c r="C244">
        <v>0</v>
      </c>
      <c r="D244">
        <v>0</v>
      </c>
      <c r="E244">
        <v>0</v>
      </c>
      <c r="F244">
        <v>0</v>
      </c>
      <c r="G244">
        <v>0</v>
      </c>
      <c r="H244">
        <v>0</v>
      </c>
      <c r="I244">
        <v>0</v>
      </c>
      <c r="J244">
        <v>0</v>
      </c>
      <c r="K244">
        <v>0</v>
      </c>
      <c r="L244">
        <v>0</v>
      </c>
      <c r="M244">
        <v>0</v>
      </c>
      <c r="N244">
        <v>0</v>
      </c>
      <c r="O244" t="s">
        <v>3266</v>
      </c>
      <c r="P244" t="s">
        <v>3266</v>
      </c>
      <c r="Q244" t="s">
        <v>3267</v>
      </c>
      <c r="R244" t="s">
        <v>3264</v>
      </c>
    </row>
    <row r="245" spans="1:18">
      <c r="A245" t="s">
        <v>536</v>
      </c>
      <c r="B245" t="s">
        <v>535</v>
      </c>
      <c r="C245">
        <v>0</v>
      </c>
      <c r="D245">
        <v>0</v>
      </c>
      <c r="E245">
        <v>0</v>
      </c>
      <c r="F245">
        <v>0</v>
      </c>
      <c r="G245">
        <v>0</v>
      </c>
      <c r="H245">
        <v>0</v>
      </c>
      <c r="I245">
        <v>0</v>
      </c>
      <c r="J245">
        <v>0</v>
      </c>
      <c r="K245">
        <v>0</v>
      </c>
      <c r="L245">
        <v>0</v>
      </c>
      <c r="M245">
        <v>0</v>
      </c>
      <c r="O245" t="s">
        <v>3266</v>
      </c>
      <c r="P245" t="s">
        <v>3266</v>
      </c>
      <c r="Q245" t="s">
        <v>3267</v>
      </c>
      <c r="R245" t="s">
        <v>3265</v>
      </c>
    </row>
    <row r="246" spans="1:18">
      <c r="A246" t="s">
        <v>537</v>
      </c>
      <c r="B246" t="s">
        <v>538</v>
      </c>
      <c r="C246">
        <v>135</v>
      </c>
      <c r="D246">
        <v>104</v>
      </c>
      <c r="E246">
        <v>88</v>
      </c>
      <c r="F246">
        <v>0</v>
      </c>
      <c r="G246">
        <v>0</v>
      </c>
      <c r="H246">
        <v>0</v>
      </c>
      <c r="I246">
        <v>0</v>
      </c>
      <c r="J246">
        <v>0</v>
      </c>
      <c r="K246">
        <v>0</v>
      </c>
      <c r="L246">
        <v>88</v>
      </c>
      <c r="M246">
        <v>88</v>
      </c>
      <c r="N246">
        <v>0</v>
      </c>
      <c r="O246">
        <v>-0.348</v>
      </c>
      <c r="P246">
        <v>-0.154</v>
      </c>
      <c r="Q246" t="s">
        <v>3262</v>
      </c>
      <c r="R246" t="s">
        <v>3264</v>
      </c>
    </row>
    <row r="247" spans="1:18">
      <c r="A247" t="s">
        <v>539</v>
      </c>
      <c r="B247" t="s">
        <v>540</v>
      </c>
      <c r="C247">
        <v>68</v>
      </c>
      <c r="D247">
        <v>55</v>
      </c>
      <c r="E247">
        <v>58</v>
      </c>
      <c r="F247">
        <v>0</v>
      </c>
      <c r="G247">
        <v>0</v>
      </c>
      <c r="H247">
        <v>0</v>
      </c>
      <c r="I247">
        <v>0</v>
      </c>
      <c r="J247">
        <v>0</v>
      </c>
      <c r="K247">
        <v>0</v>
      </c>
      <c r="L247">
        <v>58</v>
      </c>
      <c r="M247">
        <v>58</v>
      </c>
      <c r="O247">
        <v>-0.147</v>
      </c>
      <c r="P247">
        <v>0.055</v>
      </c>
      <c r="Q247" t="s">
        <v>3262</v>
      </c>
      <c r="R247" t="s">
        <v>3265</v>
      </c>
    </row>
    <row r="248" spans="1:18">
      <c r="A248" t="s">
        <v>541</v>
      </c>
      <c r="B248" t="s">
        <v>542</v>
      </c>
      <c r="C248">
        <v>0</v>
      </c>
      <c r="D248">
        <v>0</v>
      </c>
      <c r="E248">
        <v>0</v>
      </c>
      <c r="F248">
        <v>0</v>
      </c>
      <c r="G248">
        <v>0</v>
      </c>
      <c r="H248">
        <v>0</v>
      </c>
      <c r="I248">
        <v>0</v>
      </c>
      <c r="J248">
        <v>0</v>
      </c>
      <c r="K248">
        <v>0</v>
      </c>
      <c r="L248">
        <v>0</v>
      </c>
      <c r="M248">
        <v>0</v>
      </c>
      <c r="O248" t="s">
        <v>3266</v>
      </c>
      <c r="P248" t="s">
        <v>3266</v>
      </c>
      <c r="Q248" t="s">
        <v>3267</v>
      </c>
      <c r="R248" t="s">
        <v>3265</v>
      </c>
    </row>
    <row r="249" spans="1:18">
      <c r="A249" t="s">
        <v>543</v>
      </c>
      <c r="B249" t="s">
        <v>544</v>
      </c>
      <c r="C249">
        <v>0</v>
      </c>
      <c r="D249">
        <v>0</v>
      </c>
      <c r="E249">
        <v>0</v>
      </c>
      <c r="F249">
        <v>0</v>
      </c>
      <c r="G249">
        <v>0</v>
      </c>
      <c r="H249">
        <v>0</v>
      </c>
      <c r="I249">
        <v>0</v>
      </c>
      <c r="J249">
        <v>0</v>
      </c>
      <c r="K249">
        <v>0</v>
      </c>
      <c r="L249">
        <v>0</v>
      </c>
      <c r="M249">
        <v>0</v>
      </c>
      <c r="O249" t="s">
        <v>3266</v>
      </c>
      <c r="P249" t="s">
        <v>3266</v>
      </c>
      <c r="Q249" t="s">
        <v>3267</v>
      </c>
      <c r="R249" t="s">
        <v>3265</v>
      </c>
    </row>
    <row r="250" spans="1:18">
      <c r="A250" t="s">
        <v>545</v>
      </c>
      <c r="B250" t="s">
        <v>546</v>
      </c>
      <c r="C250">
        <v>0</v>
      </c>
      <c r="D250">
        <v>0</v>
      </c>
      <c r="E250">
        <v>0</v>
      </c>
      <c r="F250">
        <v>0</v>
      </c>
      <c r="G250">
        <v>0</v>
      </c>
      <c r="H250">
        <v>0</v>
      </c>
      <c r="I250">
        <v>0</v>
      </c>
      <c r="J250">
        <v>0</v>
      </c>
      <c r="K250">
        <v>0</v>
      </c>
      <c r="L250">
        <v>0</v>
      </c>
      <c r="M250">
        <v>0</v>
      </c>
      <c r="O250" t="s">
        <v>3266</v>
      </c>
      <c r="P250" t="s">
        <v>3266</v>
      </c>
      <c r="Q250" t="s">
        <v>3267</v>
      </c>
      <c r="R250" t="s">
        <v>3265</v>
      </c>
    </row>
    <row r="251" spans="1:18">
      <c r="A251" t="s">
        <v>547</v>
      </c>
      <c r="B251" t="s">
        <v>548</v>
      </c>
      <c r="C251">
        <v>0</v>
      </c>
      <c r="D251">
        <v>0</v>
      </c>
      <c r="E251">
        <v>0</v>
      </c>
      <c r="F251">
        <v>0</v>
      </c>
      <c r="G251">
        <v>0</v>
      </c>
      <c r="H251">
        <v>0</v>
      </c>
      <c r="I251">
        <v>0</v>
      </c>
      <c r="J251">
        <v>0</v>
      </c>
      <c r="K251">
        <v>0</v>
      </c>
      <c r="L251">
        <v>0</v>
      </c>
      <c r="M251">
        <v>0</v>
      </c>
      <c r="O251" t="s">
        <v>3266</v>
      </c>
      <c r="P251" t="s">
        <v>3266</v>
      </c>
      <c r="Q251" t="s">
        <v>3267</v>
      </c>
      <c r="R251" t="s">
        <v>3265</v>
      </c>
    </row>
    <row r="252" spans="1:18">
      <c r="A252" t="s">
        <v>549</v>
      </c>
      <c r="B252" t="s">
        <v>550</v>
      </c>
      <c r="C252">
        <v>0</v>
      </c>
      <c r="D252">
        <v>0</v>
      </c>
      <c r="E252">
        <v>0</v>
      </c>
      <c r="F252">
        <v>0</v>
      </c>
      <c r="G252">
        <v>0</v>
      </c>
      <c r="H252">
        <v>0</v>
      </c>
      <c r="I252">
        <v>0</v>
      </c>
      <c r="J252">
        <v>0</v>
      </c>
      <c r="K252">
        <v>0</v>
      </c>
      <c r="L252">
        <v>0</v>
      </c>
      <c r="M252">
        <v>0</v>
      </c>
      <c r="O252" t="s">
        <v>3266</v>
      </c>
      <c r="P252" t="s">
        <v>3266</v>
      </c>
      <c r="Q252" t="s">
        <v>3267</v>
      </c>
      <c r="R252" t="s">
        <v>3265</v>
      </c>
    </row>
    <row r="253" spans="1:18">
      <c r="A253" t="s">
        <v>551</v>
      </c>
      <c r="B253" t="s">
        <v>552</v>
      </c>
      <c r="C253">
        <v>60</v>
      </c>
      <c r="D253">
        <v>9</v>
      </c>
      <c r="E253">
        <v>30</v>
      </c>
      <c r="F253">
        <v>0</v>
      </c>
      <c r="G253">
        <v>0</v>
      </c>
      <c r="H253">
        <v>0</v>
      </c>
      <c r="I253">
        <v>0</v>
      </c>
      <c r="J253">
        <v>0</v>
      </c>
      <c r="K253">
        <v>0</v>
      </c>
      <c r="L253">
        <v>30</v>
      </c>
      <c r="M253">
        <v>30</v>
      </c>
      <c r="O253">
        <v>-0.5</v>
      </c>
      <c r="P253">
        <v>2.333</v>
      </c>
      <c r="Q253" t="s">
        <v>3262</v>
      </c>
      <c r="R253" t="s">
        <v>3265</v>
      </c>
    </row>
    <row r="254" spans="1:18">
      <c r="A254" t="s">
        <v>553</v>
      </c>
      <c r="B254" t="s">
        <v>554</v>
      </c>
      <c r="C254">
        <v>0</v>
      </c>
      <c r="D254">
        <v>0</v>
      </c>
      <c r="E254">
        <v>0</v>
      </c>
      <c r="F254">
        <v>0</v>
      </c>
      <c r="G254">
        <v>0</v>
      </c>
      <c r="H254">
        <v>0</v>
      </c>
      <c r="I254">
        <v>0</v>
      </c>
      <c r="J254">
        <v>0</v>
      </c>
      <c r="K254">
        <v>0</v>
      </c>
      <c r="L254">
        <v>0</v>
      </c>
      <c r="M254">
        <v>0</v>
      </c>
      <c r="O254" t="s">
        <v>3266</v>
      </c>
      <c r="P254" t="s">
        <v>3266</v>
      </c>
      <c r="Q254" t="s">
        <v>3267</v>
      </c>
      <c r="R254" t="s">
        <v>3265</v>
      </c>
    </row>
    <row r="255" spans="1:18">
      <c r="A255" t="s">
        <v>555</v>
      </c>
      <c r="B255" t="s">
        <v>556</v>
      </c>
      <c r="C255">
        <v>7</v>
      </c>
      <c r="D255">
        <v>40</v>
      </c>
      <c r="E255">
        <v>0</v>
      </c>
      <c r="F255">
        <v>0</v>
      </c>
      <c r="G255">
        <v>0</v>
      </c>
      <c r="H255">
        <v>0</v>
      </c>
      <c r="I255">
        <v>0</v>
      </c>
      <c r="J255">
        <v>0</v>
      </c>
      <c r="K255">
        <v>0</v>
      </c>
      <c r="L255">
        <v>0</v>
      </c>
      <c r="M255">
        <v>0</v>
      </c>
      <c r="O255">
        <v>-1</v>
      </c>
      <c r="P255">
        <v>-1</v>
      </c>
      <c r="Q255" t="s">
        <v>3262</v>
      </c>
      <c r="R255" t="s">
        <v>3265</v>
      </c>
    </row>
    <row r="256" spans="1:18">
      <c r="A256" t="s">
        <v>557</v>
      </c>
      <c r="B256" t="s">
        <v>558</v>
      </c>
      <c r="C256">
        <v>0</v>
      </c>
      <c r="D256">
        <v>0</v>
      </c>
      <c r="E256">
        <v>0</v>
      </c>
      <c r="F256">
        <v>0</v>
      </c>
      <c r="G256">
        <v>0</v>
      </c>
      <c r="H256">
        <v>0</v>
      </c>
      <c r="I256">
        <v>0</v>
      </c>
      <c r="J256">
        <v>0</v>
      </c>
      <c r="K256">
        <v>0</v>
      </c>
      <c r="L256">
        <v>0</v>
      </c>
      <c r="M256">
        <v>0</v>
      </c>
      <c r="N256">
        <v>0</v>
      </c>
      <c r="O256" t="s">
        <v>3266</v>
      </c>
      <c r="P256" t="s">
        <v>3266</v>
      </c>
      <c r="Q256" t="s">
        <v>3267</v>
      </c>
      <c r="R256" t="s">
        <v>3264</v>
      </c>
    </row>
    <row r="257" spans="1:18">
      <c r="A257" t="s">
        <v>559</v>
      </c>
      <c r="B257" t="s">
        <v>558</v>
      </c>
      <c r="C257">
        <v>0</v>
      </c>
      <c r="D257">
        <v>0</v>
      </c>
      <c r="E257">
        <v>0</v>
      </c>
      <c r="F257">
        <v>0</v>
      </c>
      <c r="G257">
        <v>0</v>
      </c>
      <c r="H257">
        <v>0</v>
      </c>
      <c r="I257">
        <v>0</v>
      </c>
      <c r="J257">
        <v>0</v>
      </c>
      <c r="K257">
        <v>0</v>
      </c>
      <c r="L257">
        <v>0</v>
      </c>
      <c r="M257">
        <v>0</v>
      </c>
      <c r="O257" t="s">
        <v>3266</v>
      </c>
      <c r="P257" t="s">
        <v>3266</v>
      </c>
      <c r="Q257" t="s">
        <v>3267</v>
      </c>
      <c r="R257" t="s">
        <v>3265</v>
      </c>
    </row>
    <row r="258" spans="1:18">
      <c r="A258" t="s">
        <v>560</v>
      </c>
      <c r="B258" t="s">
        <v>119</v>
      </c>
      <c r="C258">
        <v>8772</v>
      </c>
      <c r="D258">
        <v>8373</v>
      </c>
      <c r="E258">
        <v>6494</v>
      </c>
      <c r="F258">
        <v>3931</v>
      </c>
      <c r="G258">
        <v>1870</v>
      </c>
      <c r="H258">
        <v>364</v>
      </c>
      <c r="I258">
        <v>0</v>
      </c>
      <c r="J258">
        <v>0</v>
      </c>
      <c r="K258">
        <v>0</v>
      </c>
      <c r="L258">
        <v>1848</v>
      </c>
      <c r="M258">
        <v>329</v>
      </c>
      <c r="N258">
        <v>0</v>
      </c>
      <c r="O258">
        <v>-0.26</v>
      </c>
      <c r="P258">
        <v>-0.224</v>
      </c>
      <c r="Q258" t="s">
        <v>3262</v>
      </c>
      <c r="R258" t="s">
        <v>3263</v>
      </c>
    </row>
    <row r="259" spans="1:18">
      <c r="A259" t="s">
        <v>561</v>
      </c>
      <c r="B259" t="s">
        <v>562</v>
      </c>
      <c r="C259">
        <v>0</v>
      </c>
      <c r="D259">
        <v>0</v>
      </c>
      <c r="E259">
        <v>0</v>
      </c>
      <c r="F259">
        <v>0</v>
      </c>
      <c r="G259">
        <v>0</v>
      </c>
      <c r="H259">
        <v>0</v>
      </c>
      <c r="I259">
        <v>0</v>
      </c>
      <c r="J259">
        <v>0</v>
      </c>
      <c r="K259">
        <v>0</v>
      </c>
      <c r="L259">
        <v>0</v>
      </c>
      <c r="M259">
        <v>0</v>
      </c>
      <c r="N259">
        <v>0</v>
      </c>
      <c r="O259" t="s">
        <v>3266</v>
      </c>
      <c r="P259" t="s">
        <v>3266</v>
      </c>
      <c r="Q259" t="s">
        <v>3267</v>
      </c>
      <c r="R259" t="s">
        <v>3264</v>
      </c>
    </row>
    <row r="260" spans="1:18">
      <c r="A260" t="s">
        <v>563</v>
      </c>
      <c r="B260" t="s">
        <v>562</v>
      </c>
      <c r="C260">
        <v>0</v>
      </c>
      <c r="D260">
        <v>0</v>
      </c>
      <c r="E260">
        <v>0</v>
      </c>
      <c r="F260">
        <v>0</v>
      </c>
      <c r="G260">
        <v>0</v>
      </c>
      <c r="H260">
        <v>0</v>
      </c>
      <c r="I260">
        <v>0</v>
      </c>
      <c r="J260">
        <v>0</v>
      </c>
      <c r="K260">
        <v>0</v>
      </c>
      <c r="L260">
        <v>0</v>
      </c>
      <c r="M260">
        <v>0</v>
      </c>
      <c r="O260" t="s">
        <v>3266</v>
      </c>
      <c r="P260" t="s">
        <v>3266</v>
      </c>
      <c r="Q260" t="s">
        <v>3267</v>
      </c>
      <c r="R260" t="s">
        <v>3265</v>
      </c>
    </row>
    <row r="261" spans="1:18">
      <c r="A261" t="s">
        <v>564</v>
      </c>
      <c r="B261" t="s">
        <v>565</v>
      </c>
      <c r="C261">
        <v>0</v>
      </c>
      <c r="D261">
        <v>0</v>
      </c>
      <c r="E261">
        <v>0</v>
      </c>
      <c r="F261">
        <v>0</v>
      </c>
      <c r="G261">
        <v>0</v>
      </c>
      <c r="H261">
        <v>0</v>
      </c>
      <c r="I261">
        <v>0</v>
      </c>
      <c r="J261">
        <v>0</v>
      </c>
      <c r="K261">
        <v>0</v>
      </c>
      <c r="L261">
        <v>0</v>
      </c>
      <c r="M261">
        <v>0</v>
      </c>
      <c r="O261" t="s">
        <v>3266</v>
      </c>
      <c r="P261" t="s">
        <v>3266</v>
      </c>
      <c r="Q261" t="s">
        <v>3267</v>
      </c>
      <c r="R261" t="s">
        <v>3265</v>
      </c>
    </row>
    <row r="262" spans="1:18">
      <c r="A262" t="s">
        <v>566</v>
      </c>
      <c r="B262" t="s">
        <v>567</v>
      </c>
      <c r="C262">
        <v>8144</v>
      </c>
      <c r="D262">
        <v>7728</v>
      </c>
      <c r="E262">
        <v>6002</v>
      </c>
      <c r="F262">
        <v>3618</v>
      </c>
      <c r="G262">
        <v>1758</v>
      </c>
      <c r="H262">
        <v>340</v>
      </c>
      <c r="I262">
        <v>0</v>
      </c>
      <c r="J262">
        <v>0</v>
      </c>
      <c r="K262">
        <v>0</v>
      </c>
      <c r="L262">
        <v>1750</v>
      </c>
      <c r="M262">
        <v>286</v>
      </c>
      <c r="N262">
        <v>0</v>
      </c>
      <c r="O262">
        <v>-0.263</v>
      </c>
      <c r="P262">
        <v>-0.223</v>
      </c>
      <c r="Q262" t="s">
        <v>3262</v>
      </c>
      <c r="R262" t="s">
        <v>3264</v>
      </c>
    </row>
    <row r="263" spans="1:18">
      <c r="A263" t="s">
        <v>568</v>
      </c>
      <c r="B263" t="s">
        <v>166</v>
      </c>
      <c r="C263">
        <v>5156</v>
      </c>
      <c r="D263">
        <v>7246</v>
      </c>
      <c r="E263">
        <v>5923</v>
      </c>
      <c r="F263">
        <v>3618</v>
      </c>
      <c r="G263">
        <v>1758</v>
      </c>
      <c r="H263">
        <v>307</v>
      </c>
      <c r="I263">
        <v>0</v>
      </c>
      <c r="J263">
        <v>0</v>
      </c>
      <c r="K263">
        <v>0</v>
      </c>
      <c r="L263">
        <v>1208</v>
      </c>
      <c r="M263">
        <v>240</v>
      </c>
      <c r="O263">
        <v>0.149</v>
      </c>
      <c r="P263">
        <v>-0.183</v>
      </c>
      <c r="Q263" t="s">
        <v>3262</v>
      </c>
      <c r="R263" t="s">
        <v>3265</v>
      </c>
    </row>
    <row r="264" spans="1:18">
      <c r="A264" t="s">
        <v>569</v>
      </c>
      <c r="B264" t="s">
        <v>168</v>
      </c>
      <c r="C264">
        <v>1630</v>
      </c>
      <c r="D264">
        <v>240</v>
      </c>
      <c r="E264">
        <v>46</v>
      </c>
      <c r="F264">
        <v>0</v>
      </c>
      <c r="G264">
        <v>0</v>
      </c>
      <c r="H264">
        <v>0</v>
      </c>
      <c r="I264">
        <v>0</v>
      </c>
      <c r="J264">
        <v>0</v>
      </c>
      <c r="K264">
        <v>0</v>
      </c>
      <c r="L264">
        <v>81</v>
      </c>
      <c r="M264">
        <v>46</v>
      </c>
      <c r="O264">
        <v>-0.972</v>
      </c>
      <c r="P264">
        <v>-0.808</v>
      </c>
      <c r="Q264" t="s">
        <v>3262</v>
      </c>
      <c r="R264" t="s">
        <v>3265</v>
      </c>
    </row>
    <row r="265" spans="1:18">
      <c r="A265" t="s">
        <v>570</v>
      </c>
      <c r="B265" t="s">
        <v>170</v>
      </c>
      <c r="C265">
        <v>0</v>
      </c>
      <c r="D265">
        <v>0</v>
      </c>
      <c r="E265">
        <v>0</v>
      </c>
      <c r="F265">
        <v>0</v>
      </c>
      <c r="G265">
        <v>0</v>
      </c>
      <c r="H265">
        <v>0</v>
      </c>
      <c r="I265">
        <v>0</v>
      </c>
      <c r="J265">
        <v>0</v>
      </c>
      <c r="K265">
        <v>0</v>
      </c>
      <c r="L265">
        <v>0</v>
      </c>
      <c r="M265">
        <v>0</v>
      </c>
      <c r="O265" t="s">
        <v>3266</v>
      </c>
      <c r="P265" t="s">
        <v>3266</v>
      </c>
      <c r="Q265" t="s">
        <v>3267</v>
      </c>
      <c r="R265" t="s">
        <v>3265</v>
      </c>
    </row>
    <row r="266" spans="1:18">
      <c r="A266" t="s">
        <v>571</v>
      </c>
      <c r="B266" t="s">
        <v>267</v>
      </c>
      <c r="C266">
        <v>0</v>
      </c>
      <c r="D266">
        <v>53</v>
      </c>
      <c r="E266">
        <v>0</v>
      </c>
      <c r="F266">
        <v>0</v>
      </c>
      <c r="G266">
        <v>0</v>
      </c>
      <c r="H266">
        <v>0</v>
      </c>
      <c r="I266">
        <v>0</v>
      </c>
      <c r="J266">
        <v>0</v>
      </c>
      <c r="K266">
        <v>0</v>
      </c>
      <c r="L266">
        <v>0</v>
      </c>
      <c r="M266">
        <v>0</v>
      </c>
      <c r="O266" t="s">
        <v>3266</v>
      </c>
      <c r="P266">
        <v>-1</v>
      </c>
      <c r="Q266" t="s">
        <v>3262</v>
      </c>
      <c r="R266" t="s">
        <v>3265</v>
      </c>
    </row>
    <row r="267" spans="1:18">
      <c r="A267" t="s">
        <v>572</v>
      </c>
      <c r="B267" t="s">
        <v>573</v>
      </c>
      <c r="C267">
        <v>1088</v>
      </c>
      <c r="D267">
        <v>184</v>
      </c>
      <c r="E267">
        <v>33</v>
      </c>
      <c r="F267">
        <v>0</v>
      </c>
      <c r="G267">
        <v>0</v>
      </c>
      <c r="H267">
        <v>33</v>
      </c>
      <c r="I267">
        <v>0</v>
      </c>
      <c r="J267">
        <v>0</v>
      </c>
      <c r="K267">
        <v>0</v>
      </c>
      <c r="L267">
        <v>458</v>
      </c>
      <c r="M267">
        <v>0</v>
      </c>
      <c r="O267">
        <v>-0.97</v>
      </c>
      <c r="P267">
        <v>-0.821</v>
      </c>
      <c r="Q267" t="s">
        <v>3262</v>
      </c>
      <c r="R267" t="s">
        <v>3265</v>
      </c>
    </row>
    <row r="268" spans="1:18">
      <c r="A268" t="s">
        <v>574</v>
      </c>
      <c r="B268" t="s">
        <v>575</v>
      </c>
      <c r="C268">
        <v>0</v>
      </c>
      <c r="D268">
        <v>0</v>
      </c>
      <c r="E268">
        <v>0</v>
      </c>
      <c r="F268">
        <v>0</v>
      </c>
      <c r="G268">
        <v>0</v>
      </c>
      <c r="H268">
        <v>0</v>
      </c>
      <c r="I268">
        <v>0</v>
      </c>
      <c r="J268">
        <v>0</v>
      </c>
      <c r="K268">
        <v>0</v>
      </c>
      <c r="L268">
        <v>0</v>
      </c>
      <c r="M268">
        <v>0</v>
      </c>
      <c r="O268" t="s">
        <v>3266</v>
      </c>
      <c r="P268" t="s">
        <v>3266</v>
      </c>
      <c r="Q268" t="s">
        <v>3267</v>
      </c>
      <c r="R268" t="s">
        <v>3265</v>
      </c>
    </row>
    <row r="269" spans="1:18">
      <c r="A269" t="s">
        <v>576</v>
      </c>
      <c r="B269" t="s">
        <v>577</v>
      </c>
      <c r="C269">
        <v>0</v>
      </c>
      <c r="D269">
        <v>0</v>
      </c>
      <c r="E269">
        <v>0</v>
      </c>
      <c r="F269">
        <v>0</v>
      </c>
      <c r="G269">
        <v>0</v>
      </c>
      <c r="H269">
        <v>0</v>
      </c>
      <c r="I269">
        <v>0</v>
      </c>
      <c r="J269">
        <v>0</v>
      </c>
      <c r="K269">
        <v>0</v>
      </c>
      <c r="L269">
        <v>0</v>
      </c>
      <c r="M269">
        <v>0</v>
      </c>
      <c r="O269" t="s">
        <v>3266</v>
      </c>
      <c r="P269" t="s">
        <v>3266</v>
      </c>
      <c r="Q269" t="s">
        <v>3267</v>
      </c>
      <c r="R269" t="s">
        <v>3265</v>
      </c>
    </row>
    <row r="270" spans="1:18">
      <c r="A270" t="s">
        <v>578</v>
      </c>
      <c r="B270" t="s">
        <v>579</v>
      </c>
      <c r="C270">
        <v>0</v>
      </c>
      <c r="D270">
        <v>0</v>
      </c>
      <c r="E270">
        <v>0</v>
      </c>
      <c r="F270">
        <v>0</v>
      </c>
      <c r="G270">
        <v>0</v>
      </c>
      <c r="H270">
        <v>0</v>
      </c>
      <c r="I270">
        <v>0</v>
      </c>
      <c r="J270">
        <v>0</v>
      </c>
      <c r="K270">
        <v>0</v>
      </c>
      <c r="L270">
        <v>0</v>
      </c>
      <c r="M270">
        <v>0</v>
      </c>
      <c r="O270" t="s">
        <v>3266</v>
      </c>
      <c r="P270" t="s">
        <v>3266</v>
      </c>
      <c r="Q270" t="s">
        <v>3267</v>
      </c>
      <c r="R270" t="s">
        <v>3265</v>
      </c>
    </row>
    <row r="271" spans="1:18">
      <c r="A271" t="s">
        <v>580</v>
      </c>
      <c r="B271" t="s">
        <v>184</v>
      </c>
      <c r="C271">
        <v>0</v>
      </c>
      <c r="D271">
        <v>0</v>
      </c>
      <c r="E271">
        <v>0</v>
      </c>
      <c r="F271">
        <v>0</v>
      </c>
      <c r="G271">
        <v>0</v>
      </c>
      <c r="H271">
        <v>0</v>
      </c>
      <c r="I271">
        <v>0</v>
      </c>
      <c r="J271">
        <v>0</v>
      </c>
      <c r="K271">
        <v>0</v>
      </c>
      <c r="L271">
        <v>0</v>
      </c>
      <c r="M271">
        <v>0</v>
      </c>
      <c r="O271" t="s">
        <v>3266</v>
      </c>
      <c r="P271" t="s">
        <v>3266</v>
      </c>
      <c r="Q271" t="s">
        <v>3267</v>
      </c>
      <c r="R271" t="s">
        <v>3265</v>
      </c>
    </row>
    <row r="272" spans="1:18">
      <c r="A272" t="s">
        <v>581</v>
      </c>
      <c r="B272" t="s">
        <v>582</v>
      </c>
      <c r="C272">
        <v>270</v>
      </c>
      <c r="D272">
        <v>5</v>
      </c>
      <c r="E272">
        <v>0</v>
      </c>
      <c r="F272">
        <v>0</v>
      </c>
      <c r="G272">
        <v>0</v>
      </c>
      <c r="H272">
        <v>0</v>
      </c>
      <c r="I272">
        <v>0</v>
      </c>
      <c r="J272">
        <v>0</v>
      </c>
      <c r="K272">
        <v>0</v>
      </c>
      <c r="L272">
        <v>3</v>
      </c>
      <c r="M272">
        <v>0</v>
      </c>
      <c r="O272">
        <v>-1</v>
      </c>
      <c r="P272">
        <v>-1</v>
      </c>
      <c r="Q272" t="s">
        <v>3262</v>
      </c>
      <c r="R272" t="s">
        <v>3265</v>
      </c>
    </row>
    <row r="273" spans="1:18">
      <c r="A273" t="s">
        <v>583</v>
      </c>
      <c r="B273" t="s">
        <v>584</v>
      </c>
      <c r="C273">
        <v>0</v>
      </c>
      <c r="D273">
        <v>0</v>
      </c>
      <c r="E273">
        <v>0</v>
      </c>
      <c r="F273">
        <v>0</v>
      </c>
      <c r="G273">
        <v>0</v>
      </c>
      <c r="H273">
        <v>0</v>
      </c>
      <c r="I273">
        <v>0</v>
      </c>
      <c r="J273">
        <v>0</v>
      </c>
      <c r="K273">
        <v>0</v>
      </c>
      <c r="L273">
        <v>0</v>
      </c>
      <c r="M273">
        <v>0</v>
      </c>
      <c r="N273">
        <v>0</v>
      </c>
      <c r="O273" t="s">
        <v>3266</v>
      </c>
      <c r="P273" t="s">
        <v>3266</v>
      </c>
      <c r="Q273" t="s">
        <v>3267</v>
      </c>
      <c r="R273" t="s">
        <v>3264</v>
      </c>
    </row>
    <row r="274" spans="1:18">
      <c r="A274" t="s">
        <v>585</v>
      </c>
      <c r="B274" t="s">
        <v>166</v>
      </c>
      <c r="C274">
        <v>0</v>
      </c>
      <c r="D274">
        <v>0</v>
      </c>
      <c r="E274">
        <v>0</v>
      </c>
      <c r="F274">
        <v>0</v>
      </c>
      <c r="G274">
        <v>0</v>
      </c>
      <c r="H274">
        <v>0</v>
      </c>
      <c r="I274">
        <v>0</v>
      </c>
      <c r="J274">
        <v>0</v>
      </c>
      <c r="K274">
        <v>0</v>
      </c>
      <c r="L274">
        <v>0</v>
      </c>
      <c r="M274">
        <v>0</v>
      </c>
      <c r="O274" t="s">
        <v>3266</v>
      </c>
      <c r="P274" t="s">
        <v>3266</v>
      </c>
      <c r="Q274" t="s">
        <v>3267</v>
      </c>
      <c r="R274" t="s">
        <v>3265</v>
      </c>
    </row>
    <row r="275" spans="1:18">
      <c r="A275" t="s">
        <v>586</v>
      </c>
      <c r="B275" t="s">
        <v>168</v>
      </c>
      <c r="C275">
        <v>0</v>
      </c>
      <c r="D275">
        <v>0</v>
      </c>
      <c r="E275">
        <v>0</v>
      </c>
      <c r="F275">
        <v>0</v>
      </c>
      <c r="G275">
        <v>0</v>
      </c>
      <c r="H275">
        <v>0</v>
      </c>
      <c r="I275">
        <v>0</v>
      </c>
      <c r="J275">
        <v>0</v>
      </c>
      <c r="K275">
        <v>0</v>
      </c>
      <c r="L275">
        <v>0</v>
      </c>
      <c r="M275">
        <v>0</v>
      </c>
      <c r="O275" t="s">
        <v>3266</v>
      </c>
      <c r="P275" t="s">
        <v>3266</v>
      </c>
      <c r="Q275" t="s">
        <v>3267</v>
      </c>
      <c r="R275" t="s">
        <v>3265</v>
      </c>
    </row>
    <row r="276" spans="1:18">
      <c r="A276" t="s">
        <v>587</v>
      </c>
      <c r="B276" t="s">
        <v>170</v>
      </c>
      <c r="C276">
        <v>0</v>
      </c>
      <c r="D276">
        <v>0</v>
      </c>
      <c r="E276">
        <v>0</v>
      </c>
      <c r="F276">
        <v>0</v>
      </c>
      <c r="G276">
        <v>0</v>
      </c>
      <c r="H276">
        <v>0</v>
      </c>
      <c r="I276">
        <v>0</v>
      </c>
      <c r="J276">
        <v>0</v>
      </c>
      <c r="K276">
        <v>0</v>
      </c>
      <c r="L276">
        <v>0</v>
      </c>
      <c r="M276">
        <v>0</v>
      </c>
      <c r="O276" t="s">
        <v>3266</v>
      </c>
      <c r="P276" t="s">
        <v>3266</v>
      </c>
      <c r="Q276" t="s">
        <v>3267</v>
      </c>
      <c r="R276" t="s">
        <v>3265</v>
      </c>
    </row>
    <row r="277" spans="1:18">
      <c r="A277" t="s">
        <v>588</v>
      </c>
      <c r="B277" t="s">
        <v>589</v>
      </c>
      <c r="C277">
        <v>0</v>
      </c>
      <c r="D277">
        <v>0</v>
      </c>
      <c r="E277">
        <v>0</v>
      </c>
      <c r="F277">
        <v>0</v>
      </c>
      <c r="G277">
        <v>0</v>
      </c>
      <c r="H277">
        <v>0</v>
      </c>
      <c r="I277">
        <v>0</v>
      </c>
      <c r="J277">
        <v>0</v>
      </c>
      <c r="K277">
        <v>0</v>
      </c>
      <c r="L277">
        <v>0</v>
      </c>
      <c r="M277">
        <v>0</v>
      </c>
      <c r="O277" t="s">
        <v>3266</v>
      </c>
      <c r="P277" t="s">
        <v>3266</v>
      </c>
      <c r="Q277" t="s">
        <v>3267</v>
      </c>
      <c r="R277" t="s">
        <v>3265</v>
      </c>
    </row>
    <row r="278" spans="1:18">
      <c r="A278" t="s">
        <v>590</v>
      </c>
      <c r="B278" t="s">
        <v>184</v>
      </c>
      <c r="C278">
        <v>0</v>
      </c>
      <c r="D278">
        <v>0</v>
      </c>
      <c r="E278">
        <v>0</v>
      </c>
      <c r="F278">
        <v>0</v>
      </c>
      <c r="G278">
        <v>0</v>
      </c>
      <c r="H278">
        <v>0</v>
      </c>
      <c r="I278">
        <v>0</v>
      </c>
      <c r="J278">
        <v>0</v>
      </c>
      <c r="K278">
        <v>0</v>
      </c>
      <c r="L278">
        <v>0</v>
      </c>
      <c r="M278">
        <v>0</v>
      </c>
      <c r="O278" t="s">
        <v>3266</v>
      </c>
      <c r="P278" t="s">
        <v>3266</v>
      </c>
      <c r="Q278" t="s">
        <v>3267</v>
      </c>
      <c r="R278" t="s">
        <v>3265</v>
      </c>
    </row>
    <row r="279" spans="1:18">
      <c r="A279" t="s">
        <v>591</v>
      </c>
      <c r="B279" t="s">
        <v>592</v>
      </c>
      <c r="C279">
        <v>0</v>
      </c>
      <c r="D279">
        <v>0</v>
      </c>
      <c r="E279">
        <v>0</v>
      </c>
      <c r="F279">
        <v>0</v>
      </c>
      <c r="G279">
        <v>0</v>
      </c>
      <c r="H279">
        <v>0</v>
      </c>
      <c r="I279">
        <v>0</v>
      </c>
      <c r="J279">
        <v>0</v>
      </c>
      <c r="K279">
        <v>0</v>
      </c>
      <c r="L279">
        <v>0</v>
      </c>
      <c r="M279">
        <v>0</v>
      </c>
      <c r="O279" t="s">
        <v>3266</v>
      </c>
      <c r="P279" t="s">
        <v>3266</v>
      </c>
      <c r="Q279" t="s">
        <v>3267</v>
      </c>
      <c r="R279" t="s">
        <v>3265</v>
      </c>
    </row>
    <row r="280" spans="1:18">
      <c r="A280" t="s">
        <v>593</v>
      </c>
      <c r="B280" t="s">
        <v>594</v>
      </c>
      <c r="C280">
        <v>29</v>
      </c>
      <c r="D280">
        <v>19</v>
      </c>
      <c r="E280">
        <v>9</v>
      </c>
      <c r="F280">
        <v>0</v>
      </c>
      <c r="G280">
        <v>0</v>
      </c>
      <c r="H280">
        <v>0</v>
      </c>
      <c r="I280">
        <v>0</v>
      </c>
      <c r="J280">
        <v>0</v>
      </c>
      <c r="K280">
        <v>0</v>
      </c>
      <c r="L280">
        <v>5</v>
      </c>
      <c r="M280">
        <v>9</v>
      </c>
      <c r="N280">
        <v>0</v>
      </c>
      <c r="O280">
        <v>-0.69</v>
      </c>
      <c r="P280">
        <v>-0.526</v>
      </c>
      <c r="Q280" t="s">
        <v>3262</v>
      </c>
      <c r="R280" t="s">
        <v>3264</v>
      </c>
    </row>
    <row r="281" spans="1:18">
      <c r="A281" t="s">
        <v>595</v>
      </c>
      <c r="B281" t="s">
        <v>166</v>
      </c>
      <c r="C281">
        <v>22</v>
      </c>
      <c r="D281">
        <v>18</v>
      </c>
      <c r="E281">
        <v>9</v>
      </c>
      <c r="F281">
        <v>0</v>
      </c>
      <c r="G281">
        <v>0</v>
      </c>
      <c r="H281">
        <v>0</v>
      </c>
      <c r="I281">
        <v>0</v>
      </c>
      <c r="J281">
        <v>0</v>
      </c>
      <c r="K281">
        <v>0</v>
      </c>
      <c r="L281">
        <v>5</v>
      </c>
      <c r="M281">
        <v>9</v>
      </c>
      <c r="O281">
        <v>-0.591</v>
      </c>
      <c r="P281">
        <v>-0.5</v>
      </c>
      <c r="Q281" t="s">
        <v>3262</v>
      </c>
      <c r="R281" t="s">
        <v>3265</v>
      </c>
    </row>
    <row r="282" spans="1:18">
      <c r="A282" t="s">
        <v>596</v>
      </c>
      <c r="B282" t="s">
        <v>168</v>
      </c>
      <c r="C282">
        <v>0</v>
      </c>
      <c r="D282">
        <v>0</v>
      </c>
      <c r="E282">
        <v>0</v>
      </c>
      <c r="F282">
        <v>0</v>
      </c>
      <c r="G282">
        <v>0</v>
      </c>
      <c r="H282">
        <v>0</v>
      </c>
      <c r="I282">
        <v>0</v>
      </c>
      <c r="J282">
        <v>0</v>
      </c>
      <c r="K282">
        <v>0</v>
      </c>
      <c r="L282">
        <v>0</v>
      </c>
      <c r="M282">
        <v>0</v>
      </c>
      <c r="O282" t="s">
        <v>3266</v>
      </c>
      <c r="P282" t="s">
        <v>3266</v>
      </c>
      <c r="Q282" t="s">
        <v>3267</v>
      </c>
      <c r="R282" t="s">
        <v>3265</v>
      </c>
    </row>
    <row r="283" spans="1:18">
      <c r="A283" t="s">
        <v>597</v>
      </c>
      <c r="B283" t="s">
        <v>170</v>
      </c>
      <c r="C283">
        <v>0</v>
      </c>
      <c r="D283">
        <v>0</v>
      </c>
      <c r="E283">
        <v>0</v>
      </c>
      <c r="F283">
        <v>0</v>
      </c>
      <c r="G283">
        <v>0</v>
      </c>
      <c r="H283">
        <v>0</v>
      </c>
      <c r="I283">
        <v>0</v>
      </c>
      <c r="J283">
        <v>0</v>
      </c>
      <c r="K283">
        <v>0</v>
      </c>
      <c r="L283">
        <v>0</v>
      </c>
      <c r="M283">
        <v>0</v>
      </c>
      <c r="O283" t="s">
        <v>3266</v>
      </c>
      <c r="P283" t="s">
        <v>3266</v>
      </c>
      <c r="Q283" t="s">
        <v>3267</v>
      </c>
      <c r="R283" t="s">
        <v>3265</v>
      </c>
    </row>
    <row r="284" spans="1:18">
      <c r="A284" t="s">
        <v>598</v>
      </c>
      <c r="B284" t="s">
        <v>599</v>
      </c>
      <c r="C284">
        <v>0</v>
      </c>
      <c r="D284">
        <v>0</v>
      </c>
      <c r="E284">
        <v>0</v>
      </c>
      <c r="F284">
        <v>0</v>
      </c>
      <c r="G284">
        <v>0</v>
      </c>
      <c r="H284">
        <v>0</v>
      </c>
      <c r="I284">
        <v>0</v>
      </c>
      <c r="J284">
        <v>0</v>
      </c>
      <c r="K284">
        <v>0</v>
      </c>
      <c r="L284">
        <v>0</v>
      </c>
      <c r="M284">
        <v>0</v>
      </c>
      <c r="O284" t="s">
        <v>3266</v>
      </c>
      <c r="P284" t="s">
        <v>3266</v>
      </c>
      <c r="Q284" t="s">
        <v>3267</v>
      </c>
      <c r="R284" t="s">
        <v>3265</v>
      </c>
    </row>
    <row r="285" spans="1:18">
      <c r="A285" t="s">
        <v>600</v>
      </c>
      <c r="B285" t="s">
        <v>601</v>
      </c>
      <c r="C285">
        <v>0</v>
      </c>
      <c r="D285">
        <v>0</v>
      </c>
      <c r="E285">
        <v>0</v>
      </c>
      <c r="F285">
        <v>0</v>
      </c>
      <c r="G285">
        <v>0</v>
      </c>
      <c r="H285">
        <v>0</v>
      </c>
      <c r="I285">
        <v>0</v>
      </c>
      <c r="J285">
        <v>0</v>
      </c>
      <c r="K285">
        <v>0</v>
      </c>
      <c r="L285">
        <v>0</v>
      </c>
      <c r="M285">
        <v>0</v>
      </c>
      <c r="O285" t="s">
        <v>3266</v>
      </c>
      <c r="P285" t="s">
        <v>3266</v>
      </c>
      <c r="Q285" t="s">
        <v>3267</v>
      </c>
      <c r="R285" t="s">
        <v>3265</v>
      </c>
    </row>
    <row r="286" spans="1:18">
      <c r="A286" t="s">
        <v>602</v>
      </c>
      <c r="B286" t="s">
        <v>184</v>
      </c>
      <c r="C286">
        <v>0</v>
      </c>
      <c r="D286">
        <v>0</v>
      </c>
      <c r="E286">
        <v>0</v>
      </c>
      <c r="F286">
        <v>0</v>
      </c>
      <c r="G286">
        <v>0</v>
      </c>
      <c r="H286">
        <v>0</v>
      </c>
      <c r="I286">
        <v>0</v>
      </c>
      <c r="J286">
        <v>0</v>
      </c>
      <c r="K286">
        <v>0</v>
      </c>
      <c r="L286">
        <v>0</v>
      </c>
      <c r="M286">
        <v>0</v>
      </c>
      <c r="O286" t="s">
        <v>3266</v>
      </c>
      <c r="P286" t="s">
        <v>3266</v>
      </c>
      <c r="Q286" t="s">
        <v>3267</v>
      </c>
      <c r="R286" t="s">
        <v>3265</v>
      </c>
    </row>
    <row r="287" spans="1:18">
      <c r="A287" t="s">
        <v>603</v>
      </c>
      <c r="B287" t="s">
        <v>604</v>
      </c>
      <c r="C287">
        <v>7</v>
      </c>
      <c r="D287">
        <v>1</v>
      </c>
      <c r="E287">
        <v>0</v>
      </c>
      <c r="F287">
        <v>0</v>
      </c>
      <c r="G287">
        <v>0</v>
      </c>
      <c r="H287">
        <v>0</v>
      </c>
      <c r="I287">
        <v>0</v>
      </c>
      <c r="J287">
        <v>0</v>
      </c>
      <c r="K287">
        <v>0</v>
      </c>
      <c r="L287">
        <v>0</v>
      </c>
      <c r="M287">
        <v>0</v>
      </c>
      <c r="O287">
        <v>-1</v>
      </c>
      <c r="P287">
        <v>-1</v>
      </c>
      <c r="Q287" t="s">
        <v>3262</v>
      </c>
      <c r="R287" t="s">
        <v>3265</v>
      </c>
    </row>
    <row r="288" spans="1:18">
      <c r="A288" t="s">
        <v>605</v>
      </c>
      <c r="B288" t="s">
        <v>606</v>
      </c>
      <c r="C288">
        <v>52</v>
      </c>
      <c r="D288">
        <v>38</v>
      </c>
      <c r="E288">
        <v>19</v>
      </c>
      <c r="F288">
        <v>0</v>
      </c>
      <c r="G288">
        <v>0</v>
      </c>
      <c r="H288">
        <v>0</v>
      </c>
      <c r="I288">
        <v>0</v>
      </c>
      <c r="J288">
        <v>0</v>
      </c>
      <c r="K288">
        <v>0</v>
      </c>
      <c r="L288">
        <v>12</v>
      </c>
      <c r="M288">
        <v>19</v>
      </c>
      <c r="N288">
        <v>0</v>
      </c>
      <c r="O288">
        <v>-0.635</v>
      </c>
      <c r="P288">
        <v>-0.5</v>
      </c>
      <c r="Q288" t="s">
        <v>3262</v>
      </c>
      <c r="R288" t="s">
        <v>3264</v>
      </c>
    </row>
    <row r="289" spans="1:18">
      <c r="A289" t="s">
        <v>607</v>
      </c>
      <c r="B289" t="s">
        <v>166</v>
      </c>
      <c r="C289">
        <v>0</v>
      </c>
      <c r="D289">
        <v>0</v>
      </c>
      <c r="E289">
        <v>0</v>
      </c>
      <c r="F289">
        <v>0</v>
      </c>
      <c r="G289">
        <v>0</v>
      </c>
      <c r="H289">
        <v>0</v>
      </c>
      <c r="I289">
        <v>0</v>
      </c>
      <c r="J289">
        <v>0</v>
      </c>
      <c r="K289">
        <v>0</v>
      </c>
      <c r="L289">
        <v>0</v>
      </c>
      <c r="M289">
        <v>0</v>
      </c>
      <c r="O289" t="s">
        <v>3266</v>
      </c>
      <c r="P289" t="s">
        <v>3266</v>
      </c>
      <c r="Q289" t="s">
        <v>3267</v>
      </c>
      <c r="R289" t="s">
        <v>3265</v>
      </c>
    </row>
    <row r="290" spans="1:18">
      <c r="A290" t="s">
        <v>608</v>
      </c>
      <c r="B290" t="s">
        <v>168</v>
      </c>
      <c r="C290">
        <v>0</v>
      </c>
      <c r="D290">
        <v>0</v>
      </c>
      <c r="E290">
        <v>0</v>
      </c>
      <c r="F290">
        <v>0</v>
      </c>
      <c r="G290">
        <v>0</v>
      </c>
      <c r="H290">
        <v>0</v>
      </c>
      <c r="I290">
        <v>0</v>
      </c>
      <c r="J290">
        <v>0</v>
      </c>
      <c r="K290">
        <v>0</v>
      </c>
      <c r="L290">
        <v>0</v>
      </c>
      <c r="M290">
        <v>0</v>
      </c>
      <c r="O290" t="s">
        <v>3266</v>
      </c>
      <c r="P290" t="s">
        <v>3266</v>
      </c>
      <c r="Q290" t="s">
        <v>3267</v>
      </c>
      <c r="R290" t="s">
        <v>3265</v>
      </c>
    </row>
    <row r="291" spans="1:18">
      <c r="A291" t="s">
        <v>609</v>
      </c>
      <c r="B291" t="s">
        <v>170</v>
      </c>
      <c r="C291">
        <v>0</v>
      </c>
      <c r="D291">
        <v>0</v>
      </c>
      <c r="E291">
        <v>0</v>
      </c>
      <c r="F291">
        <v>0</v>
      </c>
      <c r="G291">
        <v>0</v>
      </c>
      <c r="H291">
        <v>0</v>
      </c>
      <c r="I291">
        <v>0</v>
      </c>
      <c r="J291">
        <v>0</v>
      </c>
      <c r="K291">
        <v>0</v>
      </c>
      <c r="L291">
        <v>0</v>
      </c>
      <c r="M291">
        <v>0</v>
      </c>
      <c r="O291" t="s">
        <v>3266</v>
      </c>
      <c r="P291" t="s">
        <v>3266</v>
      </c>
      <c r="Q291" t="s">
        <v>3267</v>
      </c>
      <c r="R291" t="s">
        <v>3265</v>
      </c>
    </row>
    <row r="292" spans="1:18">
      <c r="A292" t="s">
        <v>610</v>
      </c>
      <c r="B292" t="s">
        <v>611</v>
      </c>
      <c r="C292">
        <v>0</v>
      </c>
      <c r="D292">
        <v>0</v>
      </c>
      <c r="E292">
        <v>0</v>
      </c>
      <c r="F292">
        <v>0</v>
      </c>
      <c r="G292">
        <v>0</v>
      </c>
      <c r="H292">
        <v>0</v>
      </c>
      <c r="I292">
        <v>0</v>
      </c>
      <c r="J292">
        <v>0</v>
      </c>
      <c r="K292">
        <v>0</v>
      </c>
      <c r="L292">
        <v>0</v>
      </c>
      <c r="M292">
        <v>0</v>
      </c>
      <c r="O292" t="s">
        <v>3266</v>
      </c>
      <c r="P292" t="s">
        <v>3266</v>
      </c>
      <c r="Q292" t="s">
        <v>3267</v>
      </c>
      <c r="R292" t="s">
        <v>3265</v>
      </c>
    </row>
    <row r="293" spans="1:18">
      <c r="A293" t="s">
        <v>612</v>
      </c>
      <c r="B293" t="s">
        <v>613</v>
      </c>
      <c r="C293">
        <v>0</v>
      </c>
      <c r="D293">
        <v>0</v>
      </c>
      <c r="E293">
        <v>0</v>
      </c>
      <c r="F293">
        <v>0</v>
      </c>
      <c r="G293">
        <v>0</v>
      </c>
      <c r="H293">
        <v>0</v>
      </c>
      <c r="I293">
        <v>0</v>
      </c>
      <c r="J293">
        <v>0</v>
      </c>
      <c r="K293">
        <v>0</v>
      </c>
      <c r="L293">
        <v>0</v>
      </c>
      <c r="M293">
        <v>0</v>
      </c>
      <c r="O293" t="s">
        <v>3266</v>
      </c>
      <c r="P293" t="s">
        <v>3266</v>
      </c>
      <c r="Q293" t="s">
        <v>3267</v>
      </c>
      <c r="R293" t="s">
        <v>3265</v>
      </c>
    </row>
    <row r="294" spans="1:18">
      <c r="A294" t="s">
        <v>614</v>
      </c>
      <c r="B294" t="s">
        <v>615</v>
      </c>
      <c r="C294">
        <v>0</v>
      </c>
      <c r="D294">
        <v>0</v>
      </c>
      <c r="E294">
        <v>0</v>
      </c>
      <c r="F294">
        <v>0</v>
      </c>
      <c r="G294">
        <v>0</v>
      </c>
      <c r="H294">
        <v>0</v>
      </c>
      <c r="I294">
        <v>0</v>
      </c>
      <c r="J294">
        <v>0</v>
      </c>
      <c r="K294">
        <v>0</v>
      </c>
      <c r="L294">
        <v>0</v>
      </c>
      <c r="M294">
        <v>0</v>
      </c>
      <c r="O294" t="s">
        <v>3266</v>
      </c>
      <c r="P294" t="s">
        <v>3266</v>
      </c>
      <c r="Q294" t="s">
        <v>3267</v>
      </c>
      <c r="R294" t="s">
        <v>3265</v>
      </c>
    </row>
    <row r="295" spans="1:18">
      <c r="A295" t="s">
        <v>616</v>
      </c>
      <c r="B295" t="s">
        <v>184</v>
      </c>
      <c r="C295">
        <v>0</v>
      </c>
      <c r="D295">
        <v>0</v>
      </c>
      <c r="E295">
        <v>0</v>
      </c>
      <c r="F295">
        <v>0</v>
      </c>
      <c r="G295">
        <v>0</v>
      </c>
      <c r="H295">
        <v>0</v>
      </c>
      <c r="I295">
        <v>0</v>
      </c>
      <c r="J295">
        <v>0</v>
      </c>
      <c r="K295">
        <v>0</v>
      </c>
      <c r="L295">
        <v>0</v>
      </c>
      <c r="M295">
        <v>0</v>
      </c>
      <c r="O295" t="s">
        <v>3266</v>
      </c>
      <c r="P295" t="s">
        <v>3266</v>
      </c>
      <c r="Q295" t="s">
        <v>3267</v>
      </c>
      <c r="R295" t="s">
        <v>3265</v>
      </c>
    </row>
    <row r="296" spans="1:18">
      <c r="A296" t="s">
        <v>617</v>
      </c>
      <c r="B296" t="s">
        <v>618</v>
      </c>
      <c r="C296">
        <v>52</v>
      </c>
      <c r="D296">
        <v>38</v>
      </c>
      <c r="E296">
        <v>19</v>
      </c>
      <c r="F296">
        <v>0</v>
      </c>
      <c r="G296">
        <v>0</v>
      </c>
      <c r="H296">
        <v>0</v>
      </c>
      <c r="I296">
        <v>0</v>
      </c>
      <c r="J296">
        <v>0</v>
      </c>
      <c r="K296">
        <v>0</v>
      </c>
      <c r="L296">
        <v>12</v>
      </c>
      <c r="M296">
        <v>19</v>
      </c>
      <c r="O296">
        <v>-0.635</v>
      </c>
      <c r="P296">
        <v>-0.5</v>
      </c>
      <c r="Q296" t="s">
        <v>3262</v>
      </c>
      <c r="R296" t="s">
        <v>3265</v>
      </c>
    </row>
    <row r="297" spans="1:18">
      <c r="A297" t="s">
        <v>619</v>
      </c>
      <c r="B297" t="s">
        <v>620</v>
      </c>
      <c r="C297">
        <v>543</v>
      </c>
      <c r="D297">
        <v>588</v>
      </c>
      <c r="E297">
        <v>464</v>
      </c>
      <c r="F297">
        <v>313</v>
      </c>
      <c r="G297">
        <v>112</v>
      </c>
      <c r="H297">
        <v>24</v>
      </c>
      <c r="I297">
        <v>0</v>
      </c>
      <c r="J297">
        <v>0</v>
      </c>
      <c r="K297">
        <v>0</v>
      </c>
      <c r="L297">
        <v>66</v>
      </c>
      <c r="M297">
        <v>15</v>
      </c>
      <c r="N297">
        <v>0</v>
      </c>
      <c r="O297">
        <v>-0.145</v>
      </c>
      <c r="P297">
        <v>-0.211</v>
      </c>
      <c r="Q297" t="s">
        <v>3262</v>
      </c>
      <c r="R297" t="s">
        <v>3264</v>
      </c>
    </row>
    <row r="298" spans="1:18">
      <c r="A298" t="s">
        <v>621</v>
      </c>
      <c r="B298" t="s">
        <v>166</v>
      </c>
      <c r="C298">
        <v>466</v>
      </c>
      <c r="D298">
        <v>550</v>
      </c>
      <c r="E298">
        <v>464</v>
      </c>
      <c r="F298">
        <v>313</v>
      </c>
      <c r="G298">
        <v>112</v>
      </c>
      <c r="H298">
        <v>24</v>
      </c>
      <c r="I298">
        <v>0</v>
      </c>
      <c r="J298">
        <v>0</v>
      </c>
      <c r="K298">
        <v>0</v>
      </c>
      <c r="L298">
        <v>33</v>
      </c>
      <c r="M298">
        <v>15</v>
      </c>
      <c r="O298">
        <v>-0.004</v>
      </c>
      <c r="P298">
        <v>-0.156</v>
      </c>
      <c r="Q298" t="s">
        <v>3262</v>
      </c>
      <c r="R298" t="s">
        <v>3265</v>
      </c>
    </row>
    <row r="299" spans="1:18">
      <c r="A299" t="s">
        <v>622</v>
      </c>
      <c r="B299" t="s">
        <v>168</v>
      </c>
      <c r="C299">
        <v>0</v>
      </c>
      <c r="D299">
        <v>0</v>
      </c>
      <c r="E299">
        <v>0</v>
      </c>
      <c r="F299">
        <v>0</v>
      </c>
      <c r="G299">
        <v>0</v>
      </c>
      <c r="H299">
        <v>0</v>
      </c>
      <c r="I299">
        <v>0</v>
      </c>
      <c r="J299">
        <v>0</v>
      </c>
      <c r="K299">
        <v>0</v>
      </c>
      <c r="L299">
        <v>0</v>
      </c>
      <c r="M299">
        <v>0</v>
      </c>
      <c r="O299" t="s">
        <v>3266</v>
      </c>
      <c r="P299" t="s">
        <v>3266</v>
      </c>
      <c r="Q299" t="s">
        <v>3267</v>
      </c>
      <c r="R299" t="s">
        <v>3265</v>
      </c>
    </row>
    <row r="300" spans="1:18">
      <c r="A300" t="s">
        <v>623</v>
      </c>
      <c r="B300" t="s">
        <v>170</v>
      </c>
      <c r="C300">
        <v>0</v>
      </c>
      <c r="D300">
        <v>0</v>
      </c>
      <c r="E300">
        <v>0</v>
      </c>
      <c r="F300">
        <v>0</v>
      </c>
      <c r="G300">
        <v>0</v>
      </c>
      <c r="H300">
        <v>0</v>
      </c>
      <c r="I300">
        <v>0</v>
      </c>
      <c r="J300">
        <v>0</v>
      </c>
      <c r="K300">
        <v>0</v>
      </c>
      <c r="L300">
        <v>0</v>
      </c>
      <c r="M300">
        <v>0</v>
      </c>
      <c r="O300" t="s">
        <v>3266</v>
      </c>
      <c r="P300" t="s">
        <v>3266</v>
      </c>
      <c r="Q300" t="s">
        <v>3267</v>
      </c>
      <c r="R300" t="s">
        <v>3265</v>
      </c>
    </row>
    <row r="301" spans="1:18">
      <c r="A301" t="s">
        <v>624</v>
      </c>
      <c r="B301" t="s">
        <v>625</v>
      </c>
      <c r="C301">
        <v>4</v>
      </c>
      <c r="D301">
        <v>11</v>
      </c>
      <c r="E301">
        <v>0</v>
      </c>
      <c r="F301">
        <v>0</v>
      </c>
      <c r="G301">
        <v>0</v>
      </c>
      <c r="H301">
        <v>0</v>
      </c>
      <c r="I301">
        <v>0</v>
      </c>
      <c r="J301">
        <v>0</v>
      </c>
      <c r="K301">
        <v>0</v>
      </c>
      <c r="L301">
        <v>8</v>
      </c>
      <c r="M301">
        <v>0</v>
      </c>
      <c r="O301">
        <v>-1</v>
      </c>
      <c r="P301">
        <v>-1</v>
      </c>
      <c r="Q301" t="s">
        <v>3262</v>
      </c>
      <c r="R301" t="s">
        <v>3265</v>
      </c>
    </row>
    <row r="302" spans="1:18">
      <c r="A302" t="s">
        <v>626</v>
      </c>
      <c r="B302" t="s">
        <v>627</v>
      </c>
      <c r="C302">
        <v>10</v>
      </c>
      <c r="D302">
        <v>12</v>
      </c>
      <c r="E302">
        <v>0</v>
      </c>
      <c r="F302">
        <v>0</v>
      </c>
      <c r="G302">
        <v>0</v>
      </c>
      <c r="H302">
        <v>0</v>
      </c>
      <c r="I302">
        <v>0</v>
      </c>
      <c r="J302">
        <v>0</v>
      </c>
      <c r="K302">
        <v>0</v>
      </c>
      <c r="L302">
        <v>0</v>
      </c>
      <c r="M302">
        <v>0</v>
      </c>
      <c r="O302">
        <v>-1</v>
      </c>
      <c r="P302">
        <v>-1</v>
      </c>
      <c r="Q302" t="s">
        <v>3262</v>
      </c>
      <c r="R302" t="s">
        <v>3265</v>
      </c>
    </row>
    <row r="303" spans="1:18">
      <c r="A303" t="s">
        <v>628</v>
      </c>
      <c r="B303" t="s">
        <v>629</v>
      </c>
      <c r="C303">
        <v>0</v>
      </c>
      <c r="D303">
        <v>0</v>
      </c>
      <c r="E303">
        <v>0</v>
      </c>
      <c r="F303">
        <v>0</v>
      </c>
      <c r="G303">
        <v>0</v>
      </c>
      <c r="H303">
        <v>0</v>
      </c>
      <c r="I303">
        <v>0</v>
      </c>
      <c r="J303">
        <v>0</v>
      </c>
      <c r="K303">
        <v>0</v>
      </c>
      <c r="L303">
        <v>0</v>
      </c>
      <c r="M303">
        <v>0</v>
      </c>
      <c r="O303" t="s">
        <v>3266</v>
      </c>
      <c r="P303" t="s">
        <v>3266</v>
      </c>
      <c r="Q303" t="s">
        <v>3267</v>
      </c>
      <c r="R303" t="s">
        <v>3265</v>
      </c>
    </row>
    <row r="304" spans="1:18">
      <c r="A304" t="s">
        <v>630</v>
      </c>
      <c r="B304" t="s">
        <v>631</v>
      </c>
      <c r="C304">
        <v>0</v>
      </c>
      <c r="D304">
        <v>5</v>
      </c>
      <c r="E304">
        <v>0</v>
      </c>
      <c r="F304">
        <v>0</v>
      </c>
      <c r="G304">
        <v>0</v>
      </c>
      <c r="H304">
        <v>0</v>
      </c>
      <c r="I304">
        <v>0</v>
      </c>
      <c r="J304">
        <v>0</v>
      </c>
      <c r="K304">
        <v>0</v>
      </c>
      <c r="L304">
        <v>0</v>
      </c>
      <c r="M304">
        <v>0</v>
      </c>
      <c r="O304" t="s">
        <v>3266</v>
      </c>
      <c r="P304">
        <v>-1</v>
      </c>
      <c r="Q304" t="s">
        <v>3262</v>
      </c>
      <c r="R304" t="s">
        <v>3265</v>
      </c>
    </row>
    <row r="305" spans="1:18">
      <c r="A305" t="s">
        <v>632</v>
      </c>
      <c r="B305" t="s">
        <v>633</v>
      </c>
      <c r="C305">
        <v>0</v>
      </c>
      <c r="D305">
        <v>0</v>
      </c>
      <c r="E305">
        <v>0</v>
      </c>
      <c r="F305">
        <v>0</v>
      </c>
      <c r="G305">
        <v>0</v>
      </c>
      <c r="H305">
        <v>0</v>
      </c>
      <c r="I305">
        <v>0</v>
      </c>
      <c r="J305">
        <v>0</v>
      </c>
      <c r="K305">
        <v>0</v>
      </c>
      <c r="L305">
        <v>0</v>
      </c>
      <c r="M305">
        <v>0</v>
      </c>
      <c r="O305" t="s">
        <v>3266</v>
      </c>
      <c r="P305" t="s">
        <v>3266</v>
      </c>
      <c r="Q305" t="s">
        <v>3267</v>
      </c>
      <c r="R305" t="s">
        <v>3265</v>
      </c>
    </row>
    <row r="306" spans="1:18">
      <c r="A306" t="s">
        <v>634</v>
      </c>
      <c r="B306" t="s">
        <v>635</v>
      </c>
      <c r="C306">
        <v>62</v>
      </c>
      <c r="D306">
        <v>5</v>
      </c>
      <c r="E306">
        <v>0</v>
      </c>
      <c r="F306">
        <v>0</v>
      </c>
      <c r="G306">
        <v>0</v>
      </c>
      <c r="H306">
        <v>0</v>
      </c>
      <c r="I306">
        <v>0</v>
      </c>
      <c r="J306">
        <v>0</v>
      </c>
      <c r="K306">
        <v>0</v>
      </c>
      <c r="L306">
        <v>25</v>
      </c>
      <c r="M306">
        <v>0</v>
      </c>
      <c r="O306">
        <v>-1</v>
      </c>
      <c r="P306">
        <v>-1</v>
      </c>
      <c r="Q306" t="s">
        <v>3262</v>
      </c>
      <c r="R306" t="s">
        <v>3265</v>
      </c>
    </row>
    <row r="307" spans="1:18">
      <c r="A307" t="s">
        <v>636</v>
      </c>
      <c r="B307" t="s">
        <v>637</v>
      </c>
      <c r="C307">
        <v>1</v>
      </c>
      <c r="D307">
        <v>5</v>
      </c>
      <c r="E307">
        <v>0</v>
      </c>
      <c r="F307">
        <v>0</v>
      </c>
      <c r="G307">
        <v>0</v>
      </c>
      <c r="H307">
        <v>0</v>
      </c>
      <c r="I307">
        <v>0</v>
      </c>
      <c r="J307">
        <v>0</v>
      </c>
      <c r="K307">
        <v>0</v>
      </c>
      <c r="L307">
        <v>0</v>
      </c>
      <c r="M307">
        <v>0</v>
      </c>
      <c r="O307">
        <v>-1</v>
      </c>
      <c r="P307">
        <v>-1</v>
      </c>
      <c r="Q307" t="s">
        <v>3262</v>
      </c>
      <c r="R307" t="s">
        <v>3265</v>
      </c>
    </row>
    <row r="308" spans="1:18">
      <c r="A308" t="s">
        <v>638</v>
      </c>
      <c r="B308" t="s">
        <v>267</v>
      </c>
      <c r="C308">
        <v>0</v>
      </c>
      <c r="D308">
        <v>0</v>
      </c>
      <c r="E308">
        <v>0</v>
      </c>
      <c r="F308">
        <v>0</v>
      </c>
      <c r="G308">
        <v>0</v>
      </c>
      <c r="H308">
        <v>0</v>
      </c>
      <c r="I308">
        <v>0</v>
      </c>
      <c r="J308">
        <v>0</v>
      </c>
      <c r="K308">
        <v>0</v>
      </c>
      <c r="L308">
        <v>0</v>
      </c>
      <c r="M308">
        <v>0</v>
      </c>
      <c r="O308" t="s">
        <v>3266</v>
      </c>
      <c r="P308" t="s">
        <v>3266</v>
      </c>
      <c r="Q308" t="s">
        <v>3267</v>
      </c>
      <c r="R308" t="s">
        <v>3265</v>
      </c>
    </row>
    <row r="309" spans="1:18">
      <c r="A309" t="s">
        <v>639</v>
      </c>
      <c r="B309" t="s">
        <v>184</v>
      </c>
      <c r="C309">
        <v>0</v>
      </c>
      <c r="D309">
        <v>0</v>
      </c>
      <c r="E309">
        <v>0</v>
      </c>
      <c r="F309">
        <v>0</v>
      </c>
      <c r="G309">
        <v>0</v>
      </c>
      <c r="H309">
        <v>0</v>
      </c>
      <c r="I309">
        <v>0</v>
      </c>
      <c r="J309">
        <v>0</v>
      </c>
      <c r="K309">
        <v>0</v>
      </c>
      <c r="L309">
        <v>0</v>
      </c>
      <c r="M309">
        <v>0</v>
      </c>
      <c r="O309" t="s">
        <v>3266</v>
      </c>
      <c r="P309" t="s">
        <v>3266</v>
      </c>
      <c r="Q309" t="s">
        <v>3267</v>
      </c>
      <c r="R309" t="s">
        <v>3265</v>
      </c>
    </row>
    <row r="310" spans="1:18">
      <c r="A310" t="s">
        <v>640</v>
      </c>
      <c r="B310" t="s">
        <v>641</v>
      </c>
      <c r="C310">
        <v>0</v>
      </c>
      <c r="D310">
        <v>0</v>
      </c>
      <c r="E310">
        <v>0</v>
      </c>
      <c r="F310">
        <v>0</v>
      </c>
      <c r="G310">
        <v>0</v>
      </c>
      <c r="H310">
        <v>0</v>
      </c>
      <c r="I310">
        <v>0</v>
      </c>
      <c r="J310">
        <v>0</v>
      </c>
      <c r="K310">
        <v>0</v>
      </c>
      <c r="L310">
        <v>0</v>
      </c>
      <c r="M310">
        <v>0</v>
      </c>
      <c r="O310" t="s">
        <v>3266</v>
      </c>
      <c r="P310" t="s">
        <v>3266</v>
      </c>
      <c r="Q310" t="s">
        <v>3267</v>
      </c>
      <c r="R310" t="s">
        <v>3265</v>
      </c>
    </row>
    <row r="311" spans="1:18">
      <c r="A311" t="s">
        <v>642</v>
      </c>
      <c r="B311" t="s">
        <v>643</v>
      </c>
      <c r="C311">
        <v>0</v>
      </c>
      <c r="D311">
        <v>0</v>
      </c>
      <c r="E311">
        <v>0</v>
      </c>
      <c r="F311">
        <v>0</v>
      </c>
      <c r="G311">
        <v>0</v>
      </c>
      <c r="H311">
        <v>0</v>
      </c>
      <c r="I311">
        <v>0</v>
      </c>
      <c r="J311">
        <v>0</v>
      </c>
      <c r="K311">
        <v>0</v>
      </c>
      <c r="L311">
        <v>0</v>
      </c>
      <c r="M311">
        <v>0</v>
      </c>
      <c r="N311">
        <v>0</v>
      </c>
      <c r="O311" t="s">
        <v>3266</v>
      </c>
      <c r="P311" t="s">
        <v>3266</v>
      </c>
      <c r="Q311" t="s">
        <v>3267</v>
      </c>
      <c r="R311" t="s">
        <v>3264</v>
      </c>
    </row>
    <row r="312" spans="1:18">
      <c r="A312" t="s">
        <v>644</v>
      </c>
      <c r="B312" t="s">
        <v>166</v>
      </c>
      <c r="C312">
        <v>0</v>
      </c>
      <c r="D312">
        <v>0</v>
      </c>
      <c r="E312">
        <v>0</v>
      </c>
      <c r="F312">
        <v>0</v>
      </c>
      <c r="G312">
        <v>0</v>
      </c>
      <c r="H312">
        <v>0</v>
      </c>
      <c r="I312">
        <v>0</v>
      </c>
      <c r="J312">
        <v>0</v>
      </c>
      <c r="K312">
        <v>0</v>
      </c>
      <c r="L312">
        <v>0</v>
      </c>
      <c r="M312">
        <v>0</v>
      </c>
      <c r="O312" t="s">
        <v>3266</v>
      </c>
      <c r="P312" t="s">
        <v>3266</v>
      </c>
      <c r="Q312" t="s">
        <v>3267</v>
      </c>
      <c r="R312" t="s">
        <v>3265</v>
      </c>
    </row>
    <row r="313" spans="1:18">
      <c r="A313" t="s">
        <v>645</v>
      </c>
      <c r="B313" t="s">
        <v>168</v>
      </c>
      <c r="C313">
        <v>0</v>
      </c>
      <c r="D313">
        <v>0</v>
      </c>
      <c r="E313">
        <v>0</v>
      </c>
      <c r="F313">
        <v>0</v>
      </c>
      <c r="G313">
        <v>0</v>
      </c>
      <c r="H313">
        <v>0</v>
      </c>
      <c r="I313">
        <v>0</v>
      </c>
      <c r="J313">
        <v>0</v>
      </c>
      <c r="K313">
        <v>0</v>
      </c>
      <c r="L313">
        <v>0</v>
      </c>
      <c r="M313">
        <v>0</v>
      </c>
      <c r="O313" t="s">
        <v>3266</v>
      </c>
      <c r="P313" t="s">
        <v>3266</v>
      </c>
      <c r="Q313" t="s">
        <v>3267</v>
      </c>
      <c r="R313" t="s">
        <v>3265</v>
      </c>
    </row>
    <row r="314" spans="1:18">
      <c r="A314" t="s">
        <v>646</v>
      </c>
      <c r="B314" t="s">
        <v>170</v>
      </c>
      <c r="C314">
        <v>0</v>
      </c>
      <c r="D314">
        <v>0</v>
      </c>
      <c r="E314">
        <v>0</v>
      </c>
      <c r="F314">
        <v>0</v>
      </c>
      <c r="G314">
        <v>0</v>
      </c>
      <c r="H314">
        <v>0</v>
      </c>
      <c r="I314">
        <v>0</v>
      </c>
      <c r="J314">
        <v>0</v>
      </c>
      <c r="K314">
        <v>0</v>
      </c>
      <c r="L314">
        <v>0</v>
      </c>
      <c r="M314">
        <v>0</v>
      </c>
      <c r="O314" t="s">
        <v>3266</v>
      </c>
      <c r="P314" t="s">
        <v>3266</v>
      </c>
      <c r="Q314" t="s">
        <v>3267</v>
      </c>
      <c r="R314" t="s">
        <v>3265</v>
      </c>
    </row>
    <row r="315" spans="1:18">
      <c r="A315" t="s">
        <v>647</v>
      </c>
      <c r="B315" t="s">
        <v>648</v>
      </c>
      <c r="C315">
        <v>0</v>
      </c>
      <c r="D315">
        <v>0</v>
      </c>
      <c r="E315">
        <v>0</v>
      </c>
      <c r="F315">
        <v>0</v>
      </c>
      <c r="G315">
        <v>0</v>
      </c>
      <c r="H315">
        <v>0</v>
      </c>
      <c r="I315">
        <v>0</v>
      </c>
      <c r="J315">
        <v>0</v>
      </c>
      <c r="K315">
        <v>0</v>
      </c>
      <c r="L315">
        <v>0</v>
      </c>
      <c r="M315">
        <v>0</v>
      </c>
      <c r="O315" t="s">
        <v>3266</v>
      </c>
      <c r="P315" t="s">
        <v>3266</v>
      </c>
      <c r="Q315" t="s">
        <v>3267</v>
      </c>
      <c r="R315" t="s">
        <v>3265</v>
      </c>
    </row>
    <row r="316" spans="1:18">
      <c r="A316" t="s">
        <v>649</v>
      </c>
      <c r="B316" t="s">
        <v>650</v>
      </c>
      <c r="C316">
        <v>0</v>
      </c>
      <c r="D316">
        <v>0</v>
      </c>
      <c r="E316">
        <v>0</v>
      </c>
      <c r="F316">
        <v>0</v>
      </c>
      <c r="G316">
        <v>0</v>
      </c>
      <c r="H316">
        <v>0</v>
      </c>
      <c r="I316">
        <v>0</v>
      </c>
      <c r="J316">
        <v>0</v>
      </c>
      <c r="K316">
        <v>0</v>
      </c>
      <c r="L316">
        <v>0</v>
      </c>
      <c r="M316">
        <v>0</v>
      </c>
      <c r="O316" t="s">
        <v>3266</v>
      </c>
      <c r="P316" t="s">
        <v>3266</v>
      </c>
      <c r="Q316" t="s">
        <v>3267</v>
      </c>
      <c r="R316" t="s">
        <v>3265</v>
      </c>
    </row>
    <row r="317" spans="1:18">
      <c r="A317" t="s">
        <v>651</v>
      </c>
      <c r="B317" t="s">
        <v>652</v>
      </c>
      <c r="C317">
        <v>0</v>
      </c>
      <c r="D317">
        <v>0</v>
      </c>
      <c r="E317">
        <v>0</v>
      </c>
      <c r="F317">
        <v>0</v>
      </c>
      <c r="G317">
        <v>0</v>
      </c>
      <c r="H317">
        <v>0</v>
      </c>
      <c r="I317">
        <v>0</v>
      </c>
      <c r="J317">
        <v>0</v>
      </c>
      <c r="K317">
        <v>0</v>
      </c>
      <c r="L317">
        <v>0</v>
      </c>
      <c r="M317">
        <v>0</v>
      </c>
      <c r="O317" t="s">
        <v>3266</v>
      </c>
      <c r="P317" t="s">
        <v>3266</v>
      </c>
      <c r="Q317" t="s">
        <v>3267</v>
      </c>
      <c r="R317" t="s">
        <v>3265</v>
      </c>
    </row>
    <row r="318" spans="1:18">
      <c r="A318" t="s">
        <v>653</v>
      </c>
      <c r="B318" t="s">
        <v>267</v>
      </c>
      <c r="C318">
        <v>0</v>
      </c>
      <c r="D318">
        <v>0</v>
      </c>
      <c r="E318">
        <v>0</v>
      </c>
      <c r="F318">
        <v>0</v>
      </c>
      <c r="G318">
        <v>0</v>
      </c>
      <c r="H318">
        <v>0</v>
      </c>
      <c r="I318">
        <v>0</v>
      </c>
      <c r="J318">
        <v>0</v>
      </c>
      <c r="K318">
        <v>0</v>
      </c>
      <c r="L318">
        <v>0</v>
      </c>
      <c r="M318">
        <v>0</v>
      </c>
      <c r="O318" t="s">
        <v>3266</v>
      </c>
      <c r="P318" t="s">
        <v>3266</v>
      </c>
      <c r="Q318" t="s">
        <v>3267</v>
      </c>
      <c r="R318" t="s">
        <v>3265</v>
      </c>
    </row>
    <row r="319" spans="1:18">
      <c r="A319" t="s">
        <v>654</v>
      </c>
      <c r="B319" t="s">
        <v>184</v>
      </c>
      <c r="C319">
        <v>0</v>
      </c>
      <c r="D319">
        <v>0</v>
      </c>
      <c r="E319">
        <v>0</v>
      </c>
      <c r="F319">
        <v>0</v>
      </c>
      <c r="G319">
        <v>0</v>
      </c>
      <c r="H319">
        <v>0</v>
      </c>
      <c r="I319">
        <v>0</v>
      </c>
      <c r="J319">
        <v>0</v>
      </c>
      <c r="K319">
        <v>0</v>
      </c>
      <c r="L319">
        <v>0</v>
      </c>
      <c r="M319">
        <v>0</v>
      </c>
      <c r="O319" t="s">
        <v>3266</v>
      </c>
      <c r="P319" t="s">
        <v>3266</v>
      </c>
      <c r="Q319" t="s">
        <v>3267</v>
      </c>
      <c r="R319" t="s">
        <v>3265</v>
      </c>
    </row>
    <row r="320" spans="1:18">
      <c r="A320" t="s">
        <v>655</v>
      </c>
      <c r="B320" t="s">
        <v>656</v>
      </c>
      <c r="C320">
        <v>0</v>
      </c>
      <c r="D320">
        <v>0</v>
      </c>
      <c r="E320">
        <v>0</v>
      </c>
      <c r="F320">
        <v>0</v>
      </c>
      <c r="G320">
        <v>0</v>
      </c>
      <c r="H320">
        <v>0</v>
      </c>
      <c r="I320">
        <v>0</v>
      </c>
      <c r="J320">
        <v>0</v>
      </c>
      <c r="K320">
        <v>0</v>
      </c>
      <c r="L320">
        <v>0</v>
      </c>
      <c r="M320">
        <v>0</v>
      </c>
      <c r="O320" t="s">
        <v>3266</v>
      </c>
      <c r="P320" t="s">
        <v>3266</v>
      </c>
      <c r="Q320" t="s">
        <v>3267</v>
      </c>
      <c r="R320" t="s">
        <v>3265</v>
      </c>
    </row>
    <row r="321" spans="1:18">
      <c r="A321" t="s">
        <v>657</v>
      </c>
      <c r="B321" t="s">
        <v>658</v>
      </c>
      <c r="C321">
        <v>0</v>
      </c>
      <c r="D321">
        <v>0</v>
      </c>
      <c r="E321">
        <v>0</v>
      </c>
      <c r="F321">
        <v>0</v>
      </c>
      <c r="G321">
        <v>0</v>
      </c>
      <c r="H321">
        <v>0</v>
      </c>
      <c r="I321">
        <v>0</v>
      </c>
      <c r="J321">
        <v>0</v>
      </c>
      <c r="K321">
        <v>0</v>
      </c>
      <c r="L321">
        <v>0</v>
      </c>
      <c r="M321">
        <v>0</v>
      </c>
      <c r="N321">
        <v>0</v>
      </c>
      <c r="O321" t="s">
        <v>3266</v>
      </c>
      <c r="P321" t="s">
        <v>3266</v>
      </c>
      <c r="Q321" t="s">
        <v>3267</v>
      </c>
      <c r="R321" t="s">
        <v>3264</v>
      </c>
    </row>
    <row r="322" spans="1:18">
      <c r="A322" t="s">
        <v>659</v>
      </c>
      <c r="B322" t="s">
        <v>166</v>
      </c>
      <c r="C322">
        <v>0</v>
      </c>
      <c r="D322">
        <v>0</v>
      </c>
      <c r="E322">
        <v>0</v>
      </c>
      <c r="F322">
        <v>0</v>
      </c>
      <c r="G322">
        <v>0</v>
      </c>
      <c r="H322">
        <v>0</v>
      </c>
      <c r="I322">
        <v>0</v>
      </c>
      <c r="J322">
        <v>0</v>
      </c>
      <c r="K322">
        <v>0</v>
      </c>
      <c r="L322">
        <v>0</v>
      </c>
      <c r="M322">
        <v>0</v>
      </c>
      <c r="O322" t="s">
        <v>3266</v>
      </c>
      <c r="P322" t="s">
        <v>3266</v>
      </c>
      <c r="Q322" t="s">
        <v>3267</v>
      </c>
      <c r="R322" t="s">
        <v>3265</v>
      </c>
    </row>
    <row r="323" spans="1:18">
      <c r="A323" t="s">
        <v>660</v>
      </c>
      <c r="B323" t="s">
        <v>168</v>
      </c>
      <c r="C323">
        <v>0</v>
      </c>
      <c r="D323">
        <v>0</v>
      </c>
      <c r="E323">
        <v>0</v>
      </c>
      <c r="F323">
        <v>0</v>
      </c>
      <c r="G323">
        <v>0</v>
      </c>
      <c r="H323">
        <v>0</v>
      </c>
      <c r="I323">
        <v>0</v>
      </c>
      <c r="J323">
        <v>0</v>
      </c>
      <c r="K323">
        <v>0</v>
      </c>
      <c r="L323">
        <v>0</v>
      </c>
      <c r="M323">
        <v>0</v>
      </c>
      <c r="O323" t="s">
        <v>3266</v>
      </c>
      <c r="P323" t="s">
        <v>3266</v>
      </c>
      <c r="Q323" t="s">
        <v>3267</v>
      </c>
      <c r="R323" t="s">
        <v>3265</v>
      </c>
    </row>
    <row r="324" spans="1:18">
      <c r="A324" t="s">
        <v>661</v>
      </c>
      <c r="B324" t="s">
        <v>170</v>
      </c>
      <c r="C324">
        <v>0</v>
      </c>
      <c r="D324">
        <v>0</v>
      </c>
      <c r="E324">
        <v>0</v>
      </c>
      <c r="F324">
        <v>0</v>
      </c>
      <c r="G324">
        <v>0</v>
      </c>
      <c r="H324">
        <v>0</v>
      </c>
      <c r="I324">
        <v>0</v>
      </c>
      <c r="J324">
        <v>0</v>
      </c>
      <c r="K324">
        <v>0</v>
      </c>
      <c r="L324">
        <v>0</v>
      </c>
      <c r="M324">
        <v>0</v>
      </c>
      <c r="O324" t="s">
        <v>3266</v>
      </c>
      <c r="P324" t="s">
        <v>3266</v>
      </c>
      <c r="Q324" t="s">
        <v>3267</v>
      </c>
      <c r="R324" t="s">
        <v>3265</v>
      </c>
    </row>
    <row r="325" spans="1:18">
      <c r="A325" t="s">
        <v>662</v>
      </c>
      <c r="B325" t="s">
        <v>663</v>
      </c>
      <c r="C325">
        <v>0</v>
      </c>
      <c r="D325">
        <v>0</v>
      </c>
      <c r="E325">
        <v>0</v>
      </c>
      <c r="F325">
        <v>0</v>
      </c>
      <c r="G325">
        <v>0</v>
      </c>
      <c r="H325">
        <v>0</v>
      </c>
      <c r="I325">
        <v>0</v>
      </c>
      <c r="J325">
        <v>0</v>
      </c>
      <c r="K325">
        <v>0</v>
      </c>
      <c r="L325">
        <v>0</v>
      </c>
      <c r="M325">
        <v>0</v>
      </c>
      <c r="O325" t="s">
        <v>3266</v>
      </c>
      <c r="P325" t="s">
        <v>3266</v>
      </c>
      <c r="Q325" t="s">
        <v>3267</v>
      </c>
      <c r="R325" t="s">
        <v>3265</v>
      </c>
    </row>
    <row r="326" spans="1:18">
      <c r="A326" t="s">
        <v>664</v>
      </c>
      <c r="B326" t="s">
        <v>665</v>
      </c>
      <c r="C326">
        <v>0</v>
      </c>
      <c r="D326">
        <v>0</v>
      </c>
      <c r="E326">
        <v>0</v>
      </c>
      <c r="F326">
        <v>0</v>
      </c>
      <c r="G326">
        <v>0</v>
      </c>
      <c r="H326">
        <v>0</v>
      </c>
      <c r="I326">
        <v>0</v>
      </c>
      <c r="J326">
        <v>0</v>
      </c>
      <c r="K326">
        <v>0</v>
      </c>
      <c r="L326">
        <v>0</v>
      </c>
      <c r="M326">
        <v>0</v>
      </c>
      <c r="O326" t="s">
        <v>3266</v>
      </c>
      <c r="P326" t="s">
        <v>3266</v>
      </c>
      <c r="Q326" t="s">
        <v>3267</v>
      </c>
      <c r="R326" t="s">
        <v>3265</v>
      </c>
    </row>
    <row r="327" spans="1:18">
      <c r="A327" t="s">
        <v>666</v>
      </c>
      <c r="B327" t="s">
        <v>667</v>
      </c>
      <c r="C327">
        <v>0</v>
      </c>
      <c r="D327">
        <v>0</v>
      </c>
      <c r="E327">
        <v>0</v>
      </c>
      <c r="F327">
        <v>0</v>
      </c>
      <c r="G327">
        <v>0</v>
      </c>
      <c r="H327">
        <v>0</v>
      </c>
      <c r="I327">
        <v>0</v>
      </c>
      <c r="J327">
        <v>0</v>
      </c>
      <c r="K327">
        <v>0</v>
      </c>
      <c r="L327">
        <v>0</v>
      </c>
      <c r="M327">
        <v>0</v>
      </c>
      <c r="O327" t="s">
        <v>3266</v>
      </c>
      <c r="P327" t="s">
        <v>3266</v>
      </c>
      <c r="Q327" t="s">
        <v>3267</v>
      </c>
      <c r="R327" t="s">
        <v>3265</v>
      </c>
    </row>
    <row r="328" spans="1:18">
      <c r="A328" t="s">
        <v>668</v>
      </c>
      <c r="B328" t="s">
        <v>267</v>
      </c>
      <c r="C328">
        <v>0</v>
      </c>
      <c r="D328">
        <v>0</v>
      </c>
      <c r="E328">
        <v>0</v>
      </c>
      <c r="F328">
        <v>0</v>
      </c>
      <c r="G328">
        <v>0</v>
      </c>
      <c r="H328">
        <v>0</v>
      </c>
      <c r="I328">
        <v>0</v>
      </c>
      <c r="J328">
        <v>0</v>
      </c>
      <c r="K328">
        <v>0</v>
      </c>
      <c r="L328">
        <v>0</v>
      </c>
      <c r="M328">
        <v>0</v>
      </c>
      <c r="O328" t="s">
        <v>3266</v>
      </c>
      <c r="P328" t="s">
        <v>3266</v>
      </c>
      <c r="Q328" t="s">
        <v>3267</v>
      </c>
      <c r="R328" t="s">
        <v>3265</v>
      </c>
    </row>
    <row r="329" spans="1:18">
      <c r="A329" t="s">
        <v>669</v>
      </c>
      <c r="B329" t="s">
        <v>184</v>
      </c>
      <c r="C329">
        <v>0</v>
      </c>
      <c r="D329">
        <v>0</v>
      </c>
      <c r="E329">
        <v>0</v>
      </c>
      <c r="F329">
        <v>0</v>
      </c>
      <c r="G329">
        <v>0</v>
      </c>
      <c r="H329">
        <v>0</v>
      </c>
      <c r="I329">
        <v>0</v>
      </c>
      <c r="J329">
        <v>0</v>
      </c>
      <c r="K329">
        <v>0</v>
      </c>
      <c r="L329">
        <v>0</v>
      </c>
      <c r="M329">
        <v>0</v>
      </c>
      <c r="O329" t="s">
        <v>3266</v>
      </c>
      <c r="P329" t="s">
        <v>3266</v>
      </c>
      <c r="Q329" t="s">
        <v>3267</v>
      </c>
      <c r="R329" t="s">
        <v>3265</v>
      </c>
    </row>
    <row r="330" spans="1:18">
      <c r="A330" t="s">
        <v>670</v>
      </c>
      <c r="B330" t="s">
        <v>671</v>
      </c>
      <c r="C330">
        <v>0</v>
      </c>
      <c r="D330">
        <v>0</v>
      </c>
      <c r="E330">
        <v>0</v>
      </c>
      <c r="F330">
        <v>0</v>
      </c>
      <c r="G330">
        <v>0</v>
      </c>
      <c r="H330">
        <v>0</v>
      </c>
      <c r="I330">
        <v>0</v>
      </c>
      <c r="J330">
        <v>0</v>
      </c>
      <c r="K330">
        <v>0</v>
      </c>
      <c r="L330">
        <v>0</v>
      </c>
      <c r="M330">
        <v>0</v>
      </c>
      <c r="O330" t="s">
        <v>3266</v>
      </c>
      <c r="P330" t="s">
        <v>3266</v>
      </c>
      <c r="Q330" t="s">
        <v>3267</v>
      </c>
      <c r="R330" t="s">
        <v>3265</v>
      </c>
    </row>
    <row r="331" spans="1:18">
      <c r="A331" t="s">
        <v>672</v>
      </c>
      <c r="B331" t="s">
        <v>673</v>
      </c>
      <c r="C331">
        <v>0</v>
      </c>
      <c r="D331">
        <v>0</v>
      </c>
      <c r="E331">
        <v>0</v>
      </c>
      <c r="F331">
        <v>0</v>
      </c>
      <c r="G331">
        <v>0</v>
      </c>
      <c r="H331">
        <v>0</v>
      </c>
      <c r="I331">
        <v>0</v>
      </c>
      <c r="J331">
        <v>0</v>
      </c>
      <c r="K331">
        <v>0</v>
      </c>
      <c r="L331">
        <v>0</v>
      </c>
      <c r="M331">
        <v>0</v>
      </c>
      <c r="N331">
        <v>0</v>
      </c>
      <c r="O331" t="s">
        <v>3266</v>
      </c>
      <c r="P331" t="s">
        <v>3266</v>
      </c>
      <c r="Q331" t="s">
        <v>3267</v>
      </c>
      <c r="R331" t="s">
        <v>3264</v>
      </c>
    </row>
    <row r="332" spans="1:18">
      <c r="A332" t="s">
        <v>674</v>
      </c>
      <c r="B332" t="s">
        <v>166</v>
      </c>
      <c r="C332">
        <v>0</v>
      </c>
      <c r="D332">
        <v>0</v>
      </c>
      <c r="E332">
        <v>0</v>
      </c>
      <c r="F332">
        <v>0</v>
      </c>
      <c r="G332">
        <v>0</v>
      </c>
      <c r="H332">
        <v>0</v>
      </c>
      <c r="I332">
        <v>0</v>
      </c>
      <c r="J332">
        <v>0</v>
      </c>
      <c r="K332">
        <v>0</v>
      </c>
      <c r="L332">
        <v>0</v>
      </c>
      <c r="M332">
        <v>0</v>
      </c>
      <c r="O332" t="s">
        <v>3266</v>
      </c>
      <c r="P332" t="s">
        <v>3266</v>
      </c>
      <c r="Q332" t="s">
        <v>3267</v>
      </c>
      <c r="R332" t="s">
        <v>3265</v>
      </c>
    </row>
    <row r="333" spans="1:18">
      <c r="A333" t="s">
        <v>675</v>
      </c>
      <c r="B333" t="s">
        <v>168</v>
      </c>
      <c r="C333">
        <v>0</v>
      </c>
      <c r="D333">
        <v>0</v>
      </c>
      <c r="E333">
        <v>0</v>
      </c>
      <c r="F333">
        <v>0</v>
      </c>
      <c r="G333">
        <v>0</v>
      </c>
      <c r="H333">
        <v>0</v>
      </c>
      <c r="I333">
        <v>0</v>
      </c>
      <c r="J333">
        <v>0</v>
      </c>
      <c r="K333">
        <v>0</v>
      </c>
      <c r="L333">
        <v>0</v>
      </c>
      <c r="M333">
        <v>0</v>
      </c>
      <c r="O333" t="s">
        <v>3266</v>
      </c>
      <c r="P333" t="s">
        <v>3266</v>
      </c>
      <c r="Q333" t="s">
        <v>3267</v>
      </c>
      <c r="R333" t="s">
        <v>3265</v>
      </c>
    </row>
    <row r="334" spans="1:18">
      <c r="A334" t="s">
        <v>676</v>
      </c>
      <c r="B334" t="s">
        <v>170</v>
      </c>
      <c r="C334">
        <v>0</v>
      </c>
      <c r="D334">
        <v>0</v>
      </c>
      <c r="E334">
        <v>0</v>
      </c>
      <c r="F334">
        <v>0</v>
      </c>
      <c r="G334">
        <v>0</v>
      </c>
      <c r="H334">
        <v>0</v>
      </c>
      <c r="I334">
        <v>0</v>
      </c>
      <c r="J334">
        <v>0</v>
      </c>
      <c r="K334">
        <v>0</v>
      </c>
      <c r="L334">
        <v>0</v>
      </c>
      <c r="M334">
        <v>0</v>
      </c>
      <c r="O334" t="s">
        <v>3266</v>
      </c>
      <c r="P334" t="s">
        <v>3266</v>
      </c>
      <c r="Q334" t="s">
        <v>3267</v>
      </c>
      <c r="R334" t="s">
        <v>3265</v>
      </c>
    </row>
    <row r="335" spans="1:18">
      <c r="A335" t="s">
        <v>677</v>
      </c>
      <c r="B335" t="s">
        <v>678</v>
      </c>
      <c r="C335">
        <v>0</v>
      </c>
      <c r="D335">
        <v>0</v>
      </c>
      <c r="E335">
        <v>0</v>
      </c>
      <c r="F335">
        <v>0</v>
      </c>
      <c r="G335">
        <v>0</v>
      </c>
      <c r="H335">
        <v>0</v>
      </c>
      <c r="I335">
        <v>0</v>
      </c>
      <c r="J335">
        <v>0</v>
      </c>
      <c r="K335">
        <v>0</v>
      </c>
      <c r="L335">
        <v>0</v>
      </c>
      <c r="M335">
        <v>0</v>
      </c>
      <c r="O335" t="s">
        <v>3266</v>
      </c>
      <c r="P335" t="s">
        <v>3266</v>
      </c>
      <c r="Q335" t="s">
        <v>3267</v>
      </c>
      <c r="R335" t="s">
        <v>3265</v>
      </c>
    </row>
    <row r="336" spans="1:18">
      <c r="A336" t="s">
        <v>679</v>
      </c>
      <c r="B336" t="s">
        <v>680</v>
      </c>
      <c r="C336">
        <v>0</v>
      </c>
      <c r="D336">
        <v>0</v>
      </c>
      <c r="E336">
        <v>0</v>
      </c>
      <c r="F336">
        <v>0</v>
      </c>
      <c r="G336">
        <v>0</v>
      </c>
      <c r="H336">
        <v>0</v>
      </c>
      <c r="I336">
        <v>0</v>
      </c>
      <c r="J336">
        <v>0</v>
      </c>
      <c r="K336">
        <v>0</v>
      </c>
      <c r="L336">
        <v>0</v>
      </c>
      <c r="M336">
        <v>0</v>
      </c>
      <c r="O336" t="s">
        <v>3266</v>
      </c>
      <c r="P336" t="s">
        <v>3266</v>
      </c>
      <c r="Q336" t="s">
        <v>3267</v>
      </c>
      <c r="R336" t="s">
        <v>3265</v>
      </c>
    </row>
    <row r="337" spans="1:18">
      <c r="A337" t="s">
        <v>681</v>
      </c>
      <c r="B337" t="s">
        <v>184</v>
      </c>
      <c r="C337">
        <v>0</v>
      </c>
      <c r="D337">
        <v>0</v>
      </c>
      <c r="E337">
        <v>0</v>
      </c>
      <c r="F337">
        <v>0</v>
      </c>
      <c r="G337">
        <v>0</v>
      </c>
      <c r="H337">
        <v>0</v>
      </c>
      <c r="I337">
        <v>0</v>
      </c>
      <c r="J337">
        <v>0</v>
      </c>
      <c r="K337">
        <v>0</v>
      </c>
      <c r="L337">
        <v>0</v>
      </c>
      <c r="M337">
        <v>0</v>
      </c>
      <c r="O337" t="s">
        <v>3266</v>
      </c>
      <c r="P337" t="s">
        <v>3266</v>
      </c>
      <c r="Q337" t="s">
        <v>3267</v>
      </c>
      <c r="R337" t="s">
        <v>3265</v>
      </c>
    </row>
    <row r="338" spans="1:18">
      <c r="A338" t="s">
        <v>682</v>
      </c>
      <c r="B338" t="s">
        <v>683</v>
      </c>
      <c r="C338">
        <v>0</v>
      </c>
      <c r="D338">
        <v>0</v>
      </c>
      <c r="E338">
        <v>0</v>
      </c>
      <c r="F338">
        <v>0</v>
      </c>
      <c r="G338">
        <v>0</v>
      </c>
      <c r="H338">
        <v>0</v>
      </c>
      <c r="I338">
        <v>0</v>
      </c>
      <c r="J338">
        <v>0</v>
      </c>
      <c r="K338">
        <v>0</v>
      </c>
      <c r="L338">
        <v>0</v>
      </c>
      <c r="M338">
        <v>0</v>
      </c>
      <c r="O338" t="s">
        <v>3266</v>
      </c>
      <c r="P338" t="s">
        <v>3266</v>
      </c>
      <c r="Q338" t="s">
        <v>3267</v>
      </c>
      <c r="R338" t="s">
        <v>3265</v>
      </c>
    </row>
    <row r="339" spans="1:18">
      <c r="A339" t="s">
        <v>684</v>
      </c>
      <c r="B339" t="s">
        <v>685</v>
      </c>
      <c r="C339">
        <v>0</v>
      </c>
      <c r="D339">
        <v>0</v>
      </c>
      <c r="E339">
        <v>0</v>
      </c>
      <c r="F339">
        <v>0</v>
      </c>
      <c r="G339">
        <v>0</v>
      </c>
      <c r="H339">
        <v>0</v>
      </c>
      <c r="I339">
        <v>0</v>
      </c>
      <c r="J339">
        <v>0</v>
      </c>
      <c r="K339">
        <v>0</v>
      </c>
      <c r="L339">
        <v>0</v>
      </c>
      <c r="M339">
        <v>0</v>
      </c>
      <c r="N339">
        <v>0</v>
      </c>
      <c r="O339" t="s">
        <v>3266</v>
      </c>
      <c r="P339" t="s">
        <v>3266</v>
      </c>
      <c r="Q339" t="s">
        <v>3267</v>
      </c>
      <c r="R339" t="s">
        <v>3264</v>
      </c>
    </row>
    <row r="340" spans="1:18">
      <c r="A340" t="s">
        <v>686</v>
      </c>
      <c r="B340" t="s">
        <v>166</v>
      </c>
      <c r="C340">
        <v>0</v>
      </c>
      <c r="D340">
        <v>0</v>
      </c>
      <c r="E340">
        <v>0</v>
      </c>
      <c r="F340">
        <v>0</v>
      </c>
      <c r="G340">
        <v>0</v>
      </c>
      <c r="H340">
        <v>0</v>
      </c>
      <c r="I340">
        <v>0</v>
      </c>
      <c r="J340">
        <v>0</v>
      </c>
      <c r="K340">
        <v>0</v>
      </c>
      <c r="L340">
        <v>0</v>
      </c>
      <c r="M340">
        <v>0</v>
      </c>
      <c r="O340" t="s">
        <v>3266</v>
      </c>
      <c r="P340" t="s">
        <v>3266</v>
      </c>
      <c r="Q340" t="s">
        <v>3267</v>
      </c>
      <c r="R340" t="s">
        <v>3265</v>
      </c>
    </row>
    <row r="341" spans="1:18">
      <c r="A341" t="s">
        <v>687</v>
      </c>
      <c r="B341" t="s">
        <v>168</v>
      </c>
      <c r="C341">
        <v>0</v>
      </c>
      <c r="D341">
        <v>0</v>
      </c>
      <c r="E341">
        <v>0</v>
      </c>
      <c r="F341">
        <v>0</v>
      </c>
      <c r="G341">
        <v>0</v>
      </c>
      <c r="H341">
        <v>0</v>
      </c>
      <c r="I341">
        <v>0</v>
      </c>
      <c r="J341">
        <v>0</v>
      </c>
      <c r="K341">
        <v>0</v>
      </c>
      <c r="L341">
        <v>0</v>
      </c>
      <c r="M341">
        <v>0</v>
      </c>
      <c r="O341" t="s">
        <v>3266</v>
      </c>
      <c r="P341" t="s">
        <v>3266</v>
      </c>
      <c r="Q341" t="s">
        <v>3267</v>
      </c>
      <c r="R341" t="s">
        <v>3265</v>
      </c>
    </row>
    <row r="342" spans="1:18">
      <c r="A342" t="s">
        <v>688</v>
      </c>
      <c r="B342" t="s">
        <v>267</v>
      </c>
      <c r="C342">
        <v>0</v>
      </c>
      <c r="D342">
        <v>0</v>
      </c>
      <c r="E342">
        <v>0</v>
      </c>
      <c r="F342">
        <v>0</v>
      </c>
      <c r="G342">
        <v>0</v>
      </c>
      <c r="H342">
        <v>0</v>
      </c>
      <c r="I342">
        <v>0</v>
      </c>
      <c r="J342">
        <v>0</v>
      </c>
      <c r="K342">
        <v>0</v>
      </c>
      <c r="L342">
        <v>0</v>
      </c>
      <c r="M342">
        <v>0</v>
      </c>
      <c r="O342" t="s">
        <v>3266</v>
      </c>
      <c r="P342" t="s">
        <v>3266</v>
      </c>
      <c r="Q342" t="s">
        <v>3267</v>
      </c>
      <c r="R342" t="s">
        <v>3265</v>
      </c>
    </row>
    <row r="343" spans="1:18">
      <c r="A343" t="s">
        <v>689</v>
      </c>
      <c r="B343" t="s">
        <v>690</v>
      </c>
      <c r="C343">
        <v>0</v>
      </c>
      <c r="D343">
        <v>0</v>
      </c>
      <c r="E343">
        <v>0</v>
      </c>
      <c r="F343">
        <v>0</v>
      </c>
      <c r="G343">
        <v>0</v>
      </c>
      <c r="H343">
        <v>0</v>
      </c>
      <c r="I343">
        <v>0</v>
      </c>
      <c r="J343">
        <v>0</v>
      </c>
      <c r="K343">
        <v>0</v>
      </c>
      <c r="L343">
        <v>0</v>
      </c>
      <c r="M343">
        <v>0</v>
      </c>
      <c r="O343" t="s">
        <v>3266</v>
      </c>
      <c r="P343" t="s">
        <v>3266</v>
      </c>
      <c r="Q343" t="s">
        <v>3267</v>
      </c>
      <c r="R343" t="s">
        <v>3265</v>
      </c>
    </row>
    <row r="344" spans="1:18">
      <c r="A344" t="s">
        <v>691</v>
      </c>
      <c r="B344" t="s">
        <v>692</v>
      </c>
      <c r="C344">
        <v>0</v>
      </c>
      <c r="D344">
        <v>0</v>
      </c>
      <c r="E344">
        <v>0</v>
      </c>
      <c r="F344">
        <v>0</v>
      </c>
      <c r="G344">
        <v>0</v>
      </c>
      <c r="H344">
        <v>0</v>
      </c>
      <c r="I344">
        <v>0</v>
      </c>
      <c r="J344">
        <v>0</v>
      </c>
      <c r="K344">
        <v>0</v>
      </c>
      <c r="L344">
        <v>0</v>
      </c>
      <c r="M344">
        <v>0</v>
      </c>
      <c r="O344" t="s">
        <v>3266</v>
      </c>
      <c r="P344" t="s">
        <v>3266</v>
      </c>
      <c r="Q344" t="s">
        <v>3267</v>
      </c>
      <c r="R344" t="s">
        <v>3265</v>
      </c>
    </row>
    <row r="345" spans="1:18">
      <c r="A345" t="s">
        <v>693</v>
      </c>
      <c r="B345" t="s">
        <v>694</v>
      </c>
      <c r="C345">
        <v>4</v>
      </c>
      <c r="D345">
        <v>0</v>
      </c>
      <c r="E345">
        <v>0</v>
      </c>
      <c r="F345">
        <v>0</v>
      </c>
      <c r="G345">
        <v>0</v>
      </c>
      <c r="H345">
        <v>0</v>
      </c>
      <c r="I345">
        <v>0</v>
      </c>
      <c r="J345">
        <v>0</v>
      </c>
      <c r="K345">
        <v>0</v>
      </c>
      <c r="L345">
        <v>15</v>
      </c>
      <c r="M345">
        <v>0</v>
      </c>
      <c r="N345">
        <v>0</v>
      </c>
      <c r="O345">
        <v>-1</v>
      </c>
      <c r="P345" t="s">
        <v>3266</v>
      </c>
      <c r="Q345" t="s">
        <v>3262</v>
      </c>
      <c r="R345" t="s">
        <v>3264</v>
      </c>
    </row>
    <row r="346" spans="1:18">
      <c r="A346" t="s">
        <v>695</v>
      </c>
      <c r="B346" t="s">
        <v>696</v>
      </c>
      <c r="C346">
        <v>0</v>
      </c>
      <c r="D346">
        <v>0</v>
      </c>
      <c r="E346">
        <v>0</v>
      </c>
      <c r="F346">
        <v>0</v>
      </c>
      <c r="G346">
        <v>0</v>
      </c>
      <c r="H346">
        <v>0</v>
      </c>
      <c r="I346">
        <v>0</v>
      </c>
      <c r="J346">
        <v>0</v>
      </c>
      <c r="K346">
        <v>0</v>
      </c>
      <c r="L346">
        <v>0</v>
      </c>
      <c r="M346">
        <v>0</v>
      </c>
      <c r="O346" t="s">
        <v>3266</v>
      </c>
      <c r="P346" t="s">
        <v>3266</v>
      </c>
      <c r="Q346" t="s">
        <v>3267</v>
      </c>
      <c r="R346" t="s">
        <v>3265</v>
      </c>
    </row>
    <row r="347" spans="1:18">
      <c r="A347" t="s">
        <v>697</v>
      </c>
      <c r="B347" t="s">
        <v>694</v>
      </c>
      <c r="C347">
        <v>4</v>
      </c>
      <c r="D347">
        <v>0</v>
      </c>
      <c r="E347">
        <v>0</v>
      </c>
      <c r="F347">
        <v>0</v>
      </c>
      <c r="G347">
        <v>0</v>
      </c>
      <c r="H347">
        <v>0</v>
      </c>
      <c r="I347">
        <v>0</v>
      </c>
      <c r="J347">
        <v>0</v>
      </c>
      <c r="K347">
        <v>0</v>
      </c>
      <c r="L347">
        <v>15</v>
      </c>
      <c r="M347">
        <v>0</v>
      </c>
      <c r="O347">
        <v>-1</v>
      </c>
      <c r="P347" t="s">
        <v>3266</v>
      </c>
      <c r="Q347" t="s">
        <v>3262</v>
      </c>
      <c r="R347" t="s">
        <v>3265</v>
      </c>
    </row>
    <row r="348" spans="1:18">
      <c r="A348" t="s">
        <v>698</v>
      </c>
      <c r="B348" t="s">
        <v>120</v>
      </c>
      <c r="C348">
        <v>39765</v>
      </c>
      <c r="D348">
        <v>42461</v>
      </c>
      <c r="E348">
        <v>37405</v>
      </c>
      <c r="F348">
        <v>21838</v>
      </c>
      <c r="G348">
        <v>8034</v>
      </c>
      <c r="H348">
        <v>1755</v>
      </c>
      <c r="I348">
        <v>5407</v>
      </c>
      <c r="J348">
        <v>6</v>
      </c>
      <c r="K348">
        <v>375</v>
      </c>
      <c r="L348">
        <v>4884</v>
      </c>
      <c r="M348">
        <v>365</v>
      </c>
      <c r="N348">
        <v>0</v>
      </c>
      <c r="O348">
        <v>-0.059</v>
      </c>
      <c r="P348">
        <v>-0.119</v>
      </c>
      <c r="Q348" t="s">
        <v>3262</v>
      </c>
      <c r="R348" t="s">
        <v>3263</v>
      </c>
    </row>
    <row r="349" spans="1:18">
      <c r="A349" t="s">
        <v>699</v>
      </c>
      <c r="B349" t="s">
        <v>700</v>
      </c>
      <c r="C349">
        <v>554</v>
      </c>
      <c r="D349">
        <v>633</v>
      </c>
      <c r="E349">
        <v>504</v>
      </c>
      <c r="F349">
        <v>326</v>
      </c>
      <c r="G349">
        <v>131</v>
      </c>
      <c r="H349">
        <v>47</v>
      </c>
      <c r="I349">
        <v>0</v>
      </c>
      <c r="J349">
        <v>0</v>
      </c>
      <c r="K349">
        <v>0</v>
      </c>
      <c r="L349">
        <v>49</v>
      </c>
      <c r="M349">
        <v>0</v>
      </c>
      <c r="N349">
        <v>0</v>
      </c>
      <c r="O349">
        <v>-0.09</v>
      </c>
      <c r="P349">
        <v>-0.204</v>
      </c>
      <c r="Q349" t="s">
        <v>3262</v>
      </c>
      <c r="R349" t="s">
        <v>3264</v>
      </c>
    </row>
    <row r="350" spans="1:20">
      <c r="A350" t="s">
        <v>701</v>
      </c>
      <c r="B350" t="s">
        <v>166</v>
      </c>
      <c r="C350">
        <v>191</v>
      </c>
      <c r="D350">
        <v>232</v>
      </c>
      <c r="E350">
        <v>168</v>
      </c>
      <c r="F350">
        <v>110</v>
      </c>
      <c r="G350">
        <v>40</v>
      </c>
      <c r="H350">
        <v>18</v>
      </c>
      <c r="I350">
        <v>0</v>
      </c>
      <c r="J350">
        <v>0</v>
      </c>
      <c r="K350">
        <v>0</v>
      </c>
      <c r="L350">
        <v>11</v>
      </c>
      <c r="M350">
        <v>0</v>
      </c>
      <c r="O350">
        <v>-0.12</v>
      </c>
      <c r="P350">
        <v>-0.276</v>
      </c>
      <c r="Q350" t="s">
        <v>3262</v>
      </c>
      <c r="R350" t="s">
        <v>3265</v>
      </c>
      <c r="T350">
        <v>-30000</v>
      </c>
    </row>
    <row r="351" spans="1:18">
      <c r="A351" t="s">
        <v>702</v>
      </c>
      <c r="B351" t="s">
        <v>168</v>
      </c>
      <c r="C351">
        <v>0</v>
      </c>
      <c r="D351">
        <v>0</v>
      </c>
      <c r="E351">
        <v>0</v>
      </c>
      <c r="F351">
        <v>0</v>
      </c>
      <c r="G351">
        <v>0</v>
      </c>
      <c r="H351">
        <v>0</v>
      </c>
      <c r="I351">
        <v>0</v>
      </c>
      <c r="J351">
        <v>0</v>
      </c>
      <c r="K351">
        <v>0</v>
      </c>
      <c r="L351">
        <v>0</v>
      </c>
      <c r="M351">
        <v>0</v>
      </c>
      <c r="O351" t="s">
        <v>3266</v>
      </c>
      <c r="P351" t="s">
        <v>3266</v>
      </c>
      <c r="Q351" t="s">
        <v>3267</v>
      </c>
      <c r="R351" t="s">
        <v>3265</v>
      </c>
    </row>
    <row r="352" spans="1:18">
      <c r="A352" t="s">
        <v>703</v>
      </c>
      <c r="B352" t="s">
        <v>170</v>
      </c>
      <c r="C352">
        <v>0</v>
      </c>
      <c r="D352">
        <v>0</v>
      </c>
      <c r="E352">
        <v>0</v>
      </c>
      <c r="F352">
        <v>0</v>
      </c>
      <c r="G352">
        <v>0</v>
      </c>
      <c r="H352">
        <v>0</v>
      </c>
      <c r="I352">
        <v>0</v>
      </c>
      <c r="J352">
        <v>0</v>
      </c>
      <c r="K352">
        <v>0</v>
      </c>
      <c r="L352">
        <v>0</v>
      </c>
      <c r="M352">
        <v>0</v>
      </c>
      <c r="O352" t="s">
        <v>3266</v>
      </c>
      <c r="P352" t="s">
        <v>3266</v>
      </c>
      <c r="Q352" t="s">
        <v>3267</v>
      </c>
      <c r="R352" t="s">
        <v>3265</v>
      </c>
    </row>
    <row r="353" spans="1:18">
      <c r="A353" t="s">
        <v>704</v>
      </c>
      <c r="B353" t="s">
        <v>705</v>
      </c>
      <c r="C353">
        <v>363</v>
      </c>
      <c r="D353">
        <v>401</v>
      </c>
      <c r="E353">
        <v>336</v>
      </c>
      <c r="F353">
        <v>216</v>
      </c>
      <c r="G353">
        <v>91</v>
      </c>
      <c r="H353">
        <v>29</v>
      </c>
      <c r="I353">
        <v>0</v>
      </c>
      <c r="J353">
        <v>0</v>
      </c>
      <c r="K353">
        <v>0</v>
      </c>
      <c r="L353">
        <v>38</v>
      </c>
      <c r="M353">
        <v>0</v>
      </c>
      <c r="O353">
        <v>-0.074</v>
      </c>
      <c r="P353">
        <v>-0.162</v>
      </c>
      <c r="Q353" t="s">
        <v>3262</v>
      </c>
      <c r="R353" t="s">
        <v>3265</v>
      </c>
    </row>
    <row r="354" spans="1:18">
      <c r="A354" t="s">
        <v>706</v>
      </c>
      <c r="B354" t="s">
        <v>707</v>
      </c>
      <c r="C354">
        <v>37848</v>
      </c>
      <c r="D354">
        <v>39491</v>
      </c>
      <c r="E354">
        <v>35643</v>
      </c>
      <c r="F354">
        <v>20778</v>
      </c>
      <c r="G354">
        <v>7618</v>
      </c>
      <c r="H354">
        <v>1596</v>
      </c>
      <c r="I354">
        <v>5287</v>
      </c>
      <c r="J354">
        <v>6</v>
      </c>
      <c r="K354">
        <v>316</v>
      </c>
      <c r="L354">
        <v>4266</v>
      </c>
      <c r="M354">
        <v>358</v>
      </c>
      <c r="N354">
        <v>0</v>
      </c>
      <c r="O354">
        <v>-0.058</v>
      </c>
      <c r="P354">
        <v>-0.097</v>
      </c>
      <c r="Q354" t="s">
        <v>3262</v>
      </c>
      <c r="R354" t="s">
        <v>3264</v>
      </c>
    </row>
    <row r="355" spans="1:18">
      <c r="A355" t="s">
        <v>708</v>
      </c>
      <c r="B355" t="s">
        <v>709</v>
      </c>
      <c r="C355">
        <v>2211</v>
      </c>
      <c r="D355">
        <v>2297</v>
      </c>
      <c r="E355">
        <v>1697</v>
      </c>
      <c r="F355">
        <v>671</v>
      </c>
      <c r="G355">
        <v>266</v>
      </c>
      <c r="H355">
        <v>578</v>
      </c>
      <c r="I355">
        <v>126</v>
      </c>
      <c r="J355">
        <v>0</v>
      </c>
      <c r="K355">
        <v>0</v>
      </c>
      <c r="L355">
        <v>417</v>
      </c>
      <c r="M355">
        <v>56</v>
      </c>
      <c r="O355">
        <v>-0.232</v>
      </c>
      <c r="P355">
        <v>-0.261</v>
      </c>
      <c r="Q355" t="s">
        <v>3262</v>
      </c>
      <c r="R355" t="s">
        <v>3265</v>
      </c>
    </row>
    <row r="356" spans="1:20">
      <c r="A356" t="s">
        <v>710</v>
      </c>
      <c r="B356" t="s">
        <v>711</v>
      </c>
      <c r="C356">
        <v>18746</v>
      </c>
      <c r="D356">
        <v>19598</v>
      </c>
      <c r="E356">
        <v>18479</v>
      </c>
      <c r="F356">
        <v>10854</v>
      </c>
      <c r="G356">
        <v>3844</v>
      </c>
      <c r="H356">
        <v>317</v>
      </c>
      <c r="I356">
        <v>3277</v>
      </c>
      <c r="J356">
        <v>3</v>
      </c>
      <c r="K356">
        <v>244</v>
      </c>
      <c r="L356">
        <v>2123</v>
      </c>
      <c r="M356">
        <v>184</v>
      </c>
      <c r="O356">
        <v>-0.014</v>
      </c>
      <c r="P356">
        <v>-0.057</v>
      </c>
      <c r="Q356" t="s">
        <v>3262</v>
      </c>
      <c r="R356" t="s">
        <v>3265</v>
      </c>
      <c r="T356">
        <v>-20000</v>
      </c>
    </row>
    <row r="357" spans="1:20">
      <c r="A357" t="s">
        <v>712</v>
      </c>
      <c r="B357" t="s">
        <v>713</v>
      </c>
      <c r="C357">
        <v>10392</v>
      </c>
      <c r="D357">
        <v>10895</v>
      </c>
      <c r="E357">
        <v>10071</v>
      </c>
      <c r="F357">
        <v>6022</v>
      </c>
      <c r="G357">
        <v>2245</v>
      </c>
      <c r="H357">
        <v>153</v>
      </c>
      <c r="I357">
        <v>1543</v>
      </c>
      <c r="J357">
        <v>3</v>
      </c>
      <c r="K357">
        <v>42</v>
      </c>
      <c r="L357">
        <v>1136</v>
      </c>
      <c r="M357">
        <v>105</v>
      </c>
      <c r="O357">
        <v>-0.031</v>
      </c>
      <c r="P357">
        <v>-0.076</v>
      </c>
      <c r="Q357" t="s">
        <v>3262</v>
      </c>
      <c r="R357" t="s">
        <v>3265</v>
      </c>
      <c r="T357">
        <v>-40000</v>
      </c>
    </row>
    <row r="358" spans="1:18">
      <c r="A358" t="s">
        <v>714</v>
      </c>
      <c r="B358" t="s">
        <v>715</v>
      </c>
      <c r="C358">
        <v>5299</v>
      </c>
      <c r="D358">
        <v>6360</v>
      </c>
      <c r="E358">
        <v>5396</v>
      </c>
      <c r="F358">
        <v>3231</v>
      </c>
      <c r="G358">
        <v>1263</v>
      </c>
      <c r="H358">
        <v>548</v>
      </c>
      <c r="I358">
        <v>341</v>
      </c>
      <c r="J358">
        <v>0</v>
      </c>
      <c r="K358">
        <v>30</v>
      </c>
      <c r="L358">
        <v>590</v>
      </c>
      <c r="M358">
        <v>13</v>
      </c>
      <c r="O358">
        <v>0.018</v>
      </c>
      <c r="P358">
        <v>-0.152</v>
      </c>
      <c r="Q358" t="s">
        <v>3262</v>
      </c>
      <c r="R358" t="s">
        <v>3265</v>
      </c>
    </row>
    <row r="359" spans="1:20">
      <c r="A359" t="s">
        <v>716</v>
      </c>
      <c r="B359" t="s">
        <v>717</v>
      </c>
      <c r="C359">
        <v>0</v>
      </c>
      <c r="D359">
        <v>0</v>
      </c>
      <c r="E359">
        <v>0</v>
      </c>
      <c r="F359">
        <v>0</v>
      </c>
      <c r="G359">
        <v>0</v>
      </c>
      <c r="H359">
        <v>0</v>
      </c>
      <c r="I359">
        <v>0</v>
      </c>
      <c r="J359">
        <v>0</v>
      </c>
      <c r="K359">
        <v>0</v>
      </c>
      <c r="L359">
        <v>0</v>
      </c>
      <c r="M359">
        <v>0</v>
      </c>
      <c r="O359" t="s">
        <v>3266</v>
      </c>
      <c r="P359" t="s">
        <v>3266</v>
      </c>
      <c r="Q359" t="s">
        <v>3267</v>
      </c>
      <c r="R359" t="s">
        <v>3265</v>
      </c>
      <c r="T359">
        <v>-30000</v>
      </c>
    </row>
    <row r="360" spans="1:18">
      <c r="A360" t="s">
        <v>718</v>
      </c>
      <c r="B360" t="s">
        <v>719</v>
      </c>
      <c r="C360">
        <v>1200</v>
      </c>
      <c r="D360">
        <v>341</v>
      </c>
      <c r="E360">
        <v>0</v>
      </c>
      <c r="F360">
        <v>0</v>
      </c>
      <c r="G360">
        <v>0</v>
      </c>
      <c r="H360">
        <v>0</v>
      </c>
      <c r="I360">
        <v>0</v>
      </c>
      <c r="J360">
        <v>0</v>
      </c>
      <c r="K360">
        <v>0</v>
      </c>
      <c r="L360">
        <v>0</v>
      </c>
      <c r="M360">
        <v>0</v>
      </c>
      <c r="O360">
        <v>-1</v>
      </c>
      <c r="P360">
        <v>-1</v>
      </c>
      <c r="Q360" t="s">
        <v>3262</v>
      </c>
      <c r="R360" t="s">
        <v>3265</v>
      </c>
    </row>
    <row r="361" spans="1:18">
      <c r="A361" t="s">
        <v>720</v>
      </c>
      <c r="B361" t="s">
        <v>721</v>
      </c>
      <c r="C361">
        <v>835</v>
      </c>
      <c r="D361">
        <v>1043</v>
      </c>
      <c r="E361">
        <v>779</v>
      </c>
      <c r="F361">
        <v>479</v>
      </c>
      <c r="G361">
        <v>185</v>
      </c>
      <c r="H361">
        <v>89</v>
      </c>
      <c r="I361">
        <v>22</v>
      </c>
      <c r="J361">
        <v>0</v>
      </c>
      <c r="K361">
        <v>51</v>
      </c>
      <c r="L361">
        <v>93</v>
      </c>
      <c r="M361">
        <v>4</v>
      </c>
      <c r="N361">
        <v>0</v>
      </c>
      <c r="O361">
        <v>-0.067</v>
      </c>
      <c r="P361">
        <v>-0.253</v>
      </c>
      <c r="Q361" t="s">
        <v>3262</v>
      </c>
      <c r="R361" t="s">
        <v>3264</v>
      </c>
    </row>
    <row r="362" spans="1:18">
      <c r="A362" t="s">
        <v>722</v>
      </c>
      <c r="B362" t="s">
        <v>723</v>
      </c>
      <c r="C362">
        <v>0</v>
      </c>
      <c r="D362">
        <v>0</v>
      </c>
      <c r="E362">
        <v>0</v>
      </c>
      <c r="F362">
        <v>0</v>
      </c>
      <c r="G362">
        <v>0</v>
      </c>
      <c r="H362">
        <v>0</v>
      </c>
      <c r="I362">
        <v>0</v>
      </c>
      <c r="J362">
        <v>0</v>
      </c>
      <c r="K362">
        <v>0</v>
      </c>
      <c r="L362">
        <v>0</v>
      </c>
      <c r="M362">
        <v>0</v>
      </c>
      <c r="O362" t="s">
        <v>3266</v>
      </c>
      <c r="P362" t="s">
        <v>3266</v>
      </c>
      <c r="Q362" t="s">
        <v>3267</v>
      </c>
      <c r="R362" t="s">
        <v>3265</v>
      </c>
    </row>
    <row r="363" spans="1:18">
      <c r="A363" t="s">
        <v>724</v>
      </c>
      <c r="B363" t="s">
        <v>725</v>
      </c>
      <c r="C363">
        <v>835</v>
      </c>
      <c r="D363">
        <v>1043</v>
      </c>
      <c r="E363">
        <v>779</v>
      </c>
      <c r="F363">
        <v>479</v>
      </c>
      <c r="G363">
        <v>185</v>
      </c>
      <c r="H363">
        <v>89</v>
      </c>
      <c r="I363">
        <v>22</v>
      </c>
      <c r="J363">
        <v>0</v>
      </c>
      <c r="K363">
        <v>51</v>
      </c>
      <c r="L363">
        <v>93</v>
      </c>
      <c r="M363">
        <v>4</v>
      </c>
      <c r="O363">
        <v>-0.067</v>
      </c>
      <c r="P363">
        <v>-0.253</v>
      </c>
      <c r="Q363" t="s">
        <v>3262</v>
      </c>
      <c r="R363" t="s">
        <v>3265</v>
      </c>
    </row>
    <row r="364" spans="1:18">
      <c r="A364" t="s">
        <v>726</v>
      </c>
      <c r="B364" t="s">
        <v>727</v>
      </c>
      <c r="C364">
        <v>0</v>
      </c>
      <c r="D364">
        <v>0</v>
      </c>
      <c r="E364">
        <v>0</v>
      </c>
      <c r="F364">
        <v>0</v>
      </c>
      <c r="G364">
        <v>0</v>
      </c>
      <c r="H364">
        <v>0</v>
      </c>
      <c r="I364">
        <v>0</v>
      </c>
      <c r="J364">
        <v>0</v>
      </c>
      <c r="K364">
        <v>0</v>
      </c>
      <c r="L364">
        <v>0</v>
      </c>
      <c r="M364">
        <v>0</v>
      </c>
      <c r="O364" t="s">
        <v>3266</v>
      </c>
      <c r="P364" t="s">
        <v>3266</v>
      </c>
      <c r="Q364" t="s">
        <v>3267</v>
      </c>
      <c r="R364" t="s">
        <v>3265</v>
      </c>
    </row>
    <row r="365" spans="1:18">
      <c r="A365" t="s">
        <v>728</v>
      </c>
      <c r="B365" t="s">
        <v>729</v>
      </c>
      <c r="C365">
        <v>0</v>
      </c>
      <c r="D365">
        <v>0</v>
      </c>
      <c r="E365">
        <v>0</v>
      </c>
      <c r="F365">
        <v>0</v>
      </c>
      <c r="G365">
        <v>0</v>
      </c>
      <c r="H365">
        <v>0</v>
      </c>
      <c r="I365">
        <v>0</v>
      </c>
      <c r="J365">
        <v>0</v>
      </c>
      <c r="K365">
        <v>0</v>
      </c>
      <c r="L365">
        <v>0</v>
      </c>
      <c r="M365">
        <v>0</v>
      </c>
      <c r="O365" t="s">
        <v>3266</v>
      </c>
      <c r="P365" t="s">
        <v>3266</v>
      </c>
      <c r="Q365" t="s">
        <v>3267</v>
      </c>
      <c r="R365" t="s">
        <v>3265</v>
      </c>
    </row>
    <row r="366" spans="1:18">
      <c r="A366" t="s">
        <v>730</v>
      </c>
      <c r="B366" t="s">
        <v>731</v>
      </c>
      <c r="C366">
        <v>0</v>
      </c>
      <c r="D366">
        <v>0</v>
      </c>
      <c r="E366">
        <v>0</v>
      </c>
      <c r="F366">
        <v>0</v>
      </c>
      <c r="G366">
        <v>0</v>
      </c>
      <c r="H366">
        <v>0</v>
      </c>
      <c r="I366">
        <v>0</v>
      </c>
      <c r="J366">
        <v>0</v>
      </c>
      <c r="K366">
        <v>0</v>
      </c>
      <c r="L366">
        <v>0</v>
      </c>
      <c r="M366">
        <v>0</v>
      </c>
      <c r="O366" t="s">
        <v>3266</v>
      </c>
      <c r="P366" t="s">
        <v>3266</v>
      </c>
      <c r="Q366" t="s">
        <v>3267</v>
      </c>
      <c r="R366" t="s">
        <v>3265</v>
      </c>
    </row>
    <row r="367" spans="1:18">
      <c r="A367" t="s">
        <v>732</v>
      </c>
      <c r="B367" t="s">
        <v>733</v>
      </c>
      <c r="C367">
        <v>0</v>
      </c>
      <c r="D367">
        <v>0</v>
      </c>
      <c r="E367">
        <v>0</v>
      </c>
      <c r="F367">
        <v>0</v>
      </c>
      <c r="G367">
        <v>0</v>
      </c>
      <c r="H367">
        <v>0</v>
      </c>
      <c r="I367">
        <v>0</v>
      </c>
      <c r="J367">
        <v>0</v>
      </c>
      <c r="K367">
        <v>0</v>
      </c>
      <c r="L367">
        <v>0</v>
      </c>
      <c r="M367">
        <v>0</v>
      </c>
      <c r="N367">
        <v>0</v>
      </c>
      <c r="O367" t="s">
        <v>3266</v>
      </c>
      <c r="P367" t="s">
        <v>3266</v>
      </c>
      <c r="Q367" t="s">
        <v>3267</v>
      </c>
      <c r="R367" t="s">
        <v>3264</v>
      </c>
    </row>
    <row r="368" spans="1:18">
      <c r="A368" t="s">
        <v>734</v>
      </c>
      <c r="B368" t="s">
        <v>735</v>
      </c>
      <c r="C368">
        <v>0</v>
      </c>
      <c r="D368">
        <v>0</v>
      </c>
      <c r="E368">
        <v>0</v>
      </c>
      <c r="F368">
        <v>0</v>
      </c>
      <c r="G368">
        <v>0</v>
      </c>
      <c r="H368">
        <v>0</v>
      </c>
      <c r="I368">
        <v>0</v>
      </c>
      <c r="J368">
        <v>0</v>
      </c>
      <c r="K368">
        <v>0</v>
      </c>
      <c r="L368">
        <v>0</v>
      </c>
      <c r="M368">
        <v>0</v>
      </c>
      <c r="O368" t="s">
        <v>3266</v>
      </c>
      <c r="P368" t="s">
        <v>3266</v>
      </c>
      <c r="Q368" t="s">
        <v>3267</v>
      </c>
      <c r="R368" t="s">
        <v>3265</v>
      </c>
    </row>
    <row r="369" spans="1:18">
      <c r="A369" t="s">
        <v>736</v>
      </c>
      <c r="B369" t="s">
        <v>737</v>
      </c>
      <c r="C369">
        <v>0</v>
      </c>
      <c r="D369">
        <v>0</v>
      </c>
      <c r="E369">
        <v>0</v>
      </c>
      <c r="F369">
        <v>0</v>
      </c>
      <c r="G369">
        <v>0</v>
      </c>
      <c r="H369">
        <v>0</v>
      </c>
      <c r="I369">
        <v>0</v>
      </c>
      <c r="J369">
        <v>0</v>
      </c>
      <c r="K369">
        <v>0</v>
      </c>
      <c r="L369">
        <v>0</v>
      </c>
      <c r="M369">
        <v>0</v>
      </c>
      <c r="O369" t="s">
        <v>3266</v>
      </c>
      <c r="P369" t="s">
        <v>3266</v>
      </c>
      <c r="Q369" t="s">
        <v>3267</v>
      </c>
      <c r="R369" t="s">
        <v>3265</v>
      </c>
    </row>
    <row r="370" spans="1:18">
      <c r="A370" t="s">
        <v>738</v>
      </c>
      <c r="B370" t="s">
        <v>739</v>
      </c>
      <c r="C370">
        <v>0</v>
      </c>
      <c r="D370">
        <v>0</v>
      </c>
      <c r="E370">
        <v>0</v>
      </c>
      <c r="F370">
        <v>0</v>
      </c>
      <c r="G370">
        <v>0</v>
      </c>
      <c r="H370">
        <v>0</v>
      </c>
      <c r="I370">
        <v>0</v>
      </c>
      <c r="J370">
        <v>0</v>
      </c>
      <c r="K370">
        <v>0</v>
      </c>
      <c r="L370">
        <v>0</v>
      </c>
      <c r="M370">
        <v>0</v>
      </c>
      <c r="O370" t="s">
        <v>3266</v>
      </c>
      <c r="P370" t="s">
        <v>3266</v>
      </c>
      <c r="Q370" t="s">
        <v>3267</v>
      </c>
      <c r="R370" t="s">
        <v>3265</v>
      </c>
    </row>
    <row r="371" spans="1:18">
      <c r="A371" t="s">
        <v>740</v>
      </c>
      <c r="B371" t="s">
        <v>741</v>
      </c>
      <c r="C371">
        <v>0</v>
      </c>
      <c r="D371">
        <v>0</v>
      </c>
      <c r="E371">
        <v>0</v>
      </c>
      <c r="F371">
        <v>0</v>
      </c>
      <c r="G371">
        <v>0</v>
      </c>
      <c r="H371">
        <v>0</v>
      </c>
      <c r="I371">
        <v>0</v>
      </c>
      <c r="J371">
        <v>0</v>
      </c>
      <c r="K371">
        <v>0</v>
      </c>
      <c r="L371">
        <v>0</v>
      </c>
      <c r="M371">
        <v>0</v>
      </c>
      <c r="O371" t="s">
        <v>3266</v>
      </c>
      <c r="P371" t="s">
        <v>3266</v>
      </c>
      <c r="Q371" t="s">
        <v>3267</v>
      </c>
      <c r="R371" t="s">
        <v>3265</v>
      </c>
    </row>
    <row r="372" spans="1:18">
      <c r="A372" t="s">
        <v>742</v>
      </c>
      <c r="B372" t="s">
        <v>743</v>
      </c>
      <c r="C372">
        <v>0</v>
      </c>
      <c r="D372">
        <v>0</v>
      </c>
      <c r="E372">
        <v>0</v>
      </c>
      <c r="F372">
        <v>0</v>
      </c>
      <c r="G372">
        <v>0</v>
      </c>
      <c r="H372">
        <v>0</v>
      </c>
      <c r="I372">
        <v>0</v>
      </c>
      <c r="J372">
        <v>0</v>
      </c>
      <c r="K372">
        <v>0</v>
      </c>
      <c r="L372">
        <v>0</v>
      </c>
      <c r="M372">
        <v>0</v>
      </c>
      <c r="O372" t="s">
        <v>3266</v>
      </c>
      <c r="P372" t="s">
        <v>3266</v>
      </c>
      <c r="Q372" t="s">
        <v>3267</v>
      </c>
      <c r="R372" t="s">
        <v>3265</v>
      </c>
    </row>
    <row r="373" spans="1:18">
      <c r="A373" t="s">
        <v>744</v>
      </c>
      <c r="B373" t="s">
        <v>745</v>
      </c>
      <c r="C373">
        <v>0</v>
      </c>
      <c r="D373">
        <v>0</v>
      </c>
      <c r="E373">
        <v>0</v>
      </c>
      <c r="F373">
        <v>0</v>
      </c>
      <c r="G373">
        <v>0</v>
      </c>
      <c r="H373">
        <v>0</v>
      </c>
      <c r="I373">
        <v>0</v>
      </c>
      <c r="J373">
        <v>0</v>
      </c>
      <c r="K373">
        <v>0</v>
      </c>
      <c r="L373">
        <v>0</v>
      </c>
      <c r="M373">
        <v>0</v>
      </c>
      <c r="N373">
        <v>0</v>
      </c>
      <c r="O373" t="s">
        <v>3266</v>
      </c>
      <c r="P373" t="s">
        <v>3266</v>
      </c>
      <c r="Q373" t="s">
        <v>3267</v>
      </c>
      <c r="R373" t="s">
        <v>3264</v>
      </c>
    </row>
    <row r="374" spans="1:18">
      <c r="A374" t="s">
        <v>746</v>
      </c>
      <c r="B374" t="s">
        <v>747</v>
      </c>
      <c r="C374">
        <v>0</v>
      </c>
      <c r="D374">
        <v>0</v>
      </c>
      <c r="E374">
        <v>0</v>
      </c>
      <c r="F374">
        <v>0</v>
      </c>
      <c r="G374">
        <v>0</v>
      </c>
      <c r="H374">
        <v>0</v>
      </c>
      <c r="I374">
        <v>0</v>
      </c>
      <c r="J374">
        <v>0</v>
      </c>
      <c r="K374">
        <v>0</v>
      </c>
      <c r="L374">
        <v>0</v>
      </c>
      <c r="M374">
        <v>0</v>
      </c>
      <c r="O374" t="s">
        <v>3266</v>
      </c>
      <c r="P374" t="s">
        <v>3266</v>
      </c>
      <c r="Q374" t="s">
        <v>3267</v>
      </c>
      <c r="R374" t="s">
        <v>3265</v>
      </c>
    </row>
    <row r="375" spans="1:18">
      <c r="A375" t="s">
        <v>748</v>
      </c>
      <c r="B375" t="s">
        <v>749</v>
      </c>
      <c r="C375">
        <v>0</v>
      </c>
      <c r="D375">
        <v>0</v>
      </c>
      <c r="E375">
        <v>0</v>
      </c>
      <c r="F375">
        <v>0</v>
      </c>
      <c r="G375">
        <v>0</v>
      </c>
      <c r="H375">
        <v>0</v>
      </c>
      <c r="I375">
        <v>0</v>
      </c>
      <c r="J375">
        <v>0</v>
      </c>
      <c r="K375">
        <v>0</v>
      </c>
      <c r="L375">
        <v>0</v>
      </c>
      <c r="M375">
        <v>0</v>
      </c>
      <c r="O375" t="s">
        <v>3266</v>
      </c>
      <c r="P375" t="s">
        <v>3266</v>
      </c>
      <c r="Q375" t="s">
        <v>3267</v>
      </c>
      <c r="R375" t="s">
        <v>3265</v>
      </c>
    </row>
    <row r="376" spans="1:18">
      <c r="A376" t="s">
        <v>750</v>
      </c>
      <c r="B376" t="s">
        <v>751</v>
      </c>
      <c r="C376">
        <v>0</v>
      </c>
      <c r="D376">
        <v>0</v>
      </c>
      <c r="E376">
        <v>0</v>
      </c>
      <c r="F376">
        <v>0</v>
      </c>
      <c r="G376">
        <v>0</v>
      </c>
      <c r="H376">
        <v>0</v>
      </c>
      <c r="I376">
        <v>0</v>
      </c>
      <c r="J376">
        <v>0</v>
      </c>
      <c r="K376">
        <v>0</v>
      </c>
      <c r="L376">
        <v>0</v>
      </c>
      <c r="M376">
        <v>0</v>
      </c>
      <c r="O376" t="s">
        <v>3266</v>
      </c>
      <c r="P376" t="s">
        <v>3266</v>
      </c>
      <c r="Q376" t="s">
        <v>3267</v>
      </c>
      <c r="R376" t="s">
        <v>3265</v>
      </c>
    </row>
    <row r="377" spans="1:18">
      <c r="A377" t="s">
        <v>752</v>
      </c>
      <c r="B377" t="s">
        <v>753</v>
      </c>
      <c r="C377">
        <v>0</v>
      </c>
      <c r="D377">
        <v>0</v>
      </c>
      <c r="E377">
        <v>0</v>
      </c>
      <c r="F377">
        <v>0</v>
      </c>
      <c r="G377">
        <v>0</v>
      </c>
      <c r="H377">
        <v>0</v>
      </c>
      <c r="I377">
        <v>0</v>
      </c>
      <c r="J377">
        <v>0</v>
      </c>
      <c r="K377">
        <v>0</v>
      </c>
      <c r="L377">
        <v>0</v>
      </c>
      <c r="M377">
        <v>0</v>
      </c>
      <c r="N377">
        <v>0</v>
      </c>
      <c r="O377" t="s">
        <v>3266</v>
      </c>
      <c r="P377" t="s">
        <v>3266</v>
      </c>
      <c r="Q377" t="s">
        <v>3267</v>
      </c>
      <c r="R377" t="s">
        <v>3264</v>
      </c>
    </row>
    <row r="378" spans="1:18">
      <c r="A378" t="s">
        <v>754</v>
      </c>
      <c r="B378" t="s">
        <v>755</v>
      </c>
      <c r="C378">
        <v>0</v>
      </c>
      <c r="D378">
        <v>0</v>
      </c>
      <c r="E378">
        <v>0</v>
      </c>
      <c r="F378">
        <v>0</v>
      </c>
      <c r="G378">
        <v>0</v>
      </c>
      <c r="H378">
        <v>0</v>
      </c>
      <c r="I378">
        <v>0</v>
      </c>
      <c r="J378">
        <v>0</v>
      </c>
      <c r="K378">
        <v>0</v>
      </c>
      <c r="L378">
        <v>0</v>
      </c>
      <c r="M378">
        <v>0</v>
      </c>
      <c r="O378" t="s">
        <v>3266</v>
      </c>
      <c r="P378" t="s">
        <v>3266</v>
      </c>
      <c r="Q378" t="s">
        <v>3267</v>
      </c>
      <c r="R378" t="s">
        <v>3265</v>
      </c>
    </row>
    <row r="379" spans="1:18">
      <c r="A379" t="s">
        <v>756</v>
      </c>
      <c r="B379" t="s">
        <v>757</v>
      </c>
      <c r="C379">
        <v>0</v>
      </c>
      <c r="D379">
        <v>0</v>
      </c>
      <c r="E379">
        <v>0</v>
      </c>
      <c r="F379">
        <v>0</v>
      </c>
      <c r="G379">
        <v>0</v>
      </c>
      <c r="H379">
        <v>0</v>
      </c>
      <c r="I379">
        <v>0</v>
      </c>
      <c r="J379">
        <v>0</v>
      </c>
      <c r="K379">
        <v>0</v>
      </c>
      <c r="L379">
        <v>0</v>
      </c>
      <c r="M379">
        <v>0</v>
      </c>
      <c r="O379" t="s">
        <v>3266</v>
      </c>
      <c r="P379" t="s">
        <v>3266</v>
      </c>
      <c r="Q379" t="s">
        <v>3267</v>
      </c>
      <c r="R379" t="s">
        <v>3265</v>
      </c>
    </row>
    <row r="380" spans="1:18">
      <c r="A380" t="s">
        <v>758</v>
      </c>
      <c r="B380" t="s">
        <v>759</v>
      </c>
      <c r="C380">
        <v>0</v>
      </c>
      <c r="D380">
        <v>0</v>
      </c>
      <c r="E380">
        <v>0</v>
      </c>
      <c r="F380">
        <v>0</v>
      </c>
      <c r="G380">
        <v>0</v>
      </c>
      <c r="H380">
        <v>0</v>
      </c>
      <c r="I380">
        <v>0</v>
      </c>
      <c r="J380">
        <v>0</v>
      </c>
      <c r="K380">
        <v>0</v>
      </c>
      <c r="L380">
        <v>0</v>
      </c>
      <c r="M380">
        <v>0</v>
      </c>
      <c r="O380" t="s">
        <v>3266</v>
      </c>
      <c r="P380" t="s">
        <v>3266</v>
      </c>
      <c r="Q380" t="s">
        <v>3267</v>
      </c>
      <c r="R380" t="s">
        <v>3265</v>
      </c>
    </row>
    <row r="381" spans="1:18">
      <c r="A381" t="s">
        <v>760</v>
      </c>
      <c r="B381" t="s">
        <v>761</v>
      </c>
      <c r="C381">
        <v>167</v>
      </c>
      <c r="D381">
        <v>155</v>
      </c>
      <c r="E381">
        <v>218</v>
      </c>
      <c r="F381">
        <v>82</v>
      </c>
      <c r="G381">
        <v>32</v>
      </c>
      <c r="H381">
        <v>3</v>
      </c>
      <c r="I381">
        <v>98</v>
      </c>
      <c r="J381">
        <v>0</v>
      </c>
      <c r="K381">
        <v>8</v>
      </c>
      <c r="L381">
        <v>15</v>
      </c>
      <c r="M381">
        <v>3</v>
      </c>
      <c r="N381">
        <v>0</v>
      </c>
      <c r="O381">
        <v>0.305</v>
      </c>
      <c r="P381">
        <v>0.406</v>
      </c>
      <c r="Q381" t="s">
        <v>3262</v>
      </c>
      <c r="R381" t="s">
        <v>3264</v>
      </c>
    </row>
    <row r="382" spans="1:18">
      <c r="A382" t="s">
        <v>762</v>
      </c>
      <c r="B382" t="s">
        <v>763</v>
      </c>
      <c r="C382">
        <v>167</v>
      </c>
      <c r="D382">
        <v>155</v>
      </c>
      <c r="E382">
        <v>218</v>
      </c>
      <c r="F382">
        <v>82</v>
      </c>
      <c r="G382">
        <v>32</v>
      </c>
      <c r="H382">
        <v>3</v>
      </c>
      <c r="I382">
        <v>98</v>
      </c>
      <c r="J382">
        <v>0</v>
      </c>
      <c r="K382">
        <v>8</v>
      </c>
      <c r="L382">
        <v>15</v>
      </c>
      <c r="M382">
        <v>3</v>
      </c>
      <c r="O382">
        <v>0.305</v>
      </c>
      <c r="P382">
        <v>0.406</v>
      </c>
      <c r="Q382" t="s">
        <v>3262</v>
      </c>
      <c r="R382" t="s">
        <v>3265</v>
      </c>
    </row>
    <row r="383" spans="1:18">
      <c r="A383" t="s">
        <v>764</v>
      </c>
      <c r="B383" t="s">
        <v>765</v>
      </c>
      <c r="C383">
        <v>0</v>
      </c>
      <c r="D383">
        <v>0</v>
      </c>
      <c r="E383">
        <v>0</v>
      </c>
      <c r="F383">
        <v>0</v>
      </c>
      <c r="G383">
        <v>0</v>
      </c>
      <c r="H383">
        <v>0</v>
      </c>
      <c r="I383">
        <v>0</v>
      </c>
      <c r="J383">
        <v>0</v>
      </c>
      <c r="K383">
        <v>0</v>
      </c>
      <c r="L383">
        <v>0</v>
      </c>
      <c r="M383">
        <v>0</v>
      </c>
      <c r="O383" t="s">
        <v>3266</v>
      </c>
      <c r="P383" t="s">
        <v>3266</v>
      </c>
      <c r="Q383" t="s">
        <v>3267</v>
      </c>
      <c r="R383" t="s">
        <v>3265</v>
      </c>
    </row>
    <row r="384" spans="1:18">
      <c r="A384" t="s">
        <v>766</v>
      </c>
      <c r="B384" t="s">
        <v>767</v>
      </c>
      <c r="C384">
        <v>0</v>
      </c>
      <c r="D384">
        <v>0</v>
      </c>
      <c r="E384">
        <v>0</v>
      </c>
      <c r="F384">
        <v>0</v>
      </c>
      <c r="G384">
        <v>0</v>
      </c>
      <c r="H384">
        <v>0</v>
      </c>
      <c r="I384">
        <v>0</v>
      </c>
      <c r="J384">
        <v>0</v>
      </c>
      <c r="K384">
        <v>0</v>
      </c>
      <c r="L384">
        <v>0</v>
      </c>
      <c r="M384">
        <v>0</v>
      </c>
      <c r="O384" t="s">
        <v>3266</v>
      </c>
      <c r="P384" t="s">
        <v>3266</v>
      </c>
      <c r="Q384" t="s">
        <v>3267</v>
      </c>
      <c r="R384" t="s">
        <v>3265</v>
      </c>
    </row>
    <row r="385" spans="1:18">
      <c r="A385" t="s">
        <v>768</v>
      </c>
      <c r="B385" t="s">
        <v>769</v>
      </c>
      <c r="C385">
        <v>297</v>
      </c>
      <c r="D385">
        <v>319</v>
      </c>
      <c r="E385">
        <v>261</v>
      </c>
      <c r="F385">
        <v>173</v>
      </c>
      <c r="G385">
        <v>68</v>
      </c>
      <c r="H385">
        <v>20</v>
      </c>
      <c r="I385">
        <v>0</v>
      </c>
      <c r="J385">
        <v>0</v>
      </c>
      <c r="K385">
        <v>0</v>
      </c>
      <c r="L385">
        <v>25</v>
      </c>
      <c r="M385">
        <v>0</v>
      </c>
      <c r="N385">
        <v>0</v>
      </c>
      <c r="O385">
        <v>-0.121</v>
      </c>
      <c r="P385">
        <v>-0.182</v>
      </c>
      <c r="Q385" t="s">
        <v>3262</v>
      </c>
      <c r="R385" t="s">
        <v>3264</v>
      </c>
    </row>
    <row r="386" spans="1:18">
      <c r="A386" t="s">
        <v>770</v>
      </c>
      <c r="B386" t="s">
        <v>771</v>
      </c>
      <c r="C386">
        <v>108</v>
      </c>
      <c r="D386">
        <v>105</v>
      </c>
      <c r="E386">
        <v>90</v>
      </c>
      <c r="F386">
        <v>61</v>
      </c>
      <c r="G386">
        <v>23</v>
      </c>
      <c r="H386">
        <v>6</v>
      </c>
      <c r="I386">
        <v>0</v>
      </c>
      <c r="J386">
        <v>0</v>
      </c>
      <c r="K386">
        <v>0</v>
      </c>
      <c r="L386">
        <v>9</v>
      </c>
      <c r="M386">
        <v>0</v>
      </c>
      <c r="O386">
        <v>-0.167</v>
      </c>
      <c r="P386">
        <v>-0.143</v>
      </c>
      <c r="Q386" t="s">
        <v>3262</v>
      </c>
      <c r="R386" t="s">
        <v>3265</v>
      </c>
    </row>
    <row r="387" spans="1:18">
      <c r="A387" t="s">
        <v>772</v>
      </c>
      <c r="B387" t="s">
        <v>773</v>
      </c>
      <c r="C387">
        <v>189</v>
      </c>
      <c r="D387">
        <v>214</v>
      </c>
      <c r="E387">
        <v>171</v>
      </c>
      <c r="F387">
        <v>112</v>
      </c>
      <c r="G387">
        <v>45</v>
      </c>
      <c r="H387">
        <v>14</v>
      </c>
      <c r="I387">
        <v>0</v>
      </c>
      <c r="J387">
        <v>0</v>
      </c>
      <c r="K387">
        <v>0</v>
      </c>
      <c r="L387">
        <v>16</v>
      </c>
      <c r="M387">
        <v>0</v>
      </c>
      <c r="O387">
        <v>-0.095</v>
      </c>
      <c r="P387">
        <v>-0.201</v>
      </c>
      <c r="Q387" t="s">
        <v>3262</v>
      </c>
      <c r="R387" t="s">
        <v>3265</v>
      </c>
    </row>
    <row r="388" spans="1:18">
      <c r="A388" t="s">
        <v>774</v>
      </c>
      <c r="B388" t="s">
        <v>775</v>
      </c>
      <c r="C388">
        <v>0</v>
      </c>
      <c r="D388">
        <v>0</v>
      </c>
      <c r="E388">
        <v>0</v>
      </c>
      <c r="F388">
        <v>0</v>
      </c>
      <c r="G388">
        <v>0</v>
      </c>
      <c r="H388">
        <v>0</v>
      </c>
      <c r="I388">
        <v>0</v>
      </c>
      <c r="J388">
        <v>0</v>
      </c>
      <c r="K388">
        <v>0</v>
      </c>
      <c r="L388">
        <v>0</v>
      </c>
      <c r="M388">
        <v>0</v>
      </c>
      <c r="O388" t="s">
        <v>3266</v>
      </c>
      <c r="P388" t="s">
        <v>3266</v>
      </c>
      <c r="Q388" t="s">
        <v>3267</v>
      </c>
      <c r="R388" t="s">
        <v>3265</v>
      </c>
    </row>
    <row r="389" spans="1:18">
      <c r="A389" t="s">
        <v>776</v>
      </c>
      <c r="B389" t="s">
        <v>777</v>
      </c>
      <c r="C389">
        <v>0</v>
      </c>
      <c r="D389">
        <v>0</v>
      </c>
      <c r="E389">
        <v>0</v>
      </c>
      <c r="F389">
        <v>0</v>
      </c>
      <c r="G389">
        <v>0</v>
      </c>
      <c r="H389">
        <v>0</v>
      </c>
      <c r="I389">
        <v>0</v>
      </c>
      <c r="J389">
        <v>0</v>
      </c>
      <c r="K389">
        <v>0</v>
      </c>
      <c r="L389">
        <v>0</v>
      </c>
      <c r="M389">
        <v>0</v>
      </c>
      <c r="O389" t="s">
        <v>3266</v>
      </c>
      <c r="P389" t="s">
        <v>3266</v>
      </c>
      <c r="Q389" t="s">
        <v>3267</v>
      </c>
      <c r="R389" t="s">
        <v>3265</v>
      </c>
    </row>
    <row r="390" spans="1:18">
      <c r="A390" t="s">
        <v>778</v>
      </c>
      <c r="B390" t="s">
        <v>779</v>
      </c>
      <c r="C390">
        <v>0</v>
      </c>
      <c r="D390">
        <v>0</v>
      </c>
      <c r="E390">
        <v>0</v>
      </c>
      <c r="F390">
        <v>0</v>
      </c>
      <c r="G390">
        <v>0</v>
      </c>
      <c r="H390">
        <v>0</v>
      </c>
      <c r="I390">
        <v>0</v>
      </c>
      <c r="J390">
        <v>0</v>
      </c>
      <c r="K390">
        <v>0</v>
      </c>
      <c r="L390">
        <v>0</v>
      </c>
      <c r="M390">
        <v>0</v>
      </c>
      <c r="O390" t="s">
        <v>3266</v>
      </c>
      <c r="P390" t="s">
        <v>3266</v>
      </c>
      <c r="Q390" t="s">
        <v>3267</v>
      </c>
      <c r="R390" t="s">
        <v>3265</v>
      </c>
    </row>
    <row r="391" spans="1:18">
      <c r="A391" t="s">
        <v>780</v>
      </c>
      <c r="B391" t="s">
        <v>781</v>
      </c>
      <c r="C391">
        <v>64</v>
      </c>
      <c r="D391">
        <v>820</v>
      </c>
      <c r="E391">
        <v>0</v>
      </c>
      <c r="F391">
        <v>0</v>
      </c>
      <c r="G391">
        <v>0</v>
      </c>
      <c r="H391">
        <v>0</v>
      </c>
      <c r="I391">
        <v>0</v>
      </c>
      <c r="J391">
        <v>0</v>
      </c>
      <c r="K391">
        <v>0</v>
      </c>
      <c r="L391">
        <v>436</v>
      </c>
      <c r="M391">
        <v>0</v>
      </c>
      <c r="N391">
        <v>0</v>
      </c>
      <c r="O391">
        <v>-1</v>
      </c>
      <c r="P391">
        <v>-1</v>
      </c>
      <c r="Q391" t="s">
        <v>3262</v>
      </c>
      <c r="R391" t="s">
        <v>3264</v>
      </c>
    </row>
    <row r="392" spans="1:18">
      <c r="A392" t="s">
        <v>782</v>
      </c>
      <c r="B392" t="s">
        <v>783</v>
      </c>
      <c r="C392">
        <v>0</v>
      </c>
      <c r="D392">
        <v>0</v>
      </c>
      <c r="E392">
        <v>0</v>
      </c>
      <c r="F392">
        <v>0</v>
      </c>
      <c r="G392">
        <v>0</v>
      </c>
      <c r="H392">
        <v>0</v>
      </c>
      <c r="I392">
        <v>0</v>
      </c>
      <c r="J392">
        <v>0</v>
      </c>
      <c r="K392">
        <v>0</v>
      </c>
      <c r="L392">
        <v>0</v>
      </c>
      <c r="M392">
        <v>0</v>
      </c>
      <c r="O392" t="s">
        <v>3266</v>
      </c>
      <c r="P392" t="s">
        <v>3266</v>
      </c>
      <c r="Q392" t="s">
        <v>3267</v>
      </c>
      <c r="R392" t="s">
        <v>3265</v>
      </c>
    </row>
    <row r="393" spans="1:18">
      <c r="A393" t="s">
        <v>784</v>
      </c>
      <c r="B393" t="s">
        <v>785</v>
      </c>
      <c r="C393">
        <v>0</v>
      </c>
      <c r="D393">
        <v>0</v>
      </c>
      <c r="E393">
        <v>0</v>
      </c>
      <c r="F393">
        <v>0</v>
      </c>
      <c r="G393">
        <v>0</v>
      </c>
      <c r="H393">
        <v>0</v>
      </c>
      <c r="I393">
        <v>0</v>
      </c>
      <c r="J393">
        <v>0</v>
      </c>
      <c r="K393">
        <v>0</v>
      </c>
      <c r="L393">
        <v>0</v>
      </c>
      <c r="M393">
        <v>0</v>
      </c>
      <c r="O393" t="s">
        <v>3266</v>
      </c>
      <c r="P393" t="s">
        <v>3266</v>
      </c>
      <c r="Q393" t="s">
        <v>3267</v>
      </c>
      <c r="R393" t="s">
        <v>3265</v>
      </c>
    </row>
    <row r="394" spans="1:18">
      <c r="A394" t="s">
        <v>786</v>
      </c>
      <c r="B394" t="s">
        <v>787</v>
      </c>
      <c r="C394">
        <v>0</v>
      </c>
      <c r="D394">
        <v>0</v>
      </c>
      <c r="E394">
        <v>0</v>
      </c>
      <c r="F394">
        <v>0</v>
      </c>
      <c r="G394">
        <v>0</v>
      </c>
      <c r="H394">
        <v>0</v>
      </c>
      <c r="I394">
        <v>0</v>
      </c>
      <c r="J394">
        <v>0</v>
      </c>
      <c r="K394">
        <v>0</v>
      </c>
      <c r="L394">
        <v>0</v>
      </c>
      <c r="M394">
        <v>0</v>
      </c>
      <c r="O394" t="s">
        <v>3266</v>
      </c>
      <c r="P394" t="s">
        <v>3266</v>
      </c>
      <c r="Q394" t="s">
        <v>3267</v>
      </c>
      <c r="R394" t="s">
        <v>3265</v>
      </c>
    </row>
    <row r="395" spans="1:18">
      <c r="A395" t="s">
        <v>788</v>
      </c>
      <c r="B395" t="s">
        <v>789</v>
      </c>
      <c r="C395">
        <v>0</v>
      </c>
      <c r="D395">
        <v>0</v>
      </c>
      <c r="E395">
        <v>0</v>
      </c>
      <c r="F395">
        <v>0</v>
      </c>
      <c r="G395">
        <v>0</v>
      </c>
      <c r="H395">
        <v>0</v>
      </c>
      <c r="I395">
        <v>0</v>
      </c>
      <c r="J395">
        <v>0</v>
      </c>
      <c r="K395">
        <v>0</v>
      </c>
      <c r="L395">
        <v>0</v>
      </c>
      <c r="M395">
        <v>0</v>
      </c>
      <c r="O395" t="s">
        <v>3266</v>
      </c>
      <c r="P395" t="s">
        <v>3266</v>
      </c>
      <c r="Q395" t="s">
        <v>3267</v>
      </c>
      <c r="R395" t="s">
        <v>3265</v>
      </c>
    </row>
    <row r="396" spans="1:18">
      <c r="A396" t="s">
        <v>790</v>
      </c>
      <c r="B396" t="s">
        <v>791</v>
      </c>
      <c r="C396">
        <v>0</v>
      </c>
      <c r="D396">
        <v>0</v>
      </c>
      <c r="E396">
        <v>0</v>
      </c>
      <c r="F396">
        <v>0</v>
      </c>
      <c r="G396">
        <v>0</v>
      </c>
      <c r="H396">
        <v>0</v>
      </c>
      <c r="I396">
        <v>0</v>
      </c>
      <c r="J396">
        <v>0</v>
      </c>
      <c r="K396">
        <v>0</v>
      </c>
      <c r="L396">
        <v>0</v>
      </c>
      <c r="M396">
        <v>0</v>
      </c>
      <c r="O396" t="s">
        <v>3266</v>
      </c>
      <c r="P396" t="s">
        <v>3266</v>
      </c>
      <c r="Q396" t="s">
        <v>3267</v>
      </c>
      <c r="R396" t="s">
        <v>3265</v>
      </c>
    </row>
    <row r="397" spans="1:18">
      <c r="A397" t="s">
        <v>792</v>
      </c>
      <c r="B397" t="s">
        <v>793</v>
      </c>
      <c r="C397">
        <v>64</v>
      </c>
      <c r="D397">
        <v>820</v>
      </c>
      <c r="E397">
        <v>0</v>
      </c>
      <c r="F397">
        <v>0</v>
      </c>
      <c r="G397">
        <v>0</v>
      </c>
      <c r="H397">
        <v>0</v>
      </c>
      <c r="I397">
        <v>0</v>
      </c>
      <c r="J397">
        <v>0</v>
      </c>
      <c r="K397">
        <v>0</v>
      </c>
      <c r="L397">
        <v>436</v>
      </c>
      <c r="M397">
        <v>0</v>
      </c>
      <c r="O397">
        <v>-1</v>
      </c>
      <c r="P397">
        <v>-1</v>
      </c>
      <c r="Q397" t="s">
        <v>3262</v>
      </c>
      <c r="R397" t="s">
        <v>3265</v>
      </c>
    </row>
    <row r="398" spans="1:18">
      <c r="A398" t="s">
        <v>794</v>
      </c>
      <c r="B398" t="s">
        <v>795</v>
      </c>
      <c r="C398">
        <v>0</v>
      </c>
      <c r="D398">
        <v>0</v>
      </c>
      <c r="E398">
        <v>0</v>
      </c>
      <c r="F398">
        <v>0</v>
      </c>
      <c r="G398">
        <v>0</v>
      </c>
      <c r="H398">
        <v>0</v>
      </c>
      <c r="I398">
        <v>0</v>
      </c>
      <c r="J398">
        <v>0</v>
      </c>
      <c r="K398">
        <v>0</v>
      </c>
      <c r="L398">
        <v>0</v>
      </c>
      <c r="M398">
        <v>0</v>
      </c>
      <c r="N398">
        <v>0</v>
      </c>
      <c r="O398" t="s">
        <v>3266</v>
      </c>
      <c r="P398" t="s">
        <v>3266</v>
      </c>
      <c r="Q398" t="s">
        <v>3267</v>
      </c>
      <c r="R398" t="s">
        <v>3264</v>
      </c>
    </row>
    <row r="399" spans="1:18">
      <c r="A399" t="s">
        <v>796</v>
      </c>
      <c r="B399" t="s">
        <v>795</v>
      </c>
      <c r="C399">
        <v>0</v>
      </c>
      <c r="D399">
        <v>0</v>
      </c>
      <c r="E399">
        <v>0</v>
      </c>
      <c r="F399">
        <v>0</v>
      </c>
      <c r="G399">
        <v>0</v>
      </c>
      <c r="H399">
        <v>0</v>
      </c>
      <c r="I399">
        <v>0</v>
      </c>
      <c r="J399">
        <v>0</v>
      </c>
      <c r="K399">
        <v>0</v>
      </c>
      <c r="L399">
        <v>0</v>
      </c>
      <c r="M399">
        <v>0</v>
      </c>
      <c r="O399" t="s">
        <v>3266</v>
      </c>
      <c r="P399" t="s">
        <v>3266</v>
      </c>
      <c r="Q399" t="s">
        <v>3267</v>
      </c>
      <c r="R399" t="s">
        <v>3265</v>
      </c>
    </row>
    <row r="400" spans="1:18">
      <c r="A400" t="s">
        <v>797</v>
      </c>
      <c r="B400" t="s">
        <v>121</v>
      </c>
      <c r="C400">
        <v>743</v>
      </c>
      <c r="D400">
        <v>911</v>
      </c>
      <c r="E400">
        <v>94</v>
      </c>
      <c r="F400">
        <v>62</v>
      </c>
      <c r="G400">
        <v>22</v>
      </c>
      <c r="H400">
        <v>10</v>
      </c>
      <c r="I400">
        <v>0</v>
      </c>
      <c r="J400">
        <v>0</v>
      </c>
      <c r="K400">
        <v>0</v>
      </c>
      <c r="L400">
        <v>74</v>
      </c>
      <c r="M400">
        <v>0</v>
      </c>
      <c r="N400">
        <v>0</v>
      </c>
      <c r="O400">
        <v>-0.873</v>
      </c>
      <c r="P400">
        <v>-0.897</v>
      </c>
      <c r="Q400" t="s">
        <v>3262</v>
      </c>
      <c r="R400" t="s">
        <v>3263</v>
      </c>
    </row>
    <row r="401" spans="1:18">
      <c r="A401" t="s">
        <v>798</v>
      </c>
      <c r="B401" t="s">
        <v>799</v>
      </c>
      <c r="C401">
        <v>0</v>
      </c>
      <c r="D401">
        <v>0</v>
      </c>
      <c r="E401">
        <v>0</v>
      </c>
      <c r="F401">
        <v>0</v>
      </c>
      <c r="G401">
        <v>0</v>
      </c>
      <c r="H401">
        <v>0</v>
      </c>
      <c r="I401">
        <v>0</v>
      </c>
      <c r="J401">
        <v>0</v>
      </c>
      <c r="K401">
        <v>0</v>
      </c>
      <c r="L401">
        <v>0</v>
      </c>
      <c r="M401">
        <v>0</v>
      </c>
      <c r="N401">
        <v>0</v>
      </c>
      <c r="O401" t="s">
        <v>3266</v>
      </c>
      <c r="P401" t="s">
        <v>3266</v>
      </c>
      <c r="Q401" t="s">
        <v>3267</v>
      </c>
      <c r="R401" t="s">
        <v>3264</v>
      </c>
    </row>
    <row r="402" spans="1:18">
      <c r="A402" t="s">
        <v>800</v>
      </c>
      <c r="B402" t="s">
        <v>166</v>
      </c>
      <c r="C402">
        <v>0</v>
      </c>
      <c r="D402">
        <v>0</v>
      </c>
      <c r="E402">
        <v>0</v>
      </c>
      <c r="F402">
        <v>0</v>
      </c>
      <c r="G402">
        <v>0</v>
      </c>
      <c r="H402">
        <v>0</v>
      </c>
      <c r="I402">
        <v>0</v>
      </c>
      <c r="J402">
        <v>0</v>
      </c>
      <c r="K402">
        <v>0</v>
      </c>
      <c r="L402">
        <v>0</v>
      </c>
      <c r="M402">
        <v>0</v>
      </c>
      <c r="O402" t="s">
        <v>3266</v>
      </c>
      <c r="P402" t="s">
        <v>3266</v>
      </c>
      <c r="Q402" t="s">
        <v>3267</v>
      </c>
      <c r="R402" t="s">
        <v>3265</v>
      </c>
    </row>
    <row r="403" spans="1:18">
      <c r="A403" t="s">
        <v>801</v>
      </c>
      <c r="B403" t="s">
        <v>168</v>
      </c>
      <c r="C403">
        <v>0</v>
      </c>
      <c r="D403">
        <v>0</v>
      </c>
      <c r="E403">
        <v>0</v>
      </c>
      <c r="F403">
        <v>0</v>
      </c>
      <c r="G403">
        <v>0</v>
      </c>
      <c r="H403">
        <v>0</v>
      </c>
      <c r="I403">
        <v>0</v>
      </c>
      <c r="J403">
        <v>0</v>
      </c>
      <c r="K403">
        <v>0</v>
      </c>
      <c r="L403">
        <v>0</v>
      </c>
      <c r="M403">
        <v>0</v>
      </c>
      <c r="O403" t="s">
        <v>3266</v>
      </c>
      <c r="P403" t="s">
        <v>3266</v>
      </c>
      <c r="Q403" t="s">
        <v>3267</v>
      </c>
      <c r="R403" t="s">
        <v>3265</v>
      </c>
    </row>
    <row r="404" spans="1:18">
      <c r="A404" t="s">
        <v>802</v>
      </c>
      <c r="B404" t="s">
        <v>170</v>
      </c>
      <c r="C404">
        <v>0</v>
      </c>
      <c r="D404">
        <v>0</v>
      </c>
      <c r="E404">
        <v>0</v>
      </c>
      <c r="F404">
        <v>0</v>
      </c>
      <c r="G404">
        <v>0</v>
      </c>
      <c r="H404">
        <v>0</v>
      </c>
      <c r="I404">
        <v>0</v>
      </c>
      <c r="J404">
        <v>0</v>
      </c>
      <c r="K404">
        <v>0</v>
      </c>
      <c r="L404">
        <v>0</v>
      </c>
      <c r="M404">
        <v>0</v>
      </c>
      <c r="O404" t="s">
        <v>3266</v>
      </c>
      <c r="P404" t="s">
        <v>3266</v>
      </c>
      <c r="Q404" t="s">
        <v>3267</v>
      </c>
      <c r="R404" t="s">
        <v>3265</v>
      </c>
    </row>
    <row r="405" spans="1:18">
      <c r="A405" t="s">
        <v>803</v>
      </c>
      <c r="B405" t="s">
        <v>804</v>
      </c>
      <c r="C405">
        <v>0</v>
      </c>
      <c r="D405">
        <v>0</v>
      </c>
      <c r="E405">
        <v>0</v>
      </c>
      <c r="F405">
        <v>0</v>
      </c>
      <c r="G405">
        <v>0</v>
      </c>
      <c r="H405">
        <v>0</v>
      </c>
      <c r="I405">
        <v>0</v>
      </c>
      <c r="J405">
        <v>0</v>
      </c>
      <c r="K405">
        <v>0</v>
      </c>
      <c r="L405">
        <v>0</v>
      </c>
      <c r="M405">
        <v>0</v>
      </c>
      <c r="O405" t="s">
        <v>3266</v>
      </c>
      <c r="P405" t="s">
        <v>3266</v>
      </c>
      <c r="Q405" t="s">
        <v>3267</v>
      </c>
      <c r="R405" t="s">
        <v>3265</v>
      </c>
    </row>
    <row r="406" spans="1:18">
      <c r="A406" t="s">
        <v>805</v>
      </c>
      <c r="B406" t="s">
        <v>806</v>
      </c>
      <c r="C406">
        <v>0</v>
      </c>
      <c r="D406">
        <v>0</v>
      </c>
      <c r="E406">
        <v>0</v>
      </c>
      <c r="F406">
        <v>0</v>
      </c>
      <c r="G406">
        <v>0</v>
      </c>
      <c r="H406">
        <v>0</v>
      </c>
      <c r="I406">
        <v>0</v>
      </c>
      <c r="J406">
        <v>0</v>
      </c>
      <c r="K406">
        <v>0</v>
      </c>
      <c r="L406">
        <v>0</v>
      </c>
      <c r="M406">
        <v>0</v>
      </c>
      <c r="N406">
        <v>0</v>
      </c>
      <c r="O406" t="s">
        <v>3266</v>
      </c>
      <c r="P406" t="s">
        <v>3266</v>
      </c>
      <c r="Q406" t="s">
        <v>3267</v>
      </c>
      <c r="R406" t="s">
        <v>3264</v>
      </c>
    </row>
    <row r="407" spans="1:18">
      <c r="A407" t="s">
        <v>807</v>
      </c>
      <c r="B407" t="s">
        <v>808</v>
      </c>
      <c r="C407">
        <v>0</v>
      </c>
      <c r="D407">
        <v>0</v>
      </c>
      <c r="E407">
        <v>0</v>
      </c>
      <c r="F407">
        <v>0</v>
      </c>
      <c r="G407">
        <v>0</v>
      </c>
      <c r="H407">
        <v>0</v>
      </c>
      <c r="I407">
        <v>0</v>
      </c>
      <c r="J407">
        <v>0</v>
      </c>
      <c r="K407">
        <v>0</v>
      </c>
      <c r="L407">
        <v>0</v>
      </c>
      <c r="M407">
        <v>0</v>
      </c>
      <c r="O407" t="s">
        <v>3266</v>
      </c>
      <c r="P407" t="s">
        <v>3266</v>
      </c>
      <c r="Q407" t="s">
        <v>3267</v>
      </c>
      <c r="R407" t="s">
        <v>3265</v>
      </c>
    </row>
    <row r="408" spans="1:18">
      <c r="A408" t="s">
        <v>809</v>
      </c>
      <c r="B408" t="s">
        <v>810</v>
      </c>
      <c r="C408">
        <v>0</v>
      </c>
      <c r="D408">
        <v>0</v>
      </c>
      <c r="E408">
        <v>0</v>
      </c>
      <c r="F408">
        <v>0</v>
      </c>
      <c r="G408">
        <v>0</v>
      </c>
      <c r="H408">
        <v>0</v>
      </c>
      <c r="I408">
        <v>0</v>
      </c>
      <c r="J408">
        <v>0</v>
      </c>
      <c r="K408">
        <v>0</v>
      </c>
      <c r="L408">
        <v>0</v>
      </c>
      <c r="M408">
        <v>0</v>
      </c>
      <c r="O408" t="s">
        <v>3266</v>
      </c>
      <c r="P408" t="s">
        <v>3266</v>
      </c>
      <c r="Q408" t="s">
        <v>3267</v>
      </c>
      <c r="R408" t="s">
        <v>3265</v>
      </c>
    </row>
    <row r="409" spans="1:18">
      <c r="A409" t="s">
        <v>811</v>
      </c>
      <c r="B409" t="s">
        <v>812</v>
      </c>
      <c r="C409">
        <v>0</v>
      </c>
      <c r="D409">
        <v>0</v>
      </c>
      <c r="E409">
        <v>0</v>
      </c>
      <c r="F409">
        <v>0</v>
      </c>
      <c r="G409">
        <v>0</v>
      </c>
      <c r="H409">
        <v>0</v>
      </c>
      <c r="I409">
        <v>0</v>
      </c>
      <c r="J409">
        <v>0</v>
      </c>
      <c r="K409">
        <v>0</v>
      </c>
      <c r="L409">
        <v>0</v>
      </c>
      <c r="M409">
        <v>0</v>
      </c>
      <c r="O409" t="s">
        <v>3266</v>
      </c>
      <c r="P409" t="s">
        <v>3266</v>
      </c>
      <c r="Q409" t="s">
        <v>3267</v>
      </c>
      <c r="R409" t="s">
        <v>3265</v>
      </c>
    </row>
    <row r="410" spans="1:18">
      <c r="A410" t="s">
        <v>813</v>
      </c>
      <c r="B410" t="s">
        <v>814</v>
      </c>
      <c r="C410">
        <v>0</v>
      </c>
      <c r="D410">
        <v>0</v>
      </c>
      <c r="E410">
        <v>0</v>
      </c>
      <c r="F410">
        <v>0</v>
      </c>
      <c r="G410">
        <v>0</v>
      </c>
      <c r="H410">
        <v>0</v>
      </c>
      <c r="I410">
        <v>0</v>
      </c>
      <c r="J410">
        <v>0</v>
      </c>
      <c r="K410">
        <v>0</v>
      </c>
      <c r="L410">
        <v>0</v>
      </c>
      <c r="M410">
        <v>0</v>
      </c>
      <c r="O410" t="s">
        <v>3266</v>
      </c>
      <c r="P410" t="s">
        <v>3266</v>
      </c>
      <c r="Q410" t="s">
        <v>3267</v>
      </c>
      <c r="R410" t="s">
        <v>3265</v>
      </c>
    </row>
    <row r="411" spans="1:18">
      <c r="A411" t="s">
        <v>815</v>
      </c>
      <c r="B411" t="s">
        <v>816</v>
      </c>
      <c r="C411">
        <v>0</v>
      </c>
      <c r="D411">
        <v>0</v>
      </c>
      <c r="E411">
        <v>0</v>
      </c>
      <c r="F411">
        <v>0</v>
      </c>
      <c r="G411">
        <v>0</v>
      </c>
      <c r="H411">
        <v>0</v>
      </c>
      <c r="I411">
        <v>0</v>
      </c>
      <c r="J411">
        <v>0</v>
      </c>
      <c r="K411">
        <v>0</v>
      </c>
      <c r="L411">
        <v>0</v>
      </c>
      <c r="M411">
        <v>0</v>
      </c>
      <c r="O411" t="s">
        <v>3266</v>
      </c>
      <c r="P411" t="s">
        <v>3266</v>
      </c>
      <c r="Q411" t="s">
        <v>3267</v>
      </c>
      <c r="R411" t="s">
        <v>3265</v>
      </c>
    </row>
    <row r="412" spans="1:18">
      <c r="A412" t="s">
        <v>817</v>
      </c>
      <c r="B412" t="s">
        <v>818</v>
      </c>
      <c r="C412">
        <v>0</v>
      </c>
      <c r="D412">
        <v>0</v>
      </c>
      <c r="E412">
        <v>0</v>
      </c>
      <c r="F412">
        <v>0</v>
      </c>
      <c r="G412">
        <v>0</v>
      </c>
      <c r="H412">
        <v>0</v>
      </c>
      <c r="I412">
        <v>0</v>
      </c>
      <c r="J412">
        <v>0</v>
      </c>
      <c r="K412">
        <v>0</v>
      </c>
      <c r="L412">
        <v>0</v>
      </c>
      <c r="M412">
        <v>0</v>
      </c>
      <c r="O412" t="s">
        <v>3266</v>
      </c>
      <c r="P412" t="s">
        <v>3266</v>
      </c>
      <c r="Q412" t="s">
        <v>3267</v>
      </c>
      <c r="R412" t="s">
        <v>3265</v>
      </c>
    </row>
    <row r="413" spans="1:18">
      <c r="A413" t="s">
        <v>819</v>
      </c>
      <c r="B413" t="s">
        <v>820</v>
      </c>
      <c r="C413">
        <v>0</v>
      </c>
      <c r="D413">
        <v>0</v>
      </c>
      <c r="E413">
        <v>0</v>
      </c>
      <c r="F413">
        <v>0</v>
      </c>
      <c r="G413">
        <v>0</v>
      </c>
      <c r="H413">
        <v>0</v>
      </c>
      <c r="I413">
        <v>0</v>
      </c>
      <c r="J413">
        <v>0</v>
      </c>
      <c r="K413">
        <v>0</v>
      </c>
      <c r="L413">
        <v>0</v>
      </c>
      <c r="M413">
        <v>0</v>
      </c>
      <c r="O413" t="s">
        <v>3266</v>
      </c>
      <c r="P413" t="s">
        <v>3266</v>
      </c>
      <c r="Q413" t="s">
        <v>3267</v>
      </c>
      <c r="R413" t="s">
        <v>3265</v>
      </c>
    </row>
    <row r="414" spans="1:18">
      <c r="A414" t="s">
        <v>821</v>
      </c>
      <c r="B414" t="s">
        <v>822</v>
      </c>
      <c r="C414">
        <v>0</v>
      </c>
      <c r="D414">
        <v>0</v>
      </c>
      <c r="E414">
        <v>0</v>
      </c>
      <c r="F414">
        <v>0</v>
      </c>
      <c r="G414">
        <v>0</v>
      </c>
      <c r="H414">
        <v>0</v>
      </c>
      <c r="I414">
        <v>0</v>
      </c>
      <c r="J414">
        <v>0</v>
      </c>
      <c r="K414">
        <v>0</v>
      </c>
      <c r="L414">
        <v>0</v>
      </c>
      <c r="M414">
        <v>0</v>
      </c>
      <c r="O414" t="s">
        <v>3266</v>
      </c>
      <c r="P414" t="s">
        <v>3266</v>
      </c>
      <c r="Q414" t="s">
        <v>3267</v>
      </c>
      <c r="R414" t="s">
        <v>3265</v>
      </c>
    </row>
    <row r="415" spans="1:18">
      <c r="A415" t="s">
        <v>823</v>
      </c>
      <c r="B415" t="s">
        <v>824</v>
      </c>
      <c r="C415">
        <v>0</v>
      </c>
      <c r="D415">
        <v>0</v>
      </c>
      <c r="E415">
        <v>0</v>
      </c>
      <c r="F415">
        <v>0</v>
      </c>
      <c r="G415">
        <v>0</v>
      </c>
      <c r="H415">
        <v>0</v>
      </c>
      <c r="I415">
        <v>0</v>
      </c>
      <c r="J415">
        <v>0</v>
      </c>
      <c r="K415">
        <v>0</v>
      </c>
      <c r="L415">
        <v>0</v>
      </c>
      <c r="M415">
        <v>0</v>
      </c>
      <c r="N415">
        <v>0</v>
      </c>
      <c r="O415" t="s">
        <v>3266</v>
      </c>
      <c r="P415" t="s">
        <v>3266</v>
      </c>
      <c r="Q415" t="s">
        <v>3267</v>
      </c>
      <c r="R415" t="s">
        <v>3264</v>
      </c>
    </row>
    <row r="416" spans="1:18">
      <c r="A416" t="s">
        <v>825</v>
      </c>
      <c r="B416" t="s">
        <v>808</v>
      </c>
      <c r="C416">
        <v>0</v>
      </c>
      <c r="D416">
        <v>0</v>
      </c>
      <c r="E416">
        <v>0</v>
      </c>
      <c r="F416">
        <v>0</v>
      </c>
      <c r="G416">
        <v>0</v>
      </c>
      <c r="H416">
        <v>0</v>
      </c>
      <c r="I416">
        <v>0</v>
      </c>
      <c r="J416">
        <v>0</v>
      </c>
      <c r="K416">
        <v>0</v>
      </c>
      <c r="L416">
        <v>0</v>
      </c>
      <c r="M416">
        <v>0</v>
      </c>
      <c r="O416" t="s">
        <v>3266</v>
      </c>
      <c r="P416" t="s">
        <v>3266</v>
      </c>
      <c r="Q416" t="s">
        <v>3267</v>
      </c>
      <c r="R416" t="s">
        <v>3265</v>
      </c>
    </row>
    <row r="417" spans="1:18">
      <c r="A417" t="s">
        <v>826</v>
      </c>
      <c r="B417" t="s">
        <v>827</v>
      </c>
      <c r="C417">
        <v>0</v>
      </c>
      <c r="D417">
        <v>0</v>
      </c>
      <c r="E417">
        <v>0</v>
      </c>
      <c r="F417">
        <v>0</v>
      </c>
      <c r="G417">
        <v>0</v>
      </c>
      <c r="H417">
        <v>0</v>
      </c>
      <c r="I417">
        <v>0</v>
      </c>
      <c r="J417">
        <v>0</v>
      </c>
      <c r="K417">
        <v>0</v>
      </c>
      <c r="L417">
        <v>0</v>
      </c>
      <c r="M417">
        <v>0</v>
      </c>
      <c r="O417" t="s">
        <v>3266</v>
      </c>
      <c r="P417" t="s">
        <v>3266</v>
      </c>
      <c r="Q417" t="s">
        <v>3267</v>
      </c>
      <c r="R417" t="s">
        <v>3265</v>
      </c>
    </row>
    <row r="418" spans="1:18">
      <c r="A418" t="s">
        <v>828</v>
      </c>
      <c r="B418" t="s">
        <v>829</v>
      </c>
      <c r="C418">
        <v>0</v>
      </c>
      <c r="D418">
        <v>0</v>
      </c>
      <c r="E418">
        <v>0</v>
      </c>
      <c r="F418">
        <v>0</v>
      </c>
      <c r="G418">
        <v>0</v>
      </c>
      <c r="H418">
        <v>0</v>
      </c>
      <c r="I418">
        <v>0</v>
      </c>
      <c r="J418">
        <v>0</v>
      </c>
      <c r="K418">
        <v>0</v>
      </c>
      <c r="L418">
        <v>0</v>
      </c>
      <c r="M418">
        <v>0</v>
      </c>
      <c r="O418" t="s">
        <v>3266</v>
      </c>
      <c r="P418" t="s">
        <v>3266</v>
      </c>
      <c r="Q418" t="s">
        <v>3267</v>
      </c>
      <c r="R418" t="s">
        <v>3265</v>
      </c>
    </row>
    <row r="419" spans="1:18">
      <c r="A419" t="s">
        <v>830</v>
      </c>
      <c r="B419" t="s">
        <v>831</v>
      </c>
      <c r="C419">
        <v>0</v>
      </c>
      <c r="D419">
        <v>0</v>
      </c>
      <c r="E419">
        <v>0</v>
      </c>
      <c r="F419">
        <v>0</v>
      </c>
      <c r="G419">
        <v>0</v>
      </c>
      <c r="H419">
        <v>0</v>
      </c>
      <c r="I419">
        <v>0</v>
      </c>
      <c r="J419">
        <v>0</v>
      </c>
      <c r="K419">
        <v>0</v>
      </c>
      <c r="L419">
        <v>0</v>
      </c>
      <c r="M419">
        <v>0</v>
      </c>
      <c r="O419" t="s">
        <v>3266</v>
      </c>
      <c r="P419" t="s">
        <v>3266</v>
      </c>
      <c r="Q419" t="s">
        <v>3267</v>
      </c>
      <c r="R419" t="s">
        <v>3265</v>
      </c>
    </row>
    <row r="420" spans="1:18">
      <c r="A420" t="s">
        <v>832</v>
      </c>
      <c r="B420" t="s">
        <v>833</v>
      </c>
      <c r="C420">
        <v>0</v>
      </c>
      <c r="D420">
        <v>0</v>
      </c>
      <c r="E420">
        <v>0</v>
      </c>
      <c r="F420">
        <v>0</v>
      </c>
      <c r="G420">
        <v>0</v>
      </c>
      <c r="H420">
        <v>0</v>
      </c>
      <c r="I420">
        <v>0</v>
      </c>
      <c r="J420">
        <v>0</v>
      </c>
      <c r="K420">
        <v>0</v>
      </c>
      <c r="L420">
        <v>0</v>
      </c>
      <c r="M420">
        <v>0</v>
      </c>
      <c r="O420" t="s">
        <v>3266</v>
      </c>
      <c r="P420" t="s">
        <v>3266</v>
      </c>
      <c r="Q420" t="s">
        <v>3267</v>
      </c>
      <c r="R420" t="s">
        <v>3265</v>
      </c>
    </row>
    <row r="421" spans="1:18">
      <c r="A421" t="s">
        <v>834</v>
      </c>
      <c r="B421" t="s">
        <v>835</v>
      </c>
      <c r="C421">
        <v>324</v>
      </c>
      <c r="D421">
        <v>0</v>
      </c>
      <c r="E421">
        <v>0</v>
      </c>
      <c r="F421">
        <v>0</v>
      </c>
      <c r="G421">
        <v>0</v>
      </c>
      <c r="H421">
        <v>0</v>
      </c>
      <c r="I421">
        <v>0</v>
      </c>
      <c r="J421">
        <v>0</v>
      </c>
      <c r="K421">
        <v>0</v>
      </c>
      <c r="L421">
        <v>0</v>
      </c>
      <c r="M421">
        <v>0</v>
      </c>
      <c r="N421">
        <v>0</v>
      </c>
      <c r="O421">
        <v>-1</v>
      </c>
      <c r="P421" t="s">
        <v>3266</v>
      </c>
      <c r="Q421" t="s">
        <v>3262</v>
      </c>
      <c r="R421" t="s">
        <v>3264</v>
      </c>
    </row>
    <row r="422" spans="1:18">
      <c r="A422" t="s">
        <v>836</v>
      </c>
      <c r="B422" t="s">
        <v>808</v>
      </c>
      <c r="C422">
        <v>0</v>
      </c>
      <c r="D422">
        <v>0</v>
      </c>
      <c r="E422">
        <v>0</v>
      </c>
      <c r="F422">
        <v>0</v>
      </c>
      <c r="G422">
        <v>0</v>
      </c>
      <c r="H422">
        <v>0</v>
      </c>
      <c r="I422">
        <v>0</v>
      </c>
      <c r="J422">
        <v>0</v>
      </c>
      <c r="K422">
        <v>0</v>
      </c>
      <c r="L422">
        <v>0</v>
      </c>
      <c r="M422">
        <v>0</v>
      </c>
      <c r="O422" t="s">
        <v>3266</v>
      </c>
      <c r="P422" t="s">
        <v>3266</v>
      </c>
      <c r="Q422" t="s">
        <v>3267</v>
      </c>
      <c r="R422" t="s">
        <v>3265</v>
      </c>
    </row>
    <row r="423" spans="1:18">
      <c r="A423" t="s">
        <v>837</v>
      </c>
      <c r="B423" t="s">
        <v>838</v>
      </c>
      <c r="C423">
        <v>0</v>
      </c>
      <c r="D423">
        <v>0</v>
      </c>
      <c r="E423">
        <v>0</v>
      </c>
      <c r="F423">
        <v>0</v>
      </c>
      <c r="G423">
        <v>0</v>
      </c>
      <c r="H423">
        <v>0</v>
      </c>
      <c r="I423">
        <v>0</v>
      </c>
      <c r="J423">
        <v>0</v>
      </c>
      <c r="K423">
        <v>0</v>
      </c>
      <c r="L423">
        <v>0</v>
      </c>
      <c r="M423">
        <v>0</v>
      </c>
      <c r="O423" t="s">
        <v>3266</v>
      </c>
      <c r="P423" t="s">
        <v>3266</v>
      </c>
      <c r="Q423" t="s">
        <v>3267</v>
      </c>
      <c r="R423" t="s">
        <v>3265</v>
      </c>
    </row>
    <row r="424" spans="1:18">
      <c r="A424" t="s">
        <v>839</v>
      </c>
      <c r="B424" t="s">
        <v>840</v>
      </c>
      <c r="C424">
        <v>0</v>
      </c>
      <c r="D424">
        <v>0</v>
      </c>
      <c r="E424">
        <v>0</v>
      </c>
      <c r="F424">
        <v>0</v>
      </c>
      <c r="G424">
        <v>0</v>
      </c>
      <c r="H424">
        <v>0</v>
      </c>
      <c r="I424">
        <v>0</v>
      </c>
      <c r="J424">
        <v>0</v>
      </c>
      <c r="K424">
        <v>0</v>
      </c>
      <c r="L424">
        <v>0</v>
      </c>
      <c r="M424">
        <v>0</v>
      </c>
      <c r="O424" t="s">
        <v>3266</v>
      </c>
      <c r="P424" t="s">
        <v>3266</v>
      </c>
      <c r="Q424" t="s">
        <v>3267</v>
      </c>
      <c r="R424" t="s">
        <v>3265</v>
      </c>
    </row>
    <row r="425" spans="1:18">
      <c r="A425" t="s">
        <v>841</v>
      </c>
      <c r="B425" t="s">
        <v>842</v>
      </c>
      <c r="C425">
        <v>324</v>
      </c>
      <c r="D425">
        <v>0</v>
      </c>
      <c r="E425">
        <v>0</v>
      </c>
      <c r="F425">
        <v>0</v>
      </c>
      <c r="G425">
        <v>0</v>
      </c>
      <c r="H425">
        <v>0</v>
      </c>
      <c r="I425">
        <v>0</v>
      </c>
      <c r="J425">
        <v>0</v>
      </c>
      <c r="K425">
        <v>0</v>
      </c>
      <c r="L425">
        <v>0</v>
      </c>
      <c r="M425">
        <v>0</v>
      </c>
      <c r="O425">
        <v>-1</v>
      </c>
      <c r="P425" t="s">
        <v>3266</v>
      </c>
      <c r="Q425" t="s">
        <v>3262</v>
      </c>
      <c r="R425" t="s">
        <v>3265</v>
      </c>
    </row>
    <row r="426" spans="1:18">
      <c r="A426" t="s">
        <v>843</v>
      </c>
      <c r="B426" t="s">
        <v>844</v>
      </c>
      <c r="C426">
        <v>200</v>
      </c>
      <c r="D426">
        <v>0</v>
      </c>
      <c r="E426">
        <v>0</v>
      </c>
      <c r="F426">
        <v>0</v>
      </c>
      <c r="G426">
        <v>0</v>
      </c>
      <c r="H426">
        <v>0</v>
      </c>
      <c r="I426">
        <v>0</v>
      </c>
      <c r="J426">
        <v>0</v>
      </c>
      <c r="K426">
        <v>0</v>
      </c>
      <c r="L426">
        <v>0</v>
      </c>
      <c r="M426">
        <v>0</v>
      </c>
      <c r="N426">
        <v>0</v>
      </c>
      <c r="O426">
        <v>-1</v>
      </c>
      <c r="P426" t="s">
        <v>3266</v>
      </c>
      <c r="Q426" t="s">
        <v>3262</v>
      </c>
      <c r="R426" t="s">
        <v>3264</v>
      </c>
    </row>
    <row r="427" spans="1:18">
      <c r="A427" t="s">
        <v>845</v>
      </c>
      <c r="B427" t="s">
        <v>808</v>
      </c>
      <c r="C427">
        <v>0</v>
      </c>
      <c r="D427">
        <v>0</v>
      </c>
      <c r="E427">
        <v>0</v>
      </c>
      <c r="F427">
        <v>0</v>
      </c>
      <c r="G427">
        <v>0</v>
      </c>
      <c r="H427">
        <v>0</v>
      </c>
      <c r="I427">
        <v>0</v>
      </c>
      <c r="J427">
        <v>0</v>
      </c>
      <c r="K427">
        <v>0</v>
      </c>
      <c r="L427">
        <v>0</v>
      </c>
      <c r="M427">
        <v>0</v>
      </c>
      <c r="O427" t="s">
        <v>3266</v>
      </c>
      <c r="P427" t="s">
        <v>3266</v>
      </c>
      <c r="Q427" t="s">
        <v>3267</v>
      </c>
      <c r="R427" t="s">
        <v>3265</v>
      </c>
    </row>
    <row r="428" spans="1:18">
      <c r="A428" t="s">
        <v>846</v>
      </c>
      <c r="B428" t="s">
        <v>847</v>
      </c>
      <c r="C428">
        <v>200</v>
      </c>
      <c r="D428">
        <v>0</v>
      </c>
      <c r="E428">
        <v>0</v>
      </c>
      <c r="F428">
        <v>0</v>
      </c>
      <c r="G428">
        <v>0</v>
      </c>
      <c r="H428">
        <v>0</v>
      </c>
      <c r="I428">
        <v>0</v>
      </c>
      <c r="J428">
        <v>0</v>
      </c>
      <c r="K428">
        <v>0</v>
      </c>
      <c r="L428">
        <v>0</v>
      </c>
      <c r="M428">
        <v>0</v>
      </c>
      <c r="O428">
        <v>-1</v>
      </c>
      <c r="P428" t="s">
        <v>3266</v>
      </c>
      <c r="Q428" t="s">
        <v>3262</v>
      </c>
      <c r="R428" t="s">
        <v>3265</v>
      </c>
    </row>
    <row r="429" spans="1:18">
      <c r="A429" t="s">
        <v>848</v>
      </c>
      <c r="B429" t="s">
        <v>849</v>
      </c>
      <c r="C429">
        <v>0</v>
      </c>
      <c r="D429">
        <v>0</v>
      </c>
      <c r="E429">
        <v>0</v>
      </c>
      <c r="F429">
        <v>0</v>
      </c>
      <c r="G429">
        <v>0</v>
      </c>
      <c r="H429">
        <v>0</v>
      </c>
      <c r="I429">
        <v>0</v>
      </c>
      <c r="J429">
        <v>0</v>
      </c>
      <c r="K429">
        <v>0</v>
      </c>
      <c r="L429">
        <v>0</v>
      </c>
      <c r="M429">
        <v>0</v>
      </c>
      <c r="O429" t="s">
        <v>3266</v>
      </c>
      <c r="P429" t="s">
        <v>3266</v>
      </c>
      <c r="Q429" t="s">
        <v>3267</v>
      </c>
      <c r="R429" t="s">
        <v>3265</v>
      </c>
    </row>
    <row r="430" spans="1:18">
      <c r="A430" t="s">
        <v>850</v>
      </c>
      <c r="B430" t="s">
        <v>851</v>
      </c>
      <c r="C430">
        <v>0</v>
      </c>
      <c r="D430">
        <v>0</v>
      </c>
      <c r="E430">
        <v>0</v>
      </c>
      <c r="F430">
        <v>0</v>
      </c>
      <c r="G430">
        <v>0</v>
      </c>
      <c r="H430">
        <v>0</v>
      </c>
      <c r="I430">
        <v>0</v>
      </c>
      <c r="J430">
        <v>0</v>
      </c>
      <c r="K430">
        <v>0</v>
      </c>
      <c r="L430">
        <v>0</v>
      </c>
      <c r="M430">
        <v>0</v>
      </c>
      <c r="O430" t="s">
        <v>3266</v>
      </c>
      <c r="P430" t="s">
        <v>3266</v>
      </c>
      <c r="Q430" t="s">
        <v>3267</v>
      </c>
      <c r="R430" t="s">
        <v>3265</v>
      </c>
    </row>
    <row r="431" spans="1:18">
      <c r="A431" t="s">
        <v>852</v>
      </c>
      <c r="B431" t="s">
        <v>853</v>
      </c>
      <c r="C431">
        <v>0</v>
      </c>
      <c r="D431">
        <v>25</v>
      </c>
      <c r="E431">
        <v>28</v>
      </c>
      <c r="F431">
        <v>18</v>
      </c>
      <c r="G431">
        <v>8</v>
      </c>
      <c r="H431">
        <v>2</v>
      </c>
      <c r="I431">
        <v>0</v>
      </c>
      <c r="J431">
        <v>0</v>
      </c>
      <c r="K431">
        <v>0</v>
      </c>
      <c r="L431">
        <v>3</v>
      </c>
      <c r="M431">
        <v>0</v>
      </c>
      <c r="N431">
        <v>0</v>
      </c>
      <c r="O431" t="s">
        <v>3266</v>
      </c>
      <c r="P431">
        <v>0.12</v>
      </c>
      <c r="Q431" t="s">
        <v>3262</v>
      </c>
      <c r="R431" t="s">
        <v>3264</v>
      </c>
    </row>
    <row r="432" spans="1:18">
      <c r="A432" t="s">
        <v>854</v>
      </c>
      <c r="B432" t="s">
        <v>855</v>
      </c>
      <c r="C432">
        <v>0</v>
      </c>
      <c r="D432">
        <v>25</v>
      </c>
      <c r="E432">
        <v>28</v>
      </c>
      <c r="F432">
        <v>18</v>
      </c>
      <c r="G432">
        <v>8</v>
      </c>
      <c r="H432">
        <v>2</v>
      </c>
      <c r="I432">
        <v>0</v>
      </c>
      <c r="J432">
        <v>0</v>
      </c>
      <c r="K432">
        <v>0</v>
      </c>
      <c r="L432">
        <v>3</v>
      </c>
      <c r="M432">
        <v>0</v>
      </c>
      <c r="O432" t="s">
        <v>3266</v>
      </c>
      <c r="P432">
        <v>0.12</v>
      </c>
      <c r="Q432" t="s">
        <v>3262</v>
      </c>
      <c r="R432" t="s">
        <v>3265</v>
      </c>
    </row>
    <row r="433" spans="1:18">
      <c r="A433" t="s">
        <v>856</v>
      </c>
      <c r="B433" t="s">
        <v>857</v>
      </c>
      <c r="C433">
        <v>0</v>
      </c>
      <c r="D433">
        <v>0</v>
      </c>
      <c r="E433">
        <v>0</v>
      </c>
      <c r="F433">
        <v>0</v>
      </c>
      <c r="G433">
        <v>0</v>
      </c>
      <c r="H433">
        <v>0</v>
      </c>
      <c r="I433">
        <v>0</v>
      </c>
      <c r="J433">
        <v>0</v>
      </c>
      <c r="K433">
        <v>0</v>
      </c>
      <c r="L433">
        <v>0</v>
      </c>
      <c r="M433">
        <v>0</v>
      </c>
      <c r="O433" t="s">
        <v>3266</v>
      </c>
      <c r="P433" t="s">
        <v>3266</v>
      </c>
      <c r="Q433" t="s">
        <v>3267</v>
      </c>
      <c r="R433" t="s">
        <v>3265</v>
      </c>
    </row>
    <row r="434" spans="1:18">
      <c r="A434" t="s">
        <v>858</v>
      </c>
      <c r="B434" t="s">
        <v>859</v>
      </c>
      <c r="C434">
        <v>0</v>
      </c>
      <c r="D434">
        <v>0</v>
      </c>
      <c r="E434">
        <v>0</v>
      </c>
      <c r="F434">
        <v>0</v>
      </c>
      <c r="G434">
        <v>0</v>
      </c>
      <c r="H434">
        <v>0</v>
      </c>
      <c r="I434">
        <v>0</v>
      </c>
      <c r="J434">
        <v>0</v>
      </c>
      <c r="K434">
        <v>0</v>
      </c>
      <c r="L434">
        <v>0</v>
      </c>
      <c r="M434">
        <v>0</v>
      </c>
      <c r="O434" t="s">
        <v>3266</v>
      </c>
      <c r="P434" t="s">
        <v>3266</v>
      </c>
      <c r="Q434" t="s">
        <v>3267</v>
      </c>
      <c r="R434" t="s">
        <v>3265</v>
      </c>
    </row>
    <row r="435" spans="1:18">
      <c r="A435" t="s">
        <v>860</v>
      </c>
      <c r="B435" t="s">
        <v>861</v>
      </c>
      <c r="C435">
        <v>0</v>
      </c>
      <c r="D435">
        <v>0</v>
      </c>
      <c r="E435">
        <v>0</v>
      </c>
      <c r="F435">
        <v>0</v>
      </c>
      <c r="G435">
        <v>0</v>
      </c>
      <c r="H435">
        <v>0</v>
      </c>
      <c r="I435">
        <v>0</v>
      </c>
      <c r="J435">
        <v>0</v>
      </c>
      <c r="K435">
        <v>0</v>
      </c>
      <c r="L435">
        <v>0</v>
      </c>
      <c r="M435">
        <v>0</v>
      </c>
      <c r="O435" t="s">
        <v>3266</v>
      </c>
      <c r="P435" t="s">
        <v>3266</v>
      </c>
      <c r="Q435" t="s">
        <v>3267</v>
      </c>
      <c r="R435" t="s">
        <v>3265</v>
      </c>
    </row>
    <row r="436" spans="1:18">
      <c r="A436" t="s">
        <v>862</v>
      </c>
      <c r="B436" t="s">
        <v>863</v>
      </c>
      <c r="C436">
        <v>109</v>
      </c>
      <c r="D436">
        <v>130</v>
      </c>
      <c r="E436">
        <v>66</v>
      </c>
      <c r="F436">
        <v>44</v>
      </c>
      <c r="G436">
        <v>14</v>
      </c>
      <c r="H436">
        <v>8</v>
      </c>
      <c r="I436">
        <v>0</v>
      </c>
      <c r="J436">
        <v>0</v>
      </c>
      <c r="K436">
        <v>0</v>
      </c>
      <c r="L436">
        <v>24</v>
      </c>
      <c r="M436">
        <v>0</v>
      </c>
      <c r="N436">
        <v>0</v>
      </c>
      <c r="O436">
        <v>-0.394</v>
      </c>
      <c r="P436">
        <v>-0.492</v>
      </c>
      <c r="Q436" t="s">
        <v>3262</v>
      </c>
      <c r="R436" t="s">
        <v>3264</v>
      </c>
    </row>
    <row r="437" spans="1:18">
      <c r="A437" t="s">
        <v>864</v>
      </c>
      <c r="B437" t="s">
        <v>808</v>
      </c>
      <c r="C437">
        <v>82</v>
      </c>
      <c r="D437">
        <v>87</v>
      </c>
      <c r="E437">
        <v>66</v>
      </c>
      <c r="F437">
        <v>44</v>
      </c>
      <c r="G437">
        <v>14</v>
      </c>
      <c r="H437">
        <v>8</v>
      </c>
      <c r="I437">
        <v>0</v>
      </c>
      <c r="J437">
        <v>0</v>
      </c>
      <c r="K437">
        <v>0</v>
      </c>
      <c r="L437">
        <v>4</v>
      </c>
      <c r="M437">
        <v>0</v>
      </c>
      <c r="O437">
        <v>-0.195</v>
      </c>
      <c r="P437">
        <v>-0.241</v>
      </c>
      <c r="Q437" t="s">
        <v>3262</v>
      </c>
      <c r="R437" t="s">
        <v>3265</v>
      </c>
    </row>
    <row r="438" spans="1:18">
      <c r="A438" t="s">
        <v>865</v>
      </c>
      <c r="B438" t="s">
        <v>866</v>
      </c>
      <c r="C438">
        <v>27</v>
      </c>
      <c r="D438">
        <v>43</v>
      </c>
      <c r="E438">
        <v>0</v>
      </c>
      <c r="F438">
        <v>0</v>
      </c>
      <c r="G438">
        <v>0</v>
      </c>
      <c r="H438">
        <v>0</v>
      </c>
      <c r="I438">
        <v>0</v>
      </c>
      <c r="J438">
        <v>0</v>
      </c>
      <c r="K438">
        <v>0</v>
      </c>
      <c r="L438">
        <v>20</v>
      </c>
      <c r="M438">
        <v>0</v>
      </c>
      <c r="O438">
        <v>-1</v>
      </c>
      <c r="P438">
        <v>-1</v>
      </c>
      <c r="Q438" t="s">
        <v>3262</v>
      </c>
      <c r="R438" t="s">
        <v>3265</v>
      </c>
    </row>
    <row r="439" spans="1:18">
      <c r="A439" t="s">
        <v>867</v>
      </c>
      <c r="B439" t="s">
        <v>868</v>
      </c>
      <c r="C439">
        <v>0</v>
      </c>
      <c r="D439">
        <v>0</v>
      </c>
      <c r="E439">
        <v>0</v>
      </c>
      <c r="F439">
        <v>0</v>
      </c>
      <c r="G439">
        <v>0</v>
      </c>
      <c r="H439">
        <v>0</v>
      </c>
      <c r="I439">
        <v>0</v>
      </c>
      <c r="J439">
        <v>0</v>
      </c>
      <c r="K439">
        <v>0</v>
      </c>
      <c r="L439">
        <v>0</v>
      </c>
      <c r="M439">
        <v>0</v>
      </c>
      <c r="O439" t="s">
        <v>3266</v>
      </c>
      <c r="P439" t="s">
        <v>3266</v>
      </c>
      <c r="Q439" t="s">
        <v>3267</v>
      </c>
      <c r="R439" t="s">
        <v>3265</v>
      </c>
    </row>
    <row r="440" spans="1:18">
      <c r="A440" t="s">
        <v>869</v>
      </c>
      <c r="B440" t="s">
        <v>870</v>
      </c>
      <c r="C440">
        <v>0</v>
      </c>
      <c r="D440">
        <v>0</v>
      </c>
      <c r="E440">
        <v>0</v>
      </c>
      <c r="F440">
        <v>0</v>
      </c>
      <c r="G440">
        <v>0</v>
      </c>
      <c r="H440">
        <v>0</v>
      </c>
      <c r="I440">
        <v>0</v>
      </c>
      <c r="J440">
        <v>0</v>
      </c>
      <c r="K440">
        <v>0</v>
      </c>
      <c r="L440">
        <v>0</v>
      </c>
      <c r="M440">
        <v>0</v>
      </c>
      <c r="O440" t="s">
        <v>3266</v>
      </c>
      <c r="P440" t="s">
        <v>3266</v>
      </c>
      <c r="Q440" t="s">
        <v>3267</v>
      </c>
      <c r="R440" t="s">
        <v>3265</v>
      </c>
    </row>
    <row r="441" spans="1:18">
      <c r="A441" t="s">
        <v>871</v>
      </c>
      <c r="B441" t="s">
        <v>872</v>
      </c>
      <c r="C441">
        <v>0</v>
      </c>
      <c r="D441">
        <v>0</v>
      </c>
      <c r="E441">
        <v>0</v>
      </c>
      <c r="F441">
        <v>0</v>
      </c>
      <c r="G441">
        <v>0</v>
      </c>
      <c r="H441">
        <v>0</v>
      </c>
      <c r="I441">
        <v>0</v>
      </c>
      <c r="J441">
        <v>0</v>
      </c>
      <c r="K441">
        <v>0</v>
      </c>
      <c r="L441">
        <v>0</v>
      </c>
      <c r="M441">
        <v>0</v>
      </c>
      <c r="O441" t="s">
        <v>3266</v>
      </c>
      <c r="P441" t="s">
        <v>3266</v>
      </c>
      <c r="Q441" t="s">
        <v>3267</v>
      </c>
      <c r="R441" t="s">
        <v>3265</v>
      </c>
    </row>
    <row r="442" spans="1:18">
      <c r="A442" t="s">
        <v>873</v>
      </c>
      <c r="B442" t="s">
        <v>874</v>
      </c>
      <c r="C442">
        <v>0</v>
      </c>
      <c r="D442">
        <v>0</v>
      </c>
      <c r="E442">
        <v>0</v>
      </c>
      <c r="F442">
        <v>0</v>
      </c>
      <c r="G442">
        <v>0</v>
      </c>
      <c r="H442">
        <v>0</v>
      </c>
      <c r="I442">
        <v>0</v>
      </c>
      <c r="J442">
        <v>0</v>
      </c>
      <c r="K442">
        <v>0</v>
      </c>
      <c r="L442">
        <v>0</v>
      </c>
      <c r="M442">
        <v>0</v>
      </c>
      <c r="O442" t="s">
        <v>3266</v>
      </c>
      <c r="P442" t="s">
        <v>3266</v>
      </c>
      <c r="Q442" t="s">
        <v>3267</v>
      </c>
      <c r="R442" t="s">
        <v>3265</v>
      </c>
    </row>
    <row r="443" spans="1:18">
      <c r="A443" t="s">
        <v>875</v>
      </c>
      <c r="B443" t="s">
        <v>876</v>
      </c>
      <c r="C443">
        <v>0</v>
      </c>
      <c r="D443">
        <v>0</v>
      </c>
      <c r="E443">
        <v>0</v>
      </c>
      <c r="F443">
        <v>0</v>
      </c>
      <c r="G443">
        <v>0</v>
      </c>
      <c r="H443">
        <v>0</v>
      </c>
      <c r="I443">
        <v>0</v>
      </c>
      <c r="J443">
        <v>0</v>
      </c>
      <c r="K443">
        <v>0</v>
      </c>
      <c r="L443">
        <v>0</v>
      </c>
      <c r="M443">
        <v>0</v>
      </c>
      <c r="N443">
        <v>0</v>
      </c>
      <c r="O443" t="s">
        <v>3266</v>
      </c>
      <c r="P443" t="s">
        <v>3266</v>
      </c>
      <c r="Q443" t="s">
        <v>3267</v>
      </c>
      <c r="R443" t="s">
        <v>3264</v>
      </c>
    </row>
    <row r="444" spans="1:18">
      <c r="A444" t="s">
        <v>877</v>
      </c>
      <c r="B444" t="s">
        <v>878</v>
      </c>
      <c r="C444">
        <v>0</v>
      </c>
      <c r="D444">
        <v>0</v>
      </c>
      <c r="E444">
        <v>0</v>
      </c>
      <c r="F444">
        <v>0</v>
      </c>
      <c r="G444">
        <v>0</v>
      </c>
      <c r="H444">
        <v>0</v>
      </c>
      <c r="I444">
        <v>0</v>
      </c>
      <c r="J444">
        <v>0</v>
      </c>
      <c r="K444">
        <v>0</v>
      </c>
      <c r="L444">
        <v>0</v>
      </c>
      <c r="M444">
        <v>0</v>
      </c>
      <c r="O444" t="s">
        <v>3266</v>
      </c>
      <c r="P444" t="s">
        <v>3266</v>
      </c>
      <c r="Q444" t="s">
        <v>3267</v>
      </c>
      <c r="R444" t="s">
        <v>3265</v>
      </c>
    </row>
    <row r="445" spans="1:18">
      <c r="A445" t="s">
        <v>879</v>
      </c>
      <c r="B445" t="s">
        <v>880</v>
      </c>
      <c r="C445">
        <v>0</v>
      </c>
      <c r="D445">
        <v>0</v>
      </c>
      <c r="E445">
        <v>0</v>
      </c>
      <c r="F445">
        <v>0</v>
      </c>
      <c r="G445">
        <v>0</v>
      </c>
      <c r="H445">
        <v>0</v>
      </c>
      <c r="I445">
        <v>0</v>
      </c>
      <c r="J445">
        <v>0</v>
      </c>
      <c r="K445">
        <v>0</v>
      </c>
      <c r="L445">
        <v>0</v>
      </c>
      <c r="M445">
        <v>0</v>
      </c>
      <c r="O445" t="s">
        <v>3266</v>
      </c>
      <c r="P445" t="s">
        <v>3266</v>
      </c>
      <c r="Q445" t="s">
        <v>3267</v>
      </c>
      <c r="R445" t="s">
        <v>3265</v>
      </c>
    </row>
    <row r="446" spans="1:18">
      <c r="A446" t="s">
        <v>881</v>
      </c>
      <c r="B446" t="s">
        <v>882</v>
      </c>
      <c r="C446">
        <v>0</v>
      </c>
      <c r="D446">
        <v>0</v>
      </c>
      <c r="E446">
        <v>0</v>
      </c>
      <c r="F446">
        <v>0</v>
      </c>
      <c r="G446">
        <v>0</v>
      </c>
      <c r="H446">
        <v>0</v>
      </c>
      <c r="I446">
        <v>0</v>
      </c>
      <c r="J446">
        <v>0</v>
      </c>
      <c r="K446">
        <v>0</v>
      </c>
      <c r="L446">
        <v>0</v>
      </c>
      <c r="M446">
        <v>0</v>
      </c>
      <c r="O446" t="s">
        <v>3266</v>
      </c>
      <c r="P446" t="s">
        <v>3266</v>
      </c>
      <c r="Q446" t="s">
        <v>3267</v>
      </c>
      <c r="R446" t="s">
        <v>3265</v>
      </c>
    </row>
    <row r="447" spans="1:18">
      <c r="A447" t="s">
        <v>883</v>
      </c>
      <c r="B447" t="s">
        <v>884</v>
      </c>
      <c r="C447">
        <v>0</v>
      </c>
      <c r="D447">
        <v>0</v>
      </c>
      <c r="E447">
        <v>0</v>
      </c>
      <c r="F447">
        <v>0</v>
      </c>
      <c r="G447">
        <v>0</v>
      </c>
      <c r="H447">
        <v>0</v>
      </c>
      <c r="I447">
        <v>0</v>
      </c>
      <c r="J447">
        <v>0</v>
      </c>
      <c r="K447">
        <v>0</v>
      </c>
      <c r="L447">
        <v>0</v>
      </c>
      <c r="M447">
        <v>0</v>
      </c>
      <c r="N447">
        <v>0</v>
      </c>
      <c r="O447" t="s">
        <v>3266</v>
      </c>
      <c r="P447" t="s">
        <v>3266</v>
      </c>
      <c r="Q447" t="s">
        <v>3267</v>
      </c>
      <c r="R447" t="s">
        <v>3264</v>
      </c>
    </row>
    <row r="448" spans="1:18">
      <c r="A448" t="s">
        <v>885</v>
      </c>
      <c r="B448" t="s">
        <v>886</v>
      </c>
      <c r="C448">
        <v>0</v>
      </c>
      <c r="D448">
        <v>0</v>
      </c>
      <c r="E448">
        <v>0</v>
      </c>
      <c r="F448">
        <v>0</v>
      </c>
      <c r="G448">
        <v>0</v>
      </c>
      <c r="H448">
        <v>0</v>
      </c>
      <c r="I448">
        <v>0</v>
      </c>
      <c r="J448">
        <v>0</v>
      </c>
      <c r="K448">
        <v>0</v>
      </c>
      <c r="L448">
        <v>0</v>
      </c>
      <c r="M448">
        <v>0</v>
      </c>
      <c r="O448" t="s">
        <v>3266</v>
      </c>
      <c r="P448" t="s">
        <v>3266</v>
      </c>
      <c r="Q448" t="s">
        <v>3267</v>
      </c>
      <c r="R448" t="s">
        <v>3265</v>
      </c>
    </row>
    <row r="449" spans="1:18">
      <c r="A449" t="s">
        <v>887</v>
      </c>
      <c r="B449" t="s">
        <v>888</v>
      </c>
      <c r="C449">
        <v>0</v>
      </c>
      <c r="D449">
        <v>0</v>
      </c>
      <c r="E449">
        <v>0</v>
      </c>
      <c r="F449">
        <v>0</v>
      </c>
      <c r="G449">
        <v>0</v>
      </c>
      <c r="H449">
        <v>0</v>
      </c>
      <c r="I449">
        <v>0</v>
      </c>
      <c r="J449">
        <v>0</v>
      </c>
      <c r="K449">
        <v>0</v>
      </c>
      <c r="L449">
        <v>0</v>
      </c>
      <c r="M449">
        <v>0</v>
      </c>
      <c r="O449" t="s">
        <v>3266</v>
      </c>
      <c r="P449" t="s">
        <v>3266</v>
      </c>
      <c r="Q449" t="s">
        <v>3267</v>
      </c>
      <c r="R449" t="s">
        <v>3265</v>
      </c>
    </row>
    <row r="450" spans="1:18">
      <c r="A450" t="s">
        <v>889</v>
      </c>
      <c r="B450" t="s">
        <v>890</v>
      </c>
      <c r="C450">
        <v>0</v>
      </c>
      <c r="D450">
        <v>0</v>
      </c>
      <c r="E450">
        <v>0</v>
      </c>
      <c r="F450">
        <v>0</v>
      </c>
      <c r="G450">
        <v>0</v>
      </c>
      <c r="H450">
        <v>0</v>
      </c>
      <c r="I450">
        <v>0</v>
      </c>
      <c r="J450">
        <v>0</v>
      </c>
      <c r="K450">
        <v>0</v>
      </c>
      <c r="L450">
        <v>0</v>
      </c>
      <c r="M450">
        <v>0</v>
      </c>
      <c r="O450" t="s">
        <v>3266</v>
      </c>
      <c r="P450" t="s">
        <v>3266</v>
      </c>
      <c r="Q450" t="s">
        <v>3267</v>
      </c>
      <c r="R450" t="s">
        <v>3265</v>
      </c>
    </row>
    <row r="451" spans="1:18">
      <c r="A451" t="s">
        <v>891</v>
      </c>
      <c r="B451" t="s">
        <v>892</v>
      </c>
      <c r="C451">
        <v>110</v>
      </c>
      <c r="D451">
        <v>756</v>
      </c>
      <c r="E451">
        <v>0</v>
      </c>
      <c r="F451">
        <v>0</v>
      </c>
      <c r="G451">
        <v>0</v>
      </c>
      <c r="H451">
        <v>0</v>
      </c>
      <c r="I451">
        <v>0</v>
      </c>
      <c r="J451">
        <v>0</v>
      </c>
      <c r="K451">
        <v>0</v>
      </c>
      <c r="L451">
        <v>47</v>
      </c>
      <c r="M451">
        <v>0</v>
      </c>
      <c r="N451">
        <v>0</v>
      </c>
      <c r="O451">
        <v>-1</v>
      </c>
      <c r="P451">
        <v>-1</v>
      </c>
      <c r="Q451" t="s">
        <v>3262</v>
      </c>
      <c r="R451" t="s">
        <v>3264</v>
      </c>
    </row>
    <row r="452" spans="1:18">
      <c r="A452" t="s">
        <v>893</v>
      </c>
      <c r="B452" t="s">
        <v>894</v>
      </c>
      <c r="C452">
        <v>0</v>
      </c>
      <c r="D452">
        <v>0</v>
      </c>
      <c r="E452">
        <v>0</v>
      </c>
      <c r="F452">
        <v>0</v>
      </c>
      <c r="G452">
        <v>0</v>
      </c>
      <c r="H452">
        <v>0</v>
      </c>
      <c r="I452">
        <v>0</v>
      </c>
      <c r="J452">
        <v>0</v>
      </c>
      <c r="K452">
        <v>0</v>
      </c>
      <c r="L452">
        <v>0</v>
      </c>
      <c r="M452">
        <v>0</v>
      </c>
      <c r="O452" t="s">
        <v>3266</v>
      </c>
      <c r="P452" t="s">
        <v>3266</v>
      </c>
      <c r="Q452" t="s">
        <v>3267</v>
      </c>
      <c r="R452" t="s">
        <v>3265</v>
      </c>
    </row>
    <row r="453" spans="1:18">
      <c r="A453" t="s">
        <v>895</v>
      </c>
      <c r="B453" t="s">
        <v>896</v>
      </c>
      <c r="C453">
        <v>0</v>
      </c>
      <c r="D453">
        <v>0</v>
      </c>
      <c r="E453">
        <v>0</v>
      </c>
      <c r="F453">
        <v>0</v>
      </c>
      <c r="G453">
        <v>0</v>
      </c>
      <c r="H453">
        <v>0</v>
      </c>
      <c r="I453">
        <v>0</v>
      </c>
      <c r="J453">
        <v>0</v>
      </c>
      <c r="K453">
        <v>0</v>
      </c>
      <c r="L453">
        <v>0</v>
      </c>
      <c r="M453">
        <v>0</v>
      </c>
      <c r="O453" t="s">
        <v>3266</v>
      </c>
      <c r="P453" t="s">
        <v>3266</v>
      </c>
      <c r="Q453" t="s">
        <v>3267</v>
      </c>
      <c r="R453" t="s">
        <v>3265</v>
      </c>
    </row>
    <row r="454" spans="1:18">
      <c r="A454" t="s">
        <v>897</v>
      </c>
      <c r="B454" t="s">
        <v>898</v>
      </c>
      <c r="C454">
        <v>0</v>
      </c>
      <c r="D454">
        <v>0</v>
      </c>
      <c r="E454">
        <v>0</v>
      </c>
      <c r="F454">
        <v>0</v>
      </c>
      <c r="G454">
        <v>0</v>
      </c>
      <c r="H454">
        <v>0</v>
      </c>
      <c r="I454">
        <v>0</v>
      </c>
      <c r="J454">
        <v>0</v>
      </c>
      <c r="K454">
        <v>0</v>
      </c>
      <c r="L454">
        <v>0</v>
      </c>
      <c r="M454">
        <v>0</v>
      </c>
      <c r="O454" t="s">
        <v>3266</v>
      </c>
      <c r="P454" t="s">
        <v>3266</v>
      </c>
      <c r="Q454" t="s">
        <v>3267</v>
      </c>
      <c r="R454" t="s">
        <v>3265</v>
      </c>
    </row>
    <row r="455" spans="1:18">
      <c r="A455" t="s">
        <v>899</v>
      </c>
      <c r="B455" t="s">
        <v>892</v>
      </c>
      <c r="C455">
        <v>110</v>
      </c>
      <c r="D455">
        <v>756</v>
      </c>
      <c r="E455">
        <v>0</v>
      </c>
      <c r="F455">
        <v>0</v>
      </c>
      <c r="G455">
        <v>0</v>
      </c>
      <c r="H455">
        <v>0</v>
      </c>
      <c r="I455">
        <v>0</v>
      </c>
      <c r="J455">
        <v>0</v>
      </c>
      <c r="K455">
        <v>0</v>
      </c>
      <c r="L455">
        <v>47</v>
      </c>
      <c r="M455">
        <v>0</v>
      </c>
      <c r="O455">
        <v>-1</v>
      </c>
      <c r="P455">
        <v>-1</v>
      </c>
      <c r="Q455" t="s">
        <v>3262</v>
      </c>
      <c r="R455" t="s">
        <v>3265</v>
      </c>
    </row>
    <row r="456" spans="1:18">
      <c r="A456" t="s">
        <v>900</v>
      </c>
      <c r="B456" t="s">
        <v>122</v>
      </c>
      <c r="C456">
        <v>1608</v>
      </c>
      <c r="D456">
        <v>1810</v>
      </c>
      <c r="E456">
        <v>1389</v>
      </c>
      <c r="F456">
        <v>906</v>
      </c>
      <c r="G456">
        <v>332</v>
      </c>
      <c r="H456">
        <v>79</v>
      </c>
      <c r="I456">
        <v>67</v>
      </c>
      <c r="J456">
        <v>0</v>
      </c>
      <c r="K456">
        <v>0</v>
      </c>
      <c r="L456">
        <v>438</v>
      </c>
      <c r="M456">
        <v>5</v>
      </c>
      <c r="N456">
        <v>0</v>
      </c>
      <c r="O456">
        <v>-0.136</v>
      </c>
      <c r="P456">
        <v>-0.233</v>
      </c>
      <c r="Q456" t="s">
        <v>3262</v>
      </c>
      <c r="R456" t="s">
        <v>3263</v>
      </c>
    </row>
    <row r="457" spans="1:18">
      <c r="A457" t="s">
        <v>901</v>
      </c>
      <c r="B457" t="s">
        <v>902</v>
      </c>
      <c r="C457">
        <v>843</v>
      </c>
      <c r="D457">
        <v>889</v>
      </c>
      <c r="E457">
        <v>759</v>
      </c>
      <c r="F457">
        <v>486</v>
      </c>
      <c r="G457">
        <v>166</v>
      </c>
      <c r="H457">
        <v>40</v>
      </c>
      <c r="I457">
        <v>67</v>
      </c>
      <c r="J457">
        <v>0</v>
      </c>
      <c r="K457">
        <v>0</v>
      </c>
      <c r="L457">
        <v>90</v>
      </c>
      <c r="M457">
        <v>0</v>
      </c>
      <c r="N457">
        <v>0</v>
      </c>
      <c r="O457">
        <v>-0.1</v>
      </c>
      <c r="P457">
        <v>-0.146</v>
      </c>
      <c r="Q457" t="s">
        <v>3262</v>
      </c>
      <c r="R457" t="s">
        <v>3264</v>
      </c>
    </row>
    <row r="458" spans="1:18">
      <c r="A458" t="s">
        <v>903</v>
      </c>
      <c r="B458" t="s">
        <v>166</v>
      </c>
      <c r="C458">
        <v>306</v>
      </c>
      <c r="D458">
        <v>325</v>
      </c>
      <c r="E458">
        <v>288</v>
      </c>
      <c r="F458">
        <v>185</v>
      </c>
      <c r="G458">
        <v>80</v>
      </c>
      <c r="H458">
        <v>23</v>
      </c>
      <c r="I458">
        <v>0</v>
      </c>
      <c r="J458">
        <v>0</v>
      </c>
      <c r="K458">
        <v>0</v>
      </c>
      <c r="L458">
        <v>21</v>
      </c>
      <c r="M458">
        <v>0</v>
      </c>
      <c r="O458">
        <v>-0.059</v>
      </c>
      <c r="P458">
        <v>-0.114</v>
      </c>
      <c r="Q458" t="s">
        <v>3262</v>
      </c>
      <c r="R458" t="s">
        <v>3265</v>
      </c>
    </row>
    <row r="459" spans="1:18">
      <c r="A459" t="s">
        <v>904</v>
      </c>
      <c r="B459" t="s">
        <v>168</v>
      </c>
      <c r="C459">
        <v>5</v>
      </c>
      <c r="D459">
        <v>0</v>
      </c>
      <c r="E459">
        <v>0</v>
      </c>
      <c r="F459">
        <v>0</v>
      </c>
      <c r="G459">
        <v>0</v>
      </c>
      <c r="H459">
        <v>0</v>
      </c>
      <c r="I459">
        <v>0</v>
      </c>
      <c r="J459">
        <v>0</v>
      </c>
      <c r="K459">
        <v>0</v>
      </c>
      <c r="L459">
        <v>0</v>
      </c>
      <c r="M459">
        <v>0</v>
      </c>
      <c r="O459">
        <v>-1</v>
      </c>
      <c r="P459" t="s">
        <v>3266</v>
      </c>
      <c r="Q459" t="s">
        <v>3262</v>
      </c>
      <c r="R459" t="s">
        <v>3265</v>
      </c>
    </row>
    <row r="460" spans="1:18">
      <c r="A460" t="s">
        <v>905</v>
      </c>
      <c r="B460" t="s">
        <v>170</v>
      </c>
      <c r="C460">
        <v>0</v>
      </c>
      <c r="D460">
        <v>0</v>
      </c>
      <c r="E460">
        <v>0</v>
      </c>
      <c r="F460">
        <v>0</v>
      </c>
      <c r="G460">
        <v>0</v>
      </c>
      <c r="H460">
        <v>0</v>
      </c>
      <c r="I460">
        <v>0</v>
      </c>
      <c r="J460">
        <v>0</v>
      </c>
      <c r="K460">
        <v>0</v>
      </c>
      <c r="L460">
        <v>0</v>
      </c>
      <c r="M460">
        <v>0</v>
      </c>
      <c r="O460" t="s">
        <v>3266</v>
      </c>
      <c r="P460" t="s">
        <v>3266</v>
      </c>
      <c r="Q460" t="s">
        <v>3267</v>
      </c>
      <c r="R460" t="s">
        <v>3265</v>
      </c>
    </row>
    <row r="461" spans="1:18">
      <c r="A461" t="s">
        <v>906</v>
      </c>
      <c r="B461" t="s">
        <v>907</v>
      </c>
      <c r="C461">
        <v>90</v>
      </c>
      <c r="D461">
        <v>107</v>
      </c>
      <c r="E461">
        <v>80</v>
      </c>
      <c r="F461">
        <v>53</v>
      </c>
      <c r="G461">
        <v>21</v>
      </c>
      <c r="H461">
        <v>6</v>
      </c>
      <c r="I461">
        <v>0</v>
      </c>
      <c r="J461">
        <v>0</v>
      </c>
      <c r="K461">
        <v>0</v>
      </c>
      <c r="L461">
        <v>11</v>
      </c>
      <c r="M461">
        <v>0</v>
      </c>
      <c r="O461">
        <v>-0.111</v>
      </c>
      <c r="P461">
        <v>-0.252</v>
      </c>
      <c r="Q461" t="s">
        <v>3262</v>
      </c>
      <c r="R461" t="s">
        <v>3265</v>
      </c>
    </row>
    <row r="462" spans="1:18">
      <c r="A462" t="s">
        <v>908</v>
      </c>
      <c r="B462" t="s">
        <v>909</v>
      </c>
      <c r="C462">
        <v>0</v>
      </c>
      <c r="D462">
        <v>0</v>
      </c>
      <c r="E462">
        <v>0</v>
      </c>
      <c r="F462">
        <v>0</v>
      </c>
      <c r="G462">
        <v>0</v>
      </c>
      <c r="H462">
        <v>0</v>
      </c>
      <c r="I462">
        <v>0</v>
      </c>
      <c r="J462">
        <v>0</v>
      </c>
      <c r="K462">
        <v>0</v>
      </c>
      <c r="L462">
        <v>0</v>
      </c>
      <c r="M462">
        <v>0</v>
      </c>
      <c r="O462" t="s">
        <v>3266</v>
      </c>
      <c r="P462" t="s">
        <v>3266</v>
      </c>
      <c r="Q462" t="s">
        <v>3267</v>
      </c>
      <c r="R462" t="s">
        <v>3265</v>
      </c>
    </row>
    <row r="463" spans="1:18">
      <c r="A463" t="s">
        <v>910</v>
      </c>
      <c r="B463" t="s">
        <v>911</v>
      </c>
      <c r="C463">
        <v>0</v>
      </c>
      <c r="D463">
        <v>0</v>
      </c>
      <c r="E463">
        <v>0</v>
      </c>
      <c r="F463">
        <v>0</v>
      </c>
      <c r="G463">
        <v>0</v>
      </c>
      <c r="H463">
        <v>0</v>
      </c>
      <c r="I463">
        <v>0</v>
      </c>
      <c r="J463">
        <v>0</v>
      </c>
      <c r="K463">
        <v>0</v>
      </c>
      <c r="L463">
        <v>0</v>
      </c>
      <c r="M463">
        <v>0</v>
      </c>
      <c r="O463" t="s">
        <v>3266</v>
      </c>
      <c r="P463" t="s">
        <v>3266</v>
      </c>
      <c r="Q463" t="s">
        <v>3267</v>
      </c>
      <c r="R463" t="s">
        <v>3265</v>
      </c>
    </row>
    <row r="464" spans="1:18">
      <c r="A464" t="s">
        <v>912</v>
      </c>
      <c r="B464" t="s">
        <v>913</v>
      </c>
      <c r="C464">
        <v>0</v>
      </c>
      <c r="D464">
        <v>0</v>
      </c>
      <c r="E464">
        <v>0</v>
      </c>
      <c r="F464">
        <v>0</v>
      </c>
      <c r="G464">
        <v>0</v>
      </c>
      <c r="H464">
        <v>0</v>
      </c>
      <c r="I464">
        <v>0</v>
      </c>
      <c r="J464">
        <v>0</v>
      </c>
      <c r="K464">
        <v>0</v>
      </c>
      <c r="L464">
        <v>0</v>
      </c>
      <c r="M464">
        <v>0</v>
      </c>
      <c r="O464" t="s">
        <v>3266</v>
      </c>
      <c r="P464" t="s">
        <v>3266</v>
      </c>
      <c r="Q464" t="s">
        <v>3267</v>
      </c>
      <c r="R464" t="s">
        <v>3265</v>
      </c>
    </row>
    <row r="465" spans="1:18">
      <c r="A465" t="s">
        <v>914</v>
      </c>
      <c r="B465" t="s">
        <v>915</v>
      </c>
      <c r="C465">
        <v>0</v>
      </c>
      <c r="D465">
        <v>0</v>
      </c>
      <c r="E465">
        <v>0</v>
      </c>
      <c r="F465">
        <v>0</v>
      </c>
      <c r="G465">
        <v>0</v>
      </c>
      <c r="H465">
        <v>0</v>
      </c>
      <c r="I465">
        <v>0</v>
      </c>
      <c r="J465">
        <v>0</v>
      </c>
      <c r="K465">
        <v>0</v>
      </c>
      <c r="L465">
        <v>0</v>
      </c>
      <c r="M465">
        <v>0</v>
      </c>
      <c r="O465" t="s">
        <v>3266</v>
      </c>
      <c r="P465" t="s">
        <v>3266</v>
      </c>
      <c r="Q465" t="s">
        <v>3267</v>
      </c>
      <c r="R465" t="s">
        <v>3265</v>
      </c>
    </row>
    <row r="466" spans="1:18">
      <c r="A466" t="s">
        <v>916</v>
      </c>
      <c r="B466" t="s">
        <v>917</v>
      </c>
      <c r="C466">
        <v>399</v>
      </c>
      <c r="D466">
        <v>455</v>
      </c>
      <c r="E466">
        <v>324</v>
      </c>
      <c r="F466">
        <v>248</v>
      </c>
      <c r="G466">
        <v>65</v>
      </c>
      <c r="H466">
        <v>11</v>
      </c>
      <c r="I466">
        <v>0</v>
      </c>
      <c r="J466">
        <v>0</v>
      </c>
      <c r="K466">
        <v>0</v>
      </c>
      <c r="L466">
        <v>41</v>
      </c>
      <c r="M466">
        <v>0</v>
      </c>
      <c r="O466">
        <v>-0.188</v>
      </c>
      <c r="P466">
        <v>-0.288</v>
      </c>
      <c r="Q466" t="s">
        <v>3262</v>
      </c>
      <c r="R466" t="s">
        <v>3265</v>
      </c>
    </row>
    <row r="467" spans="1:18">
      <c r="A467" t="s">
        <v>918</v>
      </c>
      <c r="B467" t="s">
        <v>919</v>
      </c>
      <c r="C467">
        <v>0</v>
      </c>
      <c r="D467">
        <v>0</v>
      </c>
      <c r="E467">
        <v>0</v>
      </c>
      <c r="F467">
        <v>0</v>
      </c>
      <c r="G467">
        <v>0</v>
      </c>
      <c r="H467">
        <v>0</v>
      </c>
      <c r="I467">
        <v>0</v>
      </c>
      <c r="J467">
        <v>0</v>
      </c>
      <c r="K467">
        <v>0</v>
      </c>
      <c r="L467">
        <v>0</v>
      </c>
      <c r="M467">
        <v>0</v>
      </c>
      <c r="O467" t="s">
        <v>3266</v>
      </c>
      <c r="P467" t="s">
        <v>3266</v>
      </c>
      <c r="Q467" t="s">
        <v>3267</v>
      </c>
      <c r="R467" t="s">
        <v>3265</v>
      </c>
    </row>
    <row r="468" spans="1:18">
      <c r="A468" t="s">
        <v>920</v>
      </c>
      <c r="B468" t="s">
        <v>921</v>
      </c>
      <c r="C468">
        <v>2</v>
      </c>
      <c r="D468">
        <v>2</v>
      </c>
      <c r="E468">
        <v>0</v>
      </c>
      <c r="F468">
        <v>0</v>
      </c>
      <c r="G468">
        <v>0</v>
      </c>
      <c r="H468">
        <v>0</v>
      </c>
      <c r="I468">
        <v>0</v>
      </c>
      <c r="J468">
        <v>0</v>
      </c>
      <c r="K468">
        <v>0</v>
      </c>
      <c r="L468">
        <v>15</v>
      </c>
      <c r="M468">
        <v>0</v>
      </c>
      <c r="O468">
        <v>-1</v>
      </c>
      <c r="P468">
        <v>-1</v>
      </c>
      <c r="Q468" t="s">
        <v>3262</v>
      </c>
      <c r="R468" t="s">
        <v>3265</v>
      </c>
    </row>
    <row r="469" spans="1:18">
      <c r="A469" t="s">
        <v>922</v>
      </c>
      <c r="B469" t="s">
        <v>923</v>
      </c>
      <c r="C469">
        <v>0</v>
      </c>
      <c r="D469">
        <v>0</v>
      </c>
      <c r="E469">
        <v>0</v>
      </c>
      <c r="F469">
        <v>0</v>
      </c>
      <c r="G469">
        <v>0</v>
      </c>
      <c r="H469">
        <v>0</v>
      </c>
      <c r="I469">
        <v>0</v>
      </c>
      <c r="J469">
        <v>0</v>
      </c>
      <c r="K469">
        <v>0</v>
      </c>
      <c r="L469">
        <v>0</v>
      </c>
      <c r="M469">
        <v>0</v>
      </c>
      <c r="O469" t="s">
        <v>3266</v>
      </c>
      <c r="P469" t="s">
        <v>3266</v>
      </c>
      <c r="Q469" t="s">
        <v>3267</v>
      </c>
      <c r="R469" t="s">
        <v>3265</v>
      </c>
    </row>
    <row r="470" spans="1:18">
      <c r="A470" t="s">
        <v>924</v>
      </c>
      <c r="B470" t="s">
        <v>925</v>
      </c>
      <c r="C470">
        <v>0</v>
      </c>
      <c r="D470">
        <v>0</v>
      </c>
      <c r="E470">
        <v>0</v>
      </c>
      <c r="F470">
        <v>0</v>
      </c>
      <c r="G470">
        <v>0</v>
      </c>
      <c r="H470">
        <v>0</v>
      </c>
      <c r="I470">
        <v>0</v>
      </c>
      <c r="J470">
        <v>0</v>
      </c>
      <c r="K470">
        <v>0</v>
      </c>
      <c r="L470">
        <v>0</v>
      </c>
      <c r="M470">
        <v>0</v>
      </c>
      <c r="O470" t="s">
        <v>3266</v>
      </c>
      <c r="P470" t="s">
        <v>3266</v>
      </c>
      <c r="Q470" t="s">
        <v>3267</v>
      </c>
      <c r="R470" t="s">
        <v>3265</v>
      </c>
    </row>
    <row r="471" spans="1:18">
      <c r="A471" t="s">
        <v>926</v>
      </c>
      <c r="B471" t="s">
        <v>927</v>
      </c>
      <c r="C471">
        <v>0</v>
      </c>
      <c r="D471">
        <v>0</v>
      </c>
      <c r="E471">
        <v>0</v>
      </c>
      <c r="F471">
        <v>0</v>
      </c>
      <c r="G471">
        <v>0</v>
      </c>
      <c r="H471">
        <v>0</v>
      </c>
      <c r="I471">
        <v>0</v>
      </c>
      <c r="J471">
        <v>0</v>
      </c>
      <c r="K471">
        <v>0</v>
      </c>
      <c r="L471">
        <v>0</v>
      </c>
      <c r="M471">
        <v>0</v>
      </c>
      <c r="O471" t="s">
        <v>3266</v>
      </c>
      <c r="P471" t="s">
        <v>3266</v>
      </c>
      <c r="Q471" t="s">
        <v>3267</v>
      </c>
      <c r="R471" t="s">
        <v>3265</v>
      </c>
    </row>
    <row r="472" spans="1:18">
      <c r="A472" t="s">
        <v>928</v>
      </c>
      <c r="B472" t="s">
        <v>929</v>
      </c>
      <c r="C472">
        <v>41</v>
      </c>
      <c r="D472">
        <v>0</v>
      </c>
      <c r="E472">
        <v>67</v>
      </c>
      <c r="F472">
        <v>0</v>
      </c>
      <c r="G472">
        <v>0</v>
      </c>
      <c r="H472">
        <v>0</v>
      </c>
      <c r="I472">
        <v>67</v>
      </c>
      <c r="J472">
        <v>0</v>
      </c>
      <c r="K472">
        <v>0</v>
      </c>
      <c r="L472">
        <v>2</v>
      </c>
      <c r="M472">
        <v>0</v>
      </c>
      <c r="O472">
        <v>0.634</v>
      </c>
      <c r="P472" t="s">
        <v>3266</v>
      </c>
      <c r="Q472" t="s">
        <v>3262</v>
      </c>
      <c r="R472" t="s">
        <v>3265</v>
      </c>
    </row>
    <row r="473" spans="1:18">
      <c r="A473" t="s">
        <v>930</v>
      </c>
      <c r="B473" t="s">
        <v>931</v>
      </c>
      <c r="C473">
        <v>236</v>
      </c>
      <c r="D473">
        <v>290</v>
      </c>
      <c r="E473">
        <v>215</v>
      </c>
      <c r="F473">
        <v>142</v>
      </c>
      <c r="G473">
        <v>57</v>
      </c>
      <c r="H473">
        <v>16</v>
      </c>
      <c r="I473">
        <v>0</v>
      </c>
      <c r="J473">
        <v>0</v>
      </c>
      <c r="K473">
        <v>0</v>
      </c>
      <c r="L473">
        <v>26</v>
      </c>
      <c r="M473">
        <v>0</v>
      </c>
      <c r="N473">
        <v>0</v>
      </c>
      <c r="O473">
        <v>-0.089</v>
      </c>
      <c r="P473">
        <v>-0.259</v>
      </c>
      <c r="Q473" t="s">
        <v>3262</v>
      </c>
      <c r="R473" t="s">
        <v>3264</v>
      </c>
    </row>
    <row r="474" spans="1:18">
      <c r="A474" t="s">
        <v>932</v>
      </c>
      <c r="B474" t="s">
        <v>166</v>
      </c>
      <c r="C474">
        <v>0</v>
      </c>
      <c r="D474">
        <v>0</v>
      </c>
      <c r="E474">
        <v>0</v>
      </c>
      <c r="F474">
        <v>0</v>
      </c>
      <c r="G474">
        <v>0</v>
      </c>
      <c r="H474">
        <v>0</v>
      </c>
      <c r="I474">
        <v>0</v>
      </c>
      <c r="J474">
        <v>0</v>
      </c>
      <c r="K474">
        <v>0</v>
      </c>
      <c r="L474">
        <v>0</v>
      </c>
      <c r="M474">
        <v>0</v>
      </c>
      <c r="O474" t="s">
        <v>3266</v>
      </c>
      <c r="P474" t="s">
        <v>3266</v>
      </c>
      <c r="Q474" t="s">
        <v>3267</v>
      </c>
      <c r="R474" t="s">
        <v>3265</v>
      </c>
    </row>
    <row r="475" spans="1:18">
      <c r="A475" t="s">
        <v>933</v>
      </c>
      <c r="B475" t="s">
        <v>168</v>
      </c>
      <c r="C475">
        <v>0</v>
      </c>
      <c r="D475">
        <v>0</v>
      </c>
      <c r="E475">
        <v>0</v>
      </c>
      <c r="F475">
        <v>0</v>
      </c>
      <c r="G475">
        <v>0</v>
      </c>
      <c r="H475">
        <v>0</v>
      </c>
      <c r="I475">
        <v>0</v>
      </c>
      <c r="J475">
        <v>0</v>
      </c>
      <c r="K475">
        <v>0</v>
      </c>
      <c r="L475">
        <v>0</v>
      </c>
      <c r="M475">
        <v>0</v>
      </c>
      <c r="O475" t="s">
        <v>3266</v>
      </c>
      <c r="P475" t="s">
        <v>3266</v>
      </c>
      <c r="Q475" t="s">
        <v>3267</v>
      </c>
      <c r="R475" t="s">
        <v>3265</v>
      </c>
    </row>
    <row r="476" spans="1:18">
      <c r="A476" t="s">
        <v>934</v>
      </c>
      <c r="B476" t="s">
        <v>170</v>
      </c>
      <c r="C476">
        <v>0</v>
      </c>
      <c r="D476">
        <v>0</v>
      </c>
      <c r="E476">
        <v>0</v>
      </c>
      <c r="F476">
        <v>0</v>
      </c>
      <c r="G476">
        <v>0</v>
      </c>
      <c r="H476">
        <v>0</v>
      </c>
      <c r="I476">
        <v>0</v>
      </c>
      <c r="J476">
        <v>0</v>
      </c>
      <c r="K476">
        <v>0</v>
      </c>
      <c r="L476">
        <v>0</v>
      </c>
      <c r="M476">
        <v>0</v>
      </c>
      <c r="O476" t="s">
        <v>3266</v>
      </c>
      <c r="P476" t="s">
        <v>3266</v>
      </c>
      <c r="Q476" t="s">
        <v>3267</v>
      </c>
      <c r="R476" t="s">
        <v>3265</v>
      </c>
    </row>
    <row r="477" spans="1:18">
      <c r="A477" t="s">
        <v>935</v>
      </c>
      <c r="B477" t="s">
        <v>936</v>
      </c>
      <c r="C477">
        <v>236</v>
      </c>
      <c r="D477">
        <v>290</v>
      </c>
      <c r="E477">
        <v>215</v>
      </c>
      <c r="F477">
        <v>142</v>
      </c>
      <c r="G477">
        <v>57</v>
      </c>
      <c r="H477">
        <v>16</v>
      </c>
      <c r="I477">
        <v>0</v>
      </c>
      <c r="J477">
        <v>0</v>
      </c>
      <c r="K477">
        <v>0</v>
      </c>
      <c r="L477">
        <v>26</v>
      </c>
      <c r="M477">
        <v>0</v>
      </c>
      <c r="O477">
        <v>-0.089</v>
      </c>
      <c r="P477">
        <v>-0.259</v>
      </c>
      <c r="Q477" t="s">
        <v>3262</v>
      </c>
      <c r="R477" t="s">
        <v>3265</v>
      </c>
    </row>
    <row r="478" spans="1:18">
      <c r="A478" t="s">
        <v>937</v>
      </c>
      <c r="B478" t="s">
        <v>938</v>
      </c>
      <c r="C478">
        <v>0</v>
      </c>
      <c r="D478">
        <v>0</v>
      </c>
      <c r="E478">
        <v>0</v>
      </c>
      <c r="F478">
        <v>0</v>
      </c>
      <c r="G478">
        <v>0</v>
      </c>
      <c r="H478">
        <v>0</v>
      </c>
      <c r="I478">
        <v>0</v>
      </c>
      <c r="J478">
        <v>0</v>
      </c>
      <c r="K478">
        <v>0</v>
      </c>
      <c r="L478">
        <v>0</v>
      </c>
      <c r="M478">
        <v>0</v>
      </c>
      <c r="O478" t="s">
        <v>3266</v>
      </c>
      <c r="P478" t="s">
        <v>3266</v>
      </c>
      <c r="Q478" t="s">
        <v>3267</v>
      </c>
      <c r="R478" t="s">
        <v>3265</v>
      </c>
    </row>
    <row r="479" spans="1:18">
      <c r="A479" t="s">
        <v>939</v>
      </c>
      <c r="B479" t="s">
        <v>940</v>
      </c>
      <c r="C479">
        <v>0</v>
      </c>
      <c r="D479">
        <v>0</v>
      </c>
      <c r="E479">
        <v>0</v>
      </c>
      <c r="F479">
        <v>0</v>
      </c>
      <c r="G479">
        <v>0</v>
      </c>
      <c r="H479">
        <v>0</v>
      </c>
      <c r="I479">
        <v>0</v>
      </c>
      <c r="J479">
        <v>0</v>
      </c>
      <c r="K479">
        <v>0</v>
      </c>
      <c r="L479">
        <v>0</v>
      </c>
      <c r="M479">
        <v>0</v>
      </c>
      <c r="O479" t="s">
        <v>3266</v>
      </c>
      <c r="P479" t="s">
        <v>3266</v>
      </c>
      <c r="Q479" t="s">
        <v>3267</v>
      </c>
      <c r="R479" t="s">
        <v>3265</v>
      </c>
    </row>
    <row r="480" spans="1:18">
      <c r="A480" t="s">
        <v>941</v>
      </c>
      <c r="B480" t="s">
        <v>942</v>
      </c>
      <c r="C480">
        <v>0</v>
      </c>
      <c r="D480">
        <v>0</v>
      </c>
      <c r="E480">
        <v>0</v>
      </c>
      <c r="F480">
        <v>0</v>
      </c>
      <c r="G480">
        <v>0</v>
      </c>
      <c r="H480">
        <v>0</v>
      </c>
      <c r="I480">
        <v>0</v>
      </c>
      <c r="J480">
        <v>0</v>
      </c>
      <c r="K480">
        <v>0</v>
      </c>
      <c r="L480">
        <v>0</v>
      </c>
      <c r="M480">
        <v>0</v>
      </c>
      <c r="O480" t="s">
        <v>3266</v>
      </c>
      <c r="P480" t="s">
        <v>3266</v>
      </c>
      <c r="Q480" t="s">
        <v>3267</v>
      </c>
      <c r="R480" t="s">
        <v>3265</v>
      </c>
    </row>
    <row r="481" spans="1:18">
      <c r="A481" t="s">
        <v>943</v>
      </c>
      <c r="B481" t="s">
        <v>944</v>
      </c>
      <c r="C481">
        <v>85</v>
      </c>
      <c r="D481">
        <v>177</v>
      </c>
      <c r="E481">
        <v>81</v>
      </c>
      <c r="F481">
        <v>54</v>
      </c>
      <c r="G481">
        <v>21</v>
      </c>
      <c r="H481">
        <v>6</v>
      </c>
      <c r="I481">
        <v>0</v>
      </c>
      <c r="J481">
        <v>0</v>
      </c>
      <c r="K481">
        <v>0</v>
      </c>
      <c r="L481">
        <v>268</v>
      </c>
      <c r="M481">
        <v>0</v>
      </c>
      <c r="N481">
        <v>0</v>
      </c>
      <c r="O481">
        <v>-0.047</v>
      </c>
      <c r="P481">
        <v>-0.542</v>
      </c>
      <c r="Q481" t="s">
        <v>3262</v>
      </c>
      <c r="R481" t="s">
        <v>3264</v>
      </c>
    </row>
    <row r="482" spans="1:18">
      <c r="A482" t="s">
        <v>945</v>
      </c>
      <c r="B482" t="s">
        <v>166</v>
      </c>
      <c r="C482">
        <v>0</v>
      </c>
      <c r="D482">
        <v>0</v>
      </c>
      <c r="E482">
        <v>0</v>
      </c>
      <c r="F482">
        <v>0</v>
      </c>
      <c r="G482">
        <v>0</v>
      </c>
      <c r="H482">
        <v>0</v>
      </c>
      <c r="I482">
        <v>0</v>
      </c>
      <c r="J482">
        <v>0</v>
      </c>
      <c r="K482">
        <v>0</v>
      </c>
      <c r="L482">
        <v>0</v>
      </c>
      <c r="M482">
        <v>0</v>
      </c>
      <c r="O482" t="s">
        <v>3266</v>
      </c>
      <c r="P482" t="s">
        <v>3266</v>
      </c>
      <c r="Q482" t="s">
        <v>3267</v>
      </c>
      <c r="R482" t="s">
        <v>3265</v>
      </c>
    </row>
    <row r="483" spans="1:18">
      <c r="A483" t="s">
        <v>946</v>
      </c>
      <c r="B483" t="s">
        <v>168</v>
      </c>
      <c r="C483">
        <v>0</v>
      </c>
      <c r="D483">
        <v>0</v>
      </c>
      <c r="E483">
        <v>0</v>
      </c>
      <c r="F483">
        <v>0</v>
      </c>
      <c r="G483">
        <v>0</v>
      </c>
      <c r="H483">
        <v>0</v>
      </c>
      <c r="I483">
        <v>0</v>
      </c>
      <c r="J483">
        <v>0</v>
      </c>
      <c r="K483">
        <v>0</v>
      </c>
      <c r="L483">
        <v>0</v>
      </c>
      <c r="M483">
        <v>0</v>
      </c>
      <c r="O483" t="s">
        <v>3266</v>
      </c>
      <c r="P483" t="s">
        <v>3266</v>
      </c>
      <c r="Q483" t="s">
        <v>3267</v>
      </c>
      <c r="R483" t="s">
        <v>3265</v>
      </c>
    </row>
    <row r="484" spans="1:18">
      <c r="A484" t="s">
        <v>947</v>
      </c>
      <c r="B484" t="s">
        <v>170</v>
      </c>
      <c r="C484">
        <v>0</v>
      </c>
      <c r="D484">
        <v>0</v>
      </c>
      <c r="E484">
        <v>0</v>
      </c>
      <c r="F484">
        <v>0</v>
      </c>
      <c r="G484">
        <v>0</v>
      </c>
      <c r="H484">
        <v>0</v>
      </c>
      <c r="I484">
        <v>0</v>
      </c>
      <c r="J484">
        <v>0</v>
      </c>
      <c r="K484">
        <v>0</v>
      </c>
      <c r="L484">
        <v>0</v>
      </c>
      <c r="M484">
        <v>0</v>
      </c>
      <c r="O484" t="s">
        <v>3266</v>
      </c>
      <c r="P484" t="s">
        <v>3266</v>
      </c>
      <c r="Q484" t="s">
        <v>3267</v>
      </c>
      <c r="R484" t="s">
        <v>3265</v>
      </c>
    </row>
    <row r="485" spans="1:18">
      <c r="A485" t="s">
        <v>948</v>
      </c>
      <c r="B485" t="s">
        <v>949</v>
      </c>
      <c r="C485">
        <v>0</v>
      </c>
      <c r="D485">
        <v>0</v>
      </c>
      <c r="E485">
        <v>0</v>
      </c>
      <c r="F485">
        <v>0</v>
      </c>
      <c r="G485">
        <v>0</v>
      </c>
      <c r="H485">
        <v>0</v>
      </c>
      <c r="I485">
        <v>0</v>
      </c>
      <c r="J485">
        <v>0</v>
      </c>
      <c r="K485">
        <v>0</v>
      </c>
      <c r="L485">
        <v>0</v>
      </c>
      <c r="M485">
        <v>0</v>
      </c>
      <c r="O485" t="s">
        <v>3266</v>
      </c>
      <c r="P485" t="s">
        <v>3266</v>
      </c>
      <c r="Q485" t="s">
        <v>3267</v>
      </c>
      <c r="R485" t="s">
        <v>3265</v>
      </c>
    </row>
    <row r="486" spans="1:18">
      <c r="A486" t="s">
        <v>950</v>
      </c>
      <c r="B486" t="s">
        <v>951</v>
      </c>
      <c r="C486">
        <v>0</v>
      </c>
      <c r="D486">
        <v>0</v>
      </c>
      <c r="E486">
        <v>0</v>
      </c>
      <c r="F486">
        <v>0</v>
      </c>
      <c r="G486">
        <v>0</v>
      </c>
      <c r="H486">
        <v>0</v>
      </c>
      <c r="I486">
        <v>0</v>
      </c>
      <c r="J486">
        <v>0</v>
      </c>
      <c r="K486">
        <v>0</v>
      </c>
      <c r="L486">
        <v>0</v>
      </c>
      <c r="M486">
        <v>0</v>
      </c>
      <c r="O486" t="s">
        <v>3266</v>
      </c>
      <c r="P486" t="s">
        <v>3266</v>
      </c>
      <c r="Q486" t="s">
        <v>3267</v>
      </c>
      <c r="R486" t="s">
        <v>3265</v>
      </c>
    </row>
    <row r="487" spans="1:18">
      <c r="A487" t="s">
        <v>952</v>
      </c>
      <c r="B487" t="s">
        <v>953</v>
      </c>
      <c r="C487">
        <v>0</v>
      </c>
      <c r="D487">
        <v>0</v>
      </c>
      <c r="E487">
        <v>0</v>
      </c>
      <c r="F487">
        <v>0</v>
      </c>
      <c r="G487">
        <v>0</v>
      </c>
      <c r="H487">
        <v>0</v>
      </c>
      <c r="I487">
        <v>0</v>
      </c>
      <c r="J487">
        <v>0</v>
      </c>
      <c r="K487">
        <v>0</v>
      </c>
      <c r="L487">
        <v>0</v>
      </c>
      <c r="M487">
        <v>0</v>
      </c>
      <c r="O487" t="s">
        <v>3266</v>
      </c>
      <c r="P487" t="s">
        <v>3266</v>
      </c>
      <c r="Q487" t="s">
        <v>3267</v>
      </c>
      <c r="R487" t="s">
        <v>3265</v>
      </c>
    </row>
    <row r="488" spans="1:18">
      <c r="A488" t="s">
        <v>954</v>
      </c>
      <c r="B488" t="s">
        <v>955</v>
      </c>
      <c r="C488">
        <v>0</v>
      </c>
      <c r="D488">
        <v>0</v>
      </c>
      <c r="E488">
        <v>0</v>
      </c>
      <c r="F488">
        <v>0</v>
      </c>
      <c r="G488">
        <v>0</v>
      </c>
      <c r="H488">
        <v>0</v>
      </c>
      <c r="I488">
        <v>0</v>
      </c>
      <c r="J488">
        <v>0</v>
      </c>
      <c r="K488">
        <v>0</v>
      </c>
      <c r="L488">
        <v>259</v>
      </c>
      <c r="M488">
        <v>0</v>
      </c>
      <c r="O488" t="s">
        <v>3266</v>
      </c>
      <c r="P488" t="s">
        <v>3266</v>
      </c>
      <c r="Q488" t="s">
        <v>3267</v>
      </c>
      <c r="R488" t="s">
        <v>3265</v>
      </c>
    </row>
    <row r="489" spans="1:18">
      <c r="A489" t="s">
        <v>956</v>
      </c>
      <c r="B489" t="s">
        <v>957</v>
      </c>
      <c r="C489">
        <v>85</v>
      </c>
      <c r="D489">
        <v>177</v>
      </c>
      <c r="E489">
        <v>81</v>
      </c>
      <c r="F489">
        <v>54</v>
      </c>
      <c r="G489">
        <v>21</v>
      </c>
      <c r="H489">
        <v>6</v>
      </c>
      <c r="I489">
        <v>0</v>
      </c>
      <c r="J489">
        <v>0</v>
      </c>
      <c r="K489">
        <v>0</v>
      </c>
      <c r="L489">
        <v>9</v>
      </c>
      <c r="M489">
        <v>0</v>
      </c>
      <c r="O489">
        <v>-0.047</v>
      </c>
      <c r="P489">
        <v>-0.542</v>
      </c>
      <c r="Q489" t="s">
        <v>3262</v>
      </c>
      <c r="R489" t="s">
        <v>3265</v>
      </c>
    </row>
    <row r="490" spans="1:18">
      <c r="A490" t="s">
        <v>958</v>
      </c>
      <c r="B490" t="s">
        <v>959</v>
      </c>
      <c r="C490">
        <v>0</v>
      </c>
      <c r="D490">
        <v>0</v>
      </c>
      <c r="E490">
        <v>0</v>
      </c>
      <c r="F490">
        <v>0</v>
      </c>
      <c r="G490">
        <v>0</v>
      </c>
      <c r="H490">
        <v>0</v>
      </c>
      <c r="I490">
        <v>0</v>
      </c>
      <c r="J490">
        <v>0</v>
      </c>
      <c r="K490">
        <v>0</v>
      </c>
      <c r="L490">
        <v>0</v>
      </c>
      <c r="M490">
        <v>0</v>
      </c>
      <c r="O490" t="s">
        <v>3266</v>
      </c>
      <c r="P490" t="s">
        <v>3266</v>
      </c>
      <c r="Q490" t="s">
        <v>3267</v>
      </c>
      <c r="R490" t="s">
        <v>3265</v>
      </c>
    </row>
    <row r="491" spans="1:18">
      <c r="A491" t="s">
        <v>960</v>
      </c>
      <c r="B491" t="s">
        <v>961</v>
      </c>
      <c r="C491">
        <v>0</v>
      </c>
      <c r="D491">
        <v>0</v>
      </c>
      <c r="E491">
        <v>0</v>
      </c>
      <c r="F491">
        <v>0</v>
      </c>
      <c r="G491">
        <v>0</v>
      </c>
      <c r="H491">
        <v>0</v>
      </c>
      <c r="I491">
        <v>0</v>
      </c>
      <c r="J491">
        <v>0</v>
      </c>
      <c r="K491">
        <v>0</v>
      </c>
      <c r="L491">
        <v>0</v>
      </c>
      <c r="M491">
        <v>0</v>
      </c>
      <c r="O491" t="s">
        <v>3266</v>
      </c>
      <c r="P491" t="s">
        <v>3266</v>
      </c>
      <c r="Q491" t="s">
        <v>3267</v>
      </c>
      <c r="R491" t="s">
        <v>3265</v>
      </c>
    </row>
    <row r="492" spans="1:18">
      <c r="A492" t="s">
        <v>962</v>
      </c>
      <c r="B492" t="s">
        <v>963</v>
      </c>
      <c r="C492">
        <v>0</v>
      </c>
      <c r="D492">
        <v>0</v>
      </c>
      <c r="E492">
        <v>0</v>
      </c>
      <c r="F492">
        <v>0</v>
      </c>
      <c r="G492">
        <v>0</v>
      </c>
      <c r="H492">
        <v>0</v>
      </c>
      <c r="I492">
        <v>0</v>
      </c>
      <c r="J492">
        <v>0</v>
      </c>
      <c r="K492">
        <v>0</v>
      </c>
      <c r="L492">
        <v>0</v>
      </c>
      <c r="M492">
        <v>0</v>
      </c>
      <c r="N492">
        <v>0</v>
      </c>
      <c r="O492" t="s">
        <v>3266</v>
      </c>
      <c r="P492" t="s">
        <v>3266</v>
      </c>
      <c r="Q492" t="s">
        <v>3267</v>
      </c>
      <c r="R492" t="s">
        <v>3264</v>
      </c>
    </row>
    <row r="493" spans="1:18">
      <c r="A493" t="s">
        <v>964</v>
      </c>
      <c r="B493" t="s">
        <v>166</v>
      </c>
      <c r="C493">
        <v>0</v>
      </c>
      <c r="D493">
        <v>0</v>
      </c>
      <c r="E493">
        <v>0</v>
      </c>
      <c r="F493">
        <v>0</v>
      </c>
      <c r="G493">
        <v>0</v>
      </c>
      <c r="H493">
        <v>0</v>
      </c>
      <c r="I493">
        <v>0</v>
      </c>
      <c r="J493">
        <v>0</v>
      </c>
      <c r="K493">
        <v>0</v>
      </c>
      <c r="L493">
        <v>0</v>
      </c>
      <c r="M493">
        <v>0</v>
      </c>
      <c r="O493" t="s">
        <v>3266</v>
      </c>
      <c r="P493" t="s">
        <v>3266</v>
      </c>
      <c r="Q493" t="s">
        <v>3267</v>
      </c>
      <c r="R493" t="s">
        <v>3265</v>
      </c>
    </row>
    <row r="494" spans="1:18">
      <c r="A494" t="s">
        <v>965</v>
      </c>
      <c r="B494" t="s">
        <v>168</v>
      </c>
      <c r="C494">
        <v>0</v>
      </c>
      <c r="D494">
        <v>0</v>
      </c>
      <c r="E494">
        <v>0</v>
      </c>
      <c r="F494">
        <v>0</v>
      </c>
      <c r="G494">
        <v>0</v>
      </c>
      <c r="H494">
        <v>0</v>
      </c>
      <c r="I494">
        <v>0</v>
      </c>
      <c r="J494">
        <v>0</v>
      </c>
      <c r="K494">
        <v>0</v>
      </c>
      <c r="L494">
        <v>0</v>
      </c>
      <c r="M494">
        <v>0</v>
      </c>
      <c r="O494" t="s">
        <v>3266</v>
      </c>
      <c r="P494" t="s">
        <v>3266</v>
      </c>
      <c r="Q494" t="s">
        <v>3267</v>
      </c>
      <c r="R494" t="s">
        <v>3265</v>
      </c>
    </row>
    <row r="495" spans="1:18">
      <c r="A495" t="s">
        <v>966</v>
      </c>
      <c r="B495" t="s">
        <v>170</v>
      </c>
      <c r="C495">
        <v>0</v>
      </c>
      <c r="D495">
        <v>0</v>
      </c>
      <c r="E495">
        <v>0</v>
      </c>
      <c r="F495">
        <v>0</v>
      </c>
      <c r="G495">
        <v>0</v>
      </c>
      <c r="H495">
        <v>0</v>
      </c>
      <c r="I495">
        <v>0</v>
      </c>
      <c r="J495">
        <v>0</v>
      </c>
      <c r="K495">
        <v>0</v>
      </c>
      <c r="L495">
        <v>0</v>
      </c>
      <c r="M495">
        <v>0</v>
      </c>
      <c r="O495" t="s">
        <v>3266</v>
      </c>
      <c r="P495" t="s">
        <v>3266</v>
      </c>
      <c r="Q495" t="s">
        <v>3267</v>
      </c>
      <c r="R495" t="s">
        <v>3265</v>
      </c>
    </row>
    <row r="496" spans="1:18">
      <c r="A496" t="s">
        <v>967</v>
      </c>
      <c r="B496" t="s">
        <v>968</v>
      </c>
      <c r="C496">
        <v>0</v>
      </c>
      <c r="D496">
        <v>0</v>
      </c>
      <c r="E496">
        <v>0</v>
      </c>
      <c r="F496">
        <v>0</v>
      </c>
      <c r="G496">
        <v>0</v>
      </c>
      <c r="H496">
        <v>0</v>
      </c>
      <c r="I496">
        <v>0</v>
      </c>
      <c r="J496">
        <v>0</v>
      </c>
      <c r="K496">
        <v>0</v>
      </c>
      <c r="L496">
        <v>0</v>
      </c>
      <c r="M496">
        <v>0</v>
      </c>
      <c r="O496" t="s">
        <v>3266</v>
      </c>
      <c r="P496" t="s">
        <v>3266</v>
      </c>
      <c r="Q496" t="s">
        <v>3267</v>
      </c>
      <c r="R496" t="s">
        <v>3265</v>
      </c>
    </row>
    <row r="497" spans="1:18">
      <c r="A497" t="s">
        <v>969</v>
      </c>
      <c r="B497" t="s">
        <v>970</v>
      </c>
      <c r="C497">
        <v>0</v>
      </c>
      <c r="D497">
        <v>0</v>
      </c>
      <c r="E497">
        <v>0</v>
      </c>
      <c r="F497">
        <v>0</v>
      </c>
      <c r="G497">
        <v>0</v>
      </c>
      <c r="H497">
        <v>0</v>
      </c>
      <c r="I497">
        <v>0</v>
      </c>
      <c r="J497">
        <v>0</v>
      </c>
      <c r="K497">
        <v>0</v>
      </c>
      <c r="L497">
        <v>0</v>
      </c>
      <c r="M497">
        <v>0</v>
      </c>
      <c r="O497" t="s">
        <v>3266</v>
      </c>
      <c r="P497" t="s">
        <v>3266</v>
      </c>
      <c r="Q497" t="s">
        <v>3267</v>
      </c>
      <c r="R497" t="s">
        <v>3265</v>
      </c>
    </row>
    <row r="498" spans="1:18">
      <c r="A498" t="s">
        <v>971</v>
      </c>
      <c r="B498" t="s">
        <v>972</v>
      </c>
      <c r="C498">
        <v>0</v>
      </c>
      <c r="D498">
        <v>0</v>
      </c>
      <c r="E498">
        <v>0</v>
      </c>
      <c r="F498">
        <v>0</v>
      </c>
      <c r="G498">
        <v>0</v>
      </c>
      <c r="H498">
        <v>0</v>
      </c>
      <c r="I498">
        <v>0</v>
      </c>
      <c r="J498">
        <v>0</v>
      </c>
      <c r="K498">
        <v>0</v>
      </c>
      <c r="L498">
        <v>0</v>
      </c>
      <c r="M498">
        <v>0</v>
      </c>
      <c r="O498" t="s">
        <v>3266</v>
      </c>
      <c r="P498" t="s">
        <v>3266</v>
      </c>
      <c r="Q498" t="s">
        <v>3267</v>
      </c>
      <c r="R498" t="s">
        <v>3265</v>
      </c>
    </row>
    <row r="499" spans="1:18">
      <c r="A499" t="s">
        <v>973</v>
      </c>
      <c r="B499" t="s">
        <v>974</v>
      </c>
      <c r="C499">
        <v>0</v>
      </c>
      <c r="D499">
        <v>0</v>
      </c>
      <c r="E499">
        <v>0</v>
      </c>
      <c r="F499">
        <v>0</v>
      </c>
      <c r="G499">
        <v>0</v>
      </c>
      <c r="H499">
        <v>0</v>
      </c>
      <c r="I499">
        <v>0</v>
      </c>
      <c r="J499">
        <v>0</v>
      </c>
      <c r="K499">
        <v>0</v>
      </c>
      <c r="L499">
        <v>0</v>
      </c>
      <c r="M499">
        <v>0</v>
      </c>
      <c r="O499" t="s">
        <v>3266</v>
      </c>
      <c r="P499" t="s">
        <v>3266</v>
      </c>
      <c r="Q499" t="s">
        <v>3267</v>
      </c>
      <c r="R499" t="s">
        <v>3265</v>
      </c>
    </row>
    <row r="500" spans="1:18">
      <c r="A500" t="s">
        <v>975</v>
      </c>
      <c r="B500" t="s">
        <v>976</v>
      </c>
      <c r="C500">
        <v>0</v>
      </c>
      <c r="D500">
        <v>0</v>
      </c>
      <c r="E500">
        <v>0</v>
      </c>
      <c r="F500">
        <v>0</v>
      </c>
      <c r="G500">
        <v>0</v>
      </c>
      <c r="H500">
        <v>0</v>
      </c>
      <c r="I500">
        <v>0</v>
      </c>
      <c r="J500">
        <v>0</v>
      </c>
      <c r="K500">
        <v>0</v>
      </c>
      <c r="L500">
        <v>0</v>
      </c>
      <c r="M500">
        <v>0</v>
      </c>
      <c r="O500" t="s">
        <v>3266</v>
      </c>
      <c r="P500" t="s">
        <v>3266</v>
      </c>
      <c r="Q500" t="s">
        <v>3267</v>
      </c>
      <c r="R500" t="s">
        <v>3265</v>
      </c>
    </row>
    <row r="501" spans="1:18">
      <c r="A501" t="s">
        <v>977</v>
      </c>
      <c r="B501" t="s">
        <v>978</v>
      </c>
      <c r="C501">
        <v>438</v>
      </c>
      <c r="D501">
        <v>454</v>
      </c>
      <c r="E501">
        <v>334</v>
      </c>
      <c r="F501">
        <v>224</v>
      </c>
      <c r="G501">
        <v>88</v>
      </c>
      <c r="H501">
        <v>17</v>
      </c>
      <c r="I501">
        <v>0</v>
      </c>
      <c r="J501">
        <v>0</v>
      </c>
      <c r="K501">
        <v>0</v>
      </c>
      <c r="L501">
        <v>54</v>
      </c>
      <c r="M501">
        <v>5</v>
      </c>
      <c r="N501">
        <v>0</v>
      </c>
      <c r="O501">
        <v>-0.237</v>
      </c>
      <c r="P501">
        <v>-0.264</v>
      </c>
      <c r="Q501" t="s">
        <v>3262</v>
      </c>
      <c r="R501" t="s">
        <v>3264</v>
      </c>
    </row>
    <row r="502" spans="1:18">
      <c r="A502" t="s">
        <v>979</v>
      </c>
      <c r="B502" t="s">
        <v>166</v>
      </c>
      <c r="C502">
        <v>0</v>
      </c>
      <c r="D502">
        <v>0</v>
      </c>
      <c r="E502">
        <v>0</v>
      </c>
      <c r="F502">
        <v>0</v>
      </c>
      <c r="G502">
        <v>0</v>
      </c>
      <c r="H502">
        <v>0</v>
      </c>
      <c r="I502">
        <v>0</v>
      </c>
      <c r="J502">
        <v>0</v>
      </c>
      <c r="K502">
        <v>0</v>
      </c>
      <c r="L502">
        <v>0</v>
      </c>
      <c r="M502">
        <v>0</v>
      </c>
      <c r="O502" t="s">
        <v>3266</v>
      </c>
      <c r="P502" t="s">
        <v>3266</v>
      </c>
      <c r="Q502" t="s">
        <v>3267</v>
      </c>
      <c r="R502" t="s">
        <v>3265</v>
      </c>
    </row>
    <row r="503" spans="1:18">
      <c r="A503" t="s">
        <v>980</v>
      </c>
      <c r="B503" t="s">
        <v>168</v>
      </c>
      <c r="C503">
        <v>0</v>
      </c>
      <c r="D503">
        <v>0</v>
      </c>
      <c r="E503">
        <v>0</v>
      </c>
      <c r="F503">
        <v>0</v>
      </c>
      <c r="G503">
        <v>0</v>
      </c>
      <c r="H503">
        <v>0</v>
      </c>
      <c r="I503">
        <v>0</v>
      </c>
      <c r="J503">
        <v>0</v>
      </c>
      <c r="K503">
        <v>0</v>
      </c>
      <c r="L503">
        <v>0</v>
      </c>
      <c r="M503">
        <v>0</v>
      </c>
      <c r="O503" t="s">
        <v>3266</v>
      </c>
      <c r="P503" t="s">
        <v>3266</v>
      </c>
      <c r="Q503" t="s">
        <v>3267</v>
      </c>
      <c r="R503" t="s">
        <v>3265</v>
      </c>
    </row>
    <row r="504" spans="1:18">
      <c r="A504" t="s">
        <v>981</v>
      </c>
      <c r="B504" t="s">
        <v>170</v>
      </c>
      <c r="C504">
        <v>0</v>
      </c>
      <c r="D504">
        <v>0</v>
      </c>
      <c r="E504">
        <v>0</v>
      </c>
      <c r="F504">
        <v>0</v>
      </c>
      <c r="G504">
        <v>0</v>
      </c>
      <c r="H504">
        <v>0</v>
      </c>
      <c r="I504">
        <v>0</v>
      </c>
      <c r="J504">
        <v>0</v>
      </c>
      <c r="K504">
        <v>0</v>
      </c>
      <c r="L504">
        <v>0</v>
      </c>
      <c r="M504">
        <v>0</v>
      </c>
      <c r="O504" t="s">
        <v>3266</v>
      </c>
      <c r="P504" t="s">
        <v>3266</v>
      </c>
      <c r="Q504" t="s">
        <v>3267</v>
      </c>
      <c r="R504" t="s">
        <v>3265</v>
      </c>
    </row>
    <row r="505" spans="1:18">
      <c r="A505" t="s">
        <v>982</v>
      </c>
      <c r="B505" t="s">
        <v>983</v>
      </c>
      <c r="C505">
        <v>0</v>
      </c>
      <c r="D505">
        <v>0</v>
      </c>
      <c r="E505">
        <v>0</v>
      </c>
      <c r="F505">
        <v>0</v>
      </c>
      <c r="G505">
        <v>0</v>
      </c>
      <c r="H505">
        <v>0</v>
      </c>
      <c r="I505">
        <v>0</v>
      </c>
      <c r="J505">
        <v>0</v>
      </c>
      <c r="K505">
        <v>0</v>
      </c>
      <c r="L505">
        <v>0</v>
      </c>
      <c r="M505">
        <v>0</v>
      </c>
      <c r="O505" t="s">
        <v>3266</v>
      </c>
      <c r="P505" t="s">
        <v>3266</v>
      </c>
      <c r="Q505" t="s">
        <v>3267</v>
      </c>
      <c r="R505" t="s">
        <v>3265</v>
      </c>
    </row>
    <row r="506" spans="1:18">
      <c r="A506" t="s">
        <v>984</v>
      </c>
      <c r="B506" t="s">
        <v>985</v>
      </c>
      <c r="C506">
        <v>0</v>
      </c>
      <c r="D506">
        <v>0</v>
      </c>
      <c r="E506">
        <v>0</v>
      </c>
      <c r="F506">
        <v>0</v>
      </c>
      <c r="G506">
        <v>0</v>
      </c>
      <c r="H506">
        <v>0</v>
      </c>
      <c r="I506">
        <v>0</v>
      </c>
      <c r="J506">
        <v>0</v>
      </c>
      <c r="K506">
        <v>0</v>
      </c>
      <c r="L506">
        <v>0</v>
      </c>
      <c r="M506">
        <v>0</v>
      </c>
      <c r="O506" t="s">
        <v>3266</v>
      </c>
      <c r="P506" t="s">
        <v>3266</v>
      </c>
      <c r="Q506" t="s">
        <v>3267</v>
      </c>
      <c r="R506" t="s">
        <v>3265</v>
      </c>
    </row>
    <row r="507" spans="1:18">
      <c r="A507" t="s">
        <v>986</v>
      </c>
      <c r="B507" t="s">
        <v>987</v>
      </c>
      <c r="C507">
        <v>379</v>
      </c>
      <c r="D507">
        <v>454</v>
      </c>
      <c r="E507">
        <v>334</v>
      </c>
      <c r="F507">
        <v>224</v>
      </c>
      <c r="G507">
        <v>88</v>
      </c>
      <c r="H507">
        <v>17</v>
      </c>
      <c r="I507">
        <v>0</v>
      </c>
      <c r="J507">
        <v>0</v>
      </c>
      <c r="K507">
        <v>0</v>
      </c>
      <c r="L507">
        <v>44</v>
      </c>
      <c r="M507">
        <v>5</v>
      </c>
      <c r="O507">
        <v>-0.119</v>
      </c>
      <c r="P507">
        <v>-0.264</v>
      </c>
      <c r="Q507" t="s">
        <v>3262</v>
      </c>
      <c r="R507" t="s">
        <v>3265</v>
      </c>
    </row>
    <row r="508" spans="1:18">
      <c r="A508" t="s">
        <v>988</v>
      </c>
      <c r="B508" t="s">
        <v>989</v>
      </c>
      <c r="C508">
        <v>59</v>
      </c>
      <c r="D508">
        <v>0</v>
      </c>
      <c r="E508">
        <v>0</v>
      </c>
      <c r="F508">
        <v>0</v>
      </c>
      <c r="G508">
        <v>0</v>
      </c>
      <c r="H508">
        <v>0</v>
      </c>
      <c r="I508">
        <v>0</v>
      </c>
      <c r="J508">
        <v>0</v>
      </c>
      <c r="K508">
        <v>0</v>
      </c>
      <c r="L508">
        <v>10</v>
      </c>
      <c r="M508">
        <v>0</v>
      </c>
      <c r="O508">
        <v>-1</v>
      </c>
      <c r="P508" t="s">
        <v>3266</v>
      </c>
      <c r="Q508" t="s">
        <v>3262</v>
      </c>
      <c r="R508" t="s">
        <v>3265</v>
      </c>
    </row>
    <row r="509" spans="1:18">
      <c r="A509" t="s">
        <v>990</v>
      </c>
      <c r="B509" t="s">
        <v>991</v>
      </c>
      <c r="C509">
        <v>6</v>
      </c>
      <c r="D509">
        <v>0</v>
      </c>
      <c r="E509">
        <v>0</v>
      </c>
      <c r="F509">
        <v>0</v>
      </c>
      <c r="G509">
        <v>0</v>
      </c>
      <c r="H509">
        <v>0</v>
      </c>
      <c r="I509">
        <v>0</v>
      </c>
      <c r="J509">
        <v>0</v>
      </c>
      <c r="K509">
        <v>0</v>
      </c>
      <c r="L509">
        <v>0</v>
      </c>
      <c r="M509">
        <v>0</v>
      </c>
      <c r="N509">
        <v>0</v>
      </c>
      <c r="O509">
        <v>-1</v>
      </c>
      <c r="P509" t="s">
        <v>3266</v>
      </c>
      <c r="Q509" t="s">
        <v>3262</v>
      </c>
      <c r="R509" t="s">
        <v>3264</v>
      </c>
    </row>
    <row r="510" spans="1:18">
      <c r="A510" t="s">
        <v>992</v>
      </c>
      <c r="B510" t="s">
        <v>993</v>
      </c>
      <c r="C510">
        <v>1</v>
      </c>
      <c r="D510">
        <v>0</v>
      </c>
      <c r="E510">
        <v>0</v>
      </c>
      <c r="F510">
        <v>0</v>
      </c>
      <c r="G510">
        <v>0</v>
      </c>
      <c r="H510">
        <v>0</v>
      </c>
      <c r="I510">
        <v>0</v>
      </c>
      <c r="J510">
        <v>0</v>
      </c>
      <c r="K510">
        <v>0</v>
      </c>
      <c r="L510">
        <v>0</v>
      </c>
      <c r="M510">
        <v>0</v>
      </c>
      <c r="O510">
        <v>-1</v>
      </c>
      <c r="P510" t="s">
        <v>3266</v>
      </c>
      <c r="Q510" t="s">
        <v>3262</v>
      </c>
      <c r="R510" t="s">
        <v>3265</v>
      </c>
    </row>
    <row r="511" spans="1:18">
      <c r="A511" t="s">
        <v>994</v>
      </c>
      <c r="B511" t="s">
        <v>995</v>
      </c>
      <c r="C511">
        <v>5</v>
      </c>
      <c r="D511">
        <v>0</v>
      </c>
      <c r="E511">
        <v>0</v>
      </c>
      <c r="F511">
        <v>0</v>
      </c>
      <c r="G511">
        <v>0</v>
      </c>
      <c r="H511">
        <v>0</v>
      </c>
      <c r="I511">
        <v>0</v>
      </c>
      <c r="J511">
        <v>0</v>
      </c>
      <c r="K511">
        <v>0</v>
      </c>
      <c r="L511">
        <v>0</v>
      </c>
      <c r="M511">
        <v>0</v>
      </c>
      <c r="O511">
        <v>-1</v>
      </c>
      <c r="P511" t="s">
        <v>3266</v>
      </c>
      <c r="Q511" t="s">
        <v>3262</v>
      </c>
      <c r="R511" t="s">
        <v>3265</v>
      </c>
    </row>
    <row r="512" spans="1:18">
      <c r="A512" t="s">
        <v>996</v>
      </c>
      <c r="B512" t="s">
        <v>991</v>
      </c>
      <c r="C512">
        <v>0</v>
      </c>
      <c r="D512">
        <v>0</v>
      </c>
      <c r="E512">
        <v>0</v>
      </c>
      <c r="F512">
        <v>0</v>
      </c>
      <c r="G512">
        <v>0</v>
      </c>
      <c r="H512">
        <v>0</v>
      </c>
      <c r="I512">
        <v>0</v>
      </c>
      <c r="J512">
        <v>0</v>
      </c>
      <c r="K512">
        <v>0</v>
      </c>
      <c r="L512">
        <v>0</v>
      </c>
      <c r="M512">
        <v>0</v>
      </c>
      <c r="O512" t="s">
        <v>3266</v>
      </c>
      <c r="P512" t="s">
        <v>3266</v>
      </c>
      <c r="Q512" t="s">
        <v>3267</v>
      </c>
      <c r="R512" t="s">
        <v>3265</v>
      </c>
    </row>
    <row r="513" spans="1:18">
      <c r="A513" t="s">
        <v>997</v>
      </c>
      <c r="B513" t="s">
        <v>123</v>
      </c>
      <c r="C513">
        <v>28637</v>
      </c>
      <c r="D513">
        <v>37251</v>
      </c>
      <c r="E513">
        <v>42694</v>
      </c>
      <c r="F513">
        <v>11160</v>
      </c>
      <c r="G513">
        <v>6075</v>
      </c>
      <c r="H513">
        <v>247</v>
      </c>
      <c r="I513">
        <v>23667</v>
      </c>
      <c r="J513">
        <v>2</v>
      </c>
      <c r="K513">
        <v>1</v>
      </c>
      <c r="L513">
        <v>2036</v>
      </c>
      <c r="M513">
        <v>1543</v>
      </c>
      <c r="N513">
        <v>0</v>
      </c>
      <c r="O513">
        <v>0.491</v>
      </c>
      <c r="P513">
        <v>0.146</v>
      </c>
      <c r="Q513" t="s">
        <v>3262</v>
      </c>
      <c r="R513" t="s">
        <v>3263</v>
      </c>
    </row>
    <row r="514" spans="1:18">
      <c r="A514" t="s">
        <v>998</v>
      </c>
      <c r="B514" t="s">
        <v>999</v>
      </c>
      <c r="C514">
        <v>1601</v>
      </c>
      <c r="D514">
        <v>1881</v>
      </c>
      <c r="E514">
        <v>1529</v>
      </c>
      <c r="F514">
        <v>921</v>
      </c>
      <c r="G514">
        <v>250</v>
      </c>
      <c r="H514">
        <v>188</v>
      </c>
      <c r="I514">
        <v>168</v>
      </c>
      <c r="J514">
        <v>-1</v>
      </c>
      <c r="K514">
        <v>0</v>
      </c>
      <c r="L514">
        <v>150</v>
      </c>
      <c r="M514">
        <v>3</v>
      </c>
      <c r="N514">
        <v>0</v>
      </c>
      <c r="O514">
        <v>-0.045</v>
      </c>
      <c r="P514">
        <v>-0.187</v>
      </c>
      <c r="Q514" t="s">
        <v>3262</v>
      </c>
      <c r="R514" t="s">
        <v>3264</v>
      </c>
    </row>
    <row r="515" spans="1:20">
      <c r="A515" t="s">
        <v>1000</v>
      </c>
      <c r="B515" t="s">
        <v>166</v>
      </c>
      <c r="C515">
        <v>920</v>
      </c>
      <c r="D515">
        <v>1087</v>
      </c>
      <c r="E515">
        <v>898</v>
      </c>
      <c r="F515">
        <v>538</v>
      </c>
      <c r="G515">
        <v>182</v>
      </c>
      <c r="H515">
        <v>176</v>
      </c>
      <c r="I515">
        <v>0</v>
      </c>
      <c r="J515">
        <v>-1</v>
      </c>
      <c r="K515">
        <v>0</v>
      </c>
      <c r="L515">
        <v>61</v>
      </c>
      <c r="M515">
        <v>3</v>
      </c>
      <c r="O515">
        <v>-0.024</v>
      </c>
      <c r="P515">
        <v>-0.174</v>
      </c>
      <c r="Q515" t="s">
        <v>3262</v>
      </c>
      <c r="R515" t="s">
        <v>3265</v>
      </c>
      <c r="T515">
        <v>-20000</v>
      </c>
    </row>
    <row r="516" spans="1:18">
      <c r="A516" t="s">
        <v>1001</v>
      </c>
      <c r="B516" t="s">
        <v>168</v>
      </c>
      <c r="C516">
        <v>0</v>
      </c>
      <c r="D516">
        <v>0</v>
      </c>
      <c r="E516">
        <v>0</v>
      </c>
      <c r="F516">
        <v>0</v>
      </c>
      <c r="G516">
        <v>0</v>
      </c>
      <c r="H516">
        <v>0</v>
      </c>
      <c r="I516">
        <v>0</v>
      </c>
      <c r="J516">
        <v>0</v>
      </c>
      <c r="K516">
        <v>0</v>
      </c>
      <c r="L516">
        <v>0</v>
      </c>
      <c r="M516">
        <v>0</v>
      </c>
      <c r="O516" t="s">
        <v>3266</v>
      </c>
      <c r="P516" t="s">
        <v>3266</v>
      </c>
      <c r="Q516" t="s">
        <v>3267</v>
      </c>
      <c r="R516" t="s">
        <v>3265</v>
      </c>
    </row>
    <row r="517" spans="1:18">
      <c r="A517" t="s">
        <v>1002</v>
      </c>
      <c r="B517" t="s">
        <v>170</v>
      </c>
      <c r="C517">
        <v>0</v>
      </c>
      <c r="D517">
        <v>0</v>
      </c>
      <c r="E517">
        <v>0</v>
      </c>
      <c r="F517">
        <v>0</v>
      </c>
      <c r="G517">
        <v>0</v>
      </c>
      <c r="H517">
        <v>0</v>
      </c>
      <c r="I517">
        <v>0</v>
      </c>
      <c r="J517">
        <v>0</v>
      </c>
      <c r="K517">
        <v>0</v>
      </c>
      <c r="L517">
        <v>0</v>
      </c>
      <c r="M517">
        <v>0</v>
      </c>
      <c r="O517" t="s">
        <v>3266</v>
      </c>
      <c r="P517" t="s">
        <v>3266</v>
      </c>
      <c r="Q517" t="s">
        <v>3267</v>
      </c>
      <c r="R517" t="s">
        <v>3265</v>
      </c>
    </row>
    <row r="518" spans="1:18">
      <c r="A518" t="s">
        <v>1003</v>
      </c>
      <c r="B518" t="s">
        <v>1004</v>
      </c>
      <c r="C518">
        <v>0</v>
      </c>
      <c r="D518">
        <v>0</v>
      </c>
      <c r="E518">
        <v>0</v>
      </c>
      <c r="F518">
        <v>0</v>
      </c>
      <c r="G518">
        <v>0</v>
      </c>
      <c r="H518">
        <v>0</v>
      </c>
      <c r="I518">
        <v>0</v>
      </c>
      <c r="J518">
        <v>0</v>
      </c>
      <c r="K518">
        <v>0</v>
      </c>
      <c r="L518">
        <v>0</v>
      </c>
      <c r="M518">
        <v>0</v>
      </c>
      <c r="O518" t="s">
        <v>3266</v>
      </c>
      <c r="P518" t="s">
        <v>3266</v>
      </c>
      <c r="Q518" t="s">
        <v>3267</v>
      </c>
      <c r="R518" t="s">
        <v>3265</v>
      </c>
    </row>
    <row r="519" spans="1:18">
      <c r="A519" t="s">
        <v>1005</v>
      </c>
      <c r="B519" t="s">
        <v>1006</v>
      </c>
      <c r="C519">
        <v>3</v>
      </c>
      <c r="D519">
        <v>103</v>
      </c>
      <c r="E519">
        <v>0</v>
      </c>
      <c r="F519">
        <v>0</v>
      </c>
      <c r="G519">
        <v>0</v>
      </c>
      <c r="H519">
        <v>0</v>
      </c>
      <c r="I519">
        <v>0</v>
      </c>
      <c r="J519">
        <v>0</v>
      </c>
      <c r="K519">
        <v>0</v>
      </c>
      <c r="L519">
        <v>1</v>
      </c>
      <c r="M519">
        <v>0</v>
      </c>
      <c r="O519">
        <v>-1</v>
      </c>
      <c r="P519">
        <v>-1</v>
      </c>
      <c r="Q519" t="s">
        <v>3262</v>
      </c>
      <c r="R519" t="s">
        <v>3265</v>
      </c>
    </row>
    <row r="520" spans="1:18">
      <c r="A520" t="s">
        <v>1007</v>
      </c>
      <c r="B520" t="s">
        <v>1008</v>
      </c>
      <c r="C520">
        <v>0</v>
      </c>
      <c r="D520">
        <v>0</v>
      </c>
      <c r="E520">
        <v>0</v>
      </c>
      <c r="F520">
        <v>0</v>
      </c>
      <c r="G520">
        <v>0</v>
      </c>
      <c r="H520">
        <v>0</v>
      </c>
      <c r="I520">
        <v>0</v>
      </c>
      <c r="J520">
        <v>0</v>
      </c>
      <c r="K520">
        <v>0</v>
      </c>
      <c r="L520">
        <v>0</v>
      </c>
      <c r="M520">
        <v>0</v>
      </c>
      <c r="O520" t="s">
        <v>3266</v>
      </c>
      <c r="P520" t="s">
        <v>3266</v>
      </c>
      <c r="Q520" t="s">
        <v>3267</v>
      </c>
      <c r="R520" t="s">
        <v>3265</v>
      </c>
    </row>
    <row r="521" spans="1:18">
      <c r="A521" t="s">
        <v>1009</v>
      </c>
      <c r="B521" t="s">
        <v>1010</v>
      </c>
      <c r="C521">
        <v>0</v>
      </c>
      <c r="D521">
        <v>0</v>
      </c>
      <c r="E521">
        <v>0</v>
      </c>
      <c r="F521">
        <v>0</v>
      </c>
      <c r="G521">
        <v>0</v>
      </c>
      <c r="H521">
        <v>0</v>
      </c>
      <c r="I521">
        <v>0</v>
      </c>
      <c r="J521">
        <v>0</v>
      </c>
      <c r="K521">
        <v>0</v>
      </c>
      <c r="L521">
        <v>0</v>
      </c>
      <c r="M521">
        <v>0</v>
      </c>
      <c r="O521" t="s">
        <v>3266</v>
      </c>
      <c r="P521" t="s">
        <v>3266</v>
      </c>
      <c r="Q521" t="s">
        <v>3267</v>
      </c>
      <c r="R521" t="s">
        <v>3265</v>
      </c>
    </row>
    <row r="522" spans="1:18">
      <c r="A522" t="s">
        <v>1011</v>
      </c>
      <c r="B522" t="s">
        <v>267</v>
      </c>
      <c r="C522">
        <v>3</v>
      </c>
      <c r="D522">
        <v>3</v>
      </c>
      <c r="E522">
        <v>0</v>
      </c>
      <c r="F522">
        <v>0</v>
      </c>
      <c r="G522">
        <v>0</v>
      </c>
      <c r="H522">
        <v>0</v>
      </c>
      <c r="I522">
        <v>0</v>
      </c>
      <c r="J522">
        <v>0</v>
      </c>
      <c r="K522">
        <v>0</v>
      </c>
      <c r="L522">
        <v>0</v>
      </c>
      <c r="M522">
        <v>0</v>
      </c>
      <c r="O522">
        <v>-1</v>
      </c>
      <c r="P522">
        <v>-1</v>
      </c>
      <c r="Q522" t="s">
        <v>3262</v>
      </c>
      <c r="R522" t="s">
        <v>3265</v>
      </c>
    </row>
    <row r="523" spans="1:18">
      <c r="A523" t="s">
        <v>1012</v>
      </c>
      <c r="B523" t="s">
        <v>1013</v>
      </c>
      <c r="C523">
        <v>523</v>
      </c>
      <c r="D523">
        <v>668</v>
      </c>
      <c r="E523">
        <v>463</v>
      </c>
      <c r="F523">
        <v>383</v>
      </c>
      <c r="G523">
        <v>68</v>
      </c>
      <c r="H523">
        <v>12</v>
      </c>
      <c r="I523">
        <v>0</v>
      </c>
      <c r="J523">
        <v>0</v>
      </c>
      <c r="K523">
        <v>0</v>
      </c>
      <c r="L523">
        <v>59</v>
      </c>
      <c r="M523">
        <v>0</v>
      </c>
      <c r="O523">
        <v>-0.115</v>
      </c>
      <c r="P523">
        <v>-0.307</v>
      </c>
      <c r="Q523" t="s">
        <v>3262</v>
      </c>
      <c r="R523" t="s">
        <v>3265</v>
      </c>
    </row>
    <row r="524" spans="1:18">
      <c r="A524" t="s">
        <v>1014</v>
      </c>
      <c r="B524" t="s">
        <v>1015</v>
      </c>
      <c r="C524">
        <v>0</v>
      </c>
      <c r="D524">
        <v>0</v>
      </c>
      <c r="E524">
        <v>0</v>
      </c>
      <c r="F524">
        <v>0</v>
      </c>
      <c r="G524">
        <v>0</v>
      </c>
      <c r="H524">
        <v>0</v>
      </c>
      <c r="I524">
        <v>0</v>
      </c>
      <c r="J524">
        <v>0</v>
      </c>
      <c r="K524">
        <v>0</v>
      </c>
      <c r="L524">
        <v>0</v>
      </c>
      <c r="M524">
        <v>0</v>
      </c>
      <c r="O524" t="s">
        <v>3266</v>
      </c>
      <c r="P524" t="s">
        <v>3266</v>
      </c>
      <c r="Q524" t="s">
        <v>3267</v>
      </c>
      <c r="R524" t="s">
        <v>3265</v>
      </c>
    </row>
    <row r="525" spans="1:18">
      <c r="A525" t="s">
        <v>1016</v>
      </c>
      <c r="B525" t="s">
        <v>1017</v>
      </c>
      <c r="C525">
        <v>0</v>
      </c>
      <c r="D525">
        <v>0</v>
      </c>
      <c r="E525">
        <v>0</v>
      </c>
      <c r="F525">
        <v>0</v>
      </c>
      <c r="G525">
        <v>0</v>
      </c>
      <c r="H525">
        <v>0</v>
      </c>
      <c r="I525">
        <v>0</v>
      </c>
      <c r="J525">
        <v>0</v>
      </c>
      <c r="K525">
        <v>0</v>
      </c>
      <c r="L525">
        <v>0</v>
      </c>
      <c r="M525">
        <v>0</v>
      </c>
      <c r="O525" t="s">
        <v>3266</v>
      </c>
      <c r="P525" t="s">
        <v>3266</v>
      </c>
      <c r="Q525" t="s">
        <v>3267</v>
      </c>
      <c r="R525" t="s">
        <v>3265</v>
      </c>
    </row>
    <row r="526" spans="1:18">
      <c r="A526" t="s">
        <v>1018</v>
      </c>
      <c r="B526" t="s">
        <v>1019</v>
      </c>
      <c r="C526">
        <v>0</v>
      </c>
      <c r="D526">
        <v>0</v>
      </c>
      <c r="E526">
        <v>0</v>
      </c>
      <c r="F526">
        <v>0</v>
      </c>
      <c r="G526">
        <v>0</v>
      </c>
      <c r="H526">
        <v>0</v>
      </c>
      <c r="I526">
        <v>0</v>
      </c>
      <c r="J526">
        <v>0</v>
      </c>
      <c r="K526">
        <v>0</v>
      </c>
      <c r="L526">
        <v>0</v>
      </c>
      <c r="M526">
        <v>0</v>
      </c>
      <c r="O526" t="s">
        <v>3266</v>
      </c>
      <c r="P526" t="s">
        <v>3266</v>
      </c>
      <c r="Q526" t="s">
        <v>3267</v>
      </c>
      <c r="R526" t="s">
        <v>3265</v>
      </c>
    </row>
    <row r="527" spans="1:18">
      <c r="A527" t="s">
        <v>1020</v>
      </c>
      <c r="B527" t="s">
        <v>1021</v>
      </c>
      <c r="C527">
        <v>0</v>
      </c>
      <c r="D527">
        <v>0</v>
      </c>
      <c r="E527">
        <v>0</v>
      </c>
      <c r="F527">
        <v>0</v>
      </c>
      <c r="G527">
        <v>0</v>
      </c>
      <c r="H527">
        <v>0</v>
      </c>
      <c r="I527">
        <v>0</v>
      </c>
      <c r="J527">
        <v>0</v>
      </c>
      <c r="K527">
        <v>0</v>
      </c>
      <c r="L527">
        <v>0</v>
      </c>
      <c r="M527">
        <v>0</v>
      </c>
      <c r="O527" t="s">
        <v>3266</v>
      </c>
      <c r="P527" t="s">
        <v>3266</v>
      </c>
      <c r="Q527" t="s">
        <v>3267</v>
      </c>
      <c r="R527" t="s">
        <v>3265</v>
      </c>
    </row>
    <row r="528" spans="1:18">
      <c r="A528" t="s">
        <v>1022</v>
      </c>
      <c r="B528" t="s">
        <v>1023</v>
      </c>
      <c r="C528">
        <v>0</v>
      </c>
      <c r="D528">
        <v>0</v>
      </c>
      <c r="E528">
        <v>0</v>
      </c>
      <c r="F528">
        <v>0</v>
      </c>
      <c r="G528">
        <v>0</v>
      </c>
      <c r="H528">
        <v>0</v>
      </c>
      <c r="I528">
        <v>0</v>
      </c>
      <c r="J528">
        <v>0</v>
      </c>
      <c r="K528">
        <v>0</v>
      </c>
      <c r="L528">
        <v>0</v>
      </c>
      <c r="M528">
        <v>0</v>
      </c>
      <c r="O528" t="s">
        <v>3266</v>
      </c>
      <c r="P528" t="s">
        <v>3266</v>
      </c>
      <c r="Q528" t="s">
        <v>3267</v>
      </c>
      <c r="R528" t="s">
        <v>3265</v>
      </c>
    </row>
    <row r="529" spans="1:18">
      <c r="A529" t="s">
        <v>1024</v>
      </c>
      <c r="B529" t="s">
        <v>1025</v>
      </c>
      <c r="C529">
        <v>0</v>
      </c>
      <c r="D529">
        <v>0</v>
      </c>
      <c r="E529">
        <v>0</v>
      </c>
      <c r="F529">
        <v>0</v>
      </c>
      <c r="G529">
        <v>0</v>
      </c>
      <c r="H529">
        <v>0</v>
      </c>
      <c r="I529">
        <v>0</v>
      </c>
      <c r="J529">
        <v>0</v>
      </c>
      <c r="K529">
        <v>0</v>
      </c>
      <c r="L529">
        <v>0</v>
      </c>
      <c r="M529">
        <v>0</v>
      </c>
      <c r="O529" t="s">
        <v>3266</v>
      </c>
      <c r="P529" t="s">
        <v>3266</v>
      </c>
      <c r="Q529" t="s">
        <v>3267</v>
      </c>
      <c r="R529" t="s">
        <v>3265</v>
      </c>
    </row>
    <row r="530" spans="1:18">
      <c r="A530" t="s">
        <v>1026</v>
      </c>
      <c r="B530" t="s">
        <v>1027</v>
      </c>
      <c r="C530">
        <v>0</v>
      </c>
      <c r="D530">
        <v>0</v>
      </c>
      <c r="E530">
        <v>0</v>
      </c>
      <c r="F530">
        <v>0</v>
      </c>
      <c r="G530">
        <v>0</v>
      </c>
      <c r="H530">
        <v>0</v>
      </c>
      <c r="I530">
        <v>0</v>
      </c>
      <c r="J530">
        <v>0</v>
      </c>
      <c r="K530">
        <v>0</v>
      </c>
      <c r="L530">
        <v>0</v>
      </c>
      <c r="M530">
        <v>0</v>
      </c>
      <c r="O530" t="s">
        <v>3266</v>
      </c>
      <c r="P530" t="s">
        <v>3266</v>
      </c>
      <c r="Q530" t="s">
        <v>3267</v>
      </c>
      <c r="R530" t="s">
        <v>3265</v>
      </c>
    </row>
    <row r="531" spans="1:18">
      <c r="A531" t="s">
        <v>1028</v>
      </c>
      <c r="B531" t="s">
        <v>184</v>
      </c>
      <c r="C531">
        <v>0</v>
      </c>
      <c r="D531">
        <v>0</v>
      </c>
      <c r="E531">
        <v>0</v>
      </c>
      <c r="F531">
        <v>0</v>
      </c>
      <c r="G531">
        <v>0</v>
      </c>
      <c r="H531">
        <v>0</v>
      </c>
      <c r="I531">
        <v>0</v>
      </c>
      <c r="J531">
        <v>0</v>
      </c>
      <c r="K531">
        <v>0</v>
      </c>
      <c r="L531">
        <v>0</v>
      </c>
      <c r="M531">
        <v>0</v>
      </c>
      <c r="O531" t="s">
        <v>3266</v>
      </c>
      <c r="P531" t="s">
        <v>3266</v>
      </c>
      <c r="Q531" t="s">
        <v>3267</v>
      </c>
      <c r="R531" t="s">
        <v>3265</v>
      </c>
    </row>
    <row r="532" spans="1:18">
      <c r="A532" t="s">
        <v>1029</v>
      </c>
      <c r="B532" t="s">
        <v>1030</v>
      </c>
      <c r="C532">
        <v>152</v>
      </c>
      <c r="D532">
        <v>20</v>
      </c>
      <c r="E532">
        <v>168</v>
      </c>
      <c r="F532">
        <v>0</v>
      </c>
      <c r="G532">
        <v>0</v>
      </c>
      <c r="H532">
        <v>0</v>
      </c>
      <c r="I532">
        <v>168</v>
      </c>
      <c r="J532">
        <v>0</v>
      </c>
      <c r="K532">
        <v>0</v>
      </c>
      <c r="L532">
        <v>29</v>
      </c>
      <c r="M532">
        <v>0</v>
      </c>
      <c r="O532">
        <v>0.105</v>
      </c>
      <c r="P532">
        <v>7.4</v>
      </c>
      <c r="Q532" t="s">
        <v>3262</v>
      </c>
      <c r="R532" t="s">
        <v>3265</v>
      </c>
    </row>
    <row r="533" spans="1:18">
      <c r="A533" t="s">
        <v>1031</v>
      </c>
      <c r="B533" t="s">
        <v>1032</v>
      </c>
      <c r="C533">
        <v>316</v>
      </c>
      <c r="D533">
        <v>279</v>
      </c>
      <c r="E533">
        <v>221</v>
      </c>
      <c r="F533">
        <v>143</v>
      </c>
      <c r="G533">
        <v>55</v>
      </c>
      <c r="H533">
        <v>23</v>
      </c>
      <c r="I533">
        <v>0</v>
      </c>
      <c r="J533">
        <v>0</v>
      </c>
      <c r="K533">
        <v>0</v>
      </c>
      <c r="L533">
        <v>65</v>
      </c>
      <c r="M533">
        <v>0</v>
      </c>
      <c r="N533">
        <v>0</v>
      </c>
      <c r="O533">
        <v>-0.301</v>
      </c>
      <c r="P533">
        <v>-0.208</v>
      </c>
      <c r="Q533" t="s">
        <v>3262</v>
      </c>
      <c r="R533" t="s">
        <v>3264</v>
      </c>
    </row>
    <row r="534" spans="1:18">
      <c r="A534" t="s">
        <v>1033</v>
      </c>
      <c r="B534" t="s">
        <v>166</v>
      </c>
      <c r="C534">
        <v>266</v>
      </c>
      <c r="D534">
        <v>276</v>
      </c>
      <c r="E534">
        <v>221</v>
      </c>
      <c r="F534">
        <v>143</v>
      </c>
      <c r="G534">
        <v>55</v>
      </c>
      <c r="H534">
        <v>23</v>
      </c>
      <c r="I534">
        <v>0</v>
      </c>
      <c r="J534">
        <v>0</v>
      </c>
      <c r="K534">
        <v>0</v>
      </c>
      <c r="L534">
        <v>22</v>
      </c>
      <c r="M534">
        <v>0</v>
      </c>
      <c r="O534">
        <v>-0.169</v>
      </c>
      <c r="P534">
        <v>-0.199</v>
      </c>
      <c r="Q534" t="s">
        <v>3262</v>
      </c>
      <c r="R534" t="s">
        <v>3265</v>
      </c>
    </row>
    <row r="535" spans="1:18">
      <c r="A535" t="s">
        <v>1034</v>
      </c>
      <c r="B535" t="s">
        <v>168</v>
      </c>
      <c r="C535">
        <v>0</v>
      </c>
      <c r="D535">
        <v>0</v>
      </c>
      <c r="E535">
        <v>0</v>
      </c>
      <c r="F535">
        <v>0</v>
      </c>
      <c r="G535">
        <v>0</v>
      </c>
      <c r="H535">
        <v>0</v>
      </c>
      <c r="I535">
        <v>0</v>
      </c>
      <c r="J535">
        <v>0</v>
      </c>
      <c r="K535">
        <v>0</v>
      </c>
      <c r="L535">
        <v>0</v>
      </c>
      <c r="M535">
        <v>0</v>
      </c>
      <c r="O535" t="s">
        <v>3266</v>
      </c>
      <c r="P535" t="s">
        <v>3266</v>
      </c>
      <c r="Q535" t="s">
        <v>3267</v>
      </c>
      <c r="R535" t="s">
        <v>3265</v>
      </c>
    </row>
    <row r="536" spans="1:18">
      <c r="A536" t="s">
        <v>1035</v>
      </c>
      <c r="B536" t="s">
        <v>170</v>
      </c>
      <c r="C536">
        <v>0</v>
      </c>
      <c r="D536">
        <v>0</v>
      </c>
      <c r="E536">
        <v>0</v>
      </c>
      <c r="F536">
        <v>0</v>
      </c>
      <c r="G536">
        <v>0</v>
      </c>
      <c r="H536">
        <v>0</v>
      </c>
      <c r="I536">
        <v>0</v>
      </c>
      <c r="J536">
        <v>0</v>
      </c>
      <c r="K536">
        <v>0</v>
      </c>
      <c r="L536">
        <v>0</v>
      </c>
      <c r="M536">
        <v>0</v>
      </c>
      <c r="O536" t="s">
        <v>3266</v>
      </c>
      <c r="P536" t="s">
        <v>3266</v>
      </c>
      <c r="Q536" t="s">
        <v>3267</v>
      </c>
      <c r="R536" t="s">
        <v>3265</v>
      </c>
    </row>
    <row r="537" spans="1:18">
      <c r="A537" t="s">
        <v>1036</v>
      </c>
      <c r="B537" t="s">
        <v>1037</v>
      </c>
      <c r="C537">
        <v>0</v>
      </c>
      <c r="D537">
        <v>0</v>
      </c>
      <c r="E537">
        <v>0</v>
      </c>
      <c r="F537">
        <v>0</v>
      </c>
      <c r="G537">
        <v>0</v>
      </c>
      <c r="H537">
        <v>0</v>
      </c>
      <c r="I537">
        <v>0</v>
      </c>
      <c r="J537">
        <v>0</v>
      </c>
      <c r="K537">
        <v>0</v>
      </c>
      <c r="L537">
        <v>0</v>
      </c>
      <c r="M537">
        <v>0</v>
      </c>
      <c r="O537" t="s">
        <v>3266</v>
      </c>
      <c r="P537" t="s">
        <v>3266</v>
      </c>
      <c r="Q537" t="s">
        <v>3267</v>
      </c>
      <c r="R537" t="s">
        <v>3265</v>
      </c>
    </row>
    <row r="538" spans="1:18">
      <c r="A538" t="s">
        <v>1038</v>
      </c>
      <c r="B538" t="s">
        <v>1039</v>
      </c>
      <c r="C538">
        <v>0</v>
      </c>
      <c r="D538">
        <v>0</v>
      </c>
      <c r="E538">
        <v>0</v>
      </c>
      <c r="F538">
        <v>0</v>
      </c>
      <c r="G538">
        <v>0</v>
      </c>
      <c r="H538">
        <v>0</v>
      </c>
      <c r="I538">
        <v>0</v>
      </c>
      <c r="J538">
        <v>0</v>
      </c>
      <c r="K538">
        <v>0</v>
      </c>
      <c r="L538">
        <v>0</v>
      </c>
      <c r="M538">
        <v>0</v>
      </c>
      <c r="O538" t="s">
        <v>3266</v>
      </c>
      <c r="P538" t="s">
        <v>3266</v>
      </c>
      <c r="Q538" t="s">
        <v>3267</v>
      </c>
      <c r="R538" t="s">
        <v>3265</v>
      </c>
    </row>
    <row r="539" spans="1:18">
      <c r="A539" t="s">
        <v>1040</v>
      </c>
      <c r="B539" t="s">
        <v>1041</v>
      </c>
      <c r="C539">
        <v>0</v>
      </c>
      <c r="D539">
        <v>0</v>
      </c>
      <c r="E539">
        <v>0</v>
      </c>
      <c r="F539">
        <v>0</v>
      </c>
      <c r="G539">
        <v>0</v>
      </c>
      <c r="H539">
        <v>0</v>
      </c>
      <c r="I539">
        <v>0</v>
      </c>
      <c r="J539">
        <v>0</v>
      </c>
      <c r="K539">
        <v>0</v>
      </c>
      <c r="L539">
        <v>0</v>
      </c>
      <c r="M539">
        <v>0</v>
      </c>
      <c r="O539" t="s">
        <v>3266</v>
      </c>
      <c r="P539" t="s">
        <v>3266</v>
      </c>
      <c r="Q539" t="s">
        <v>3267</v>
      </c>
      <c r="R539" t="s">
        <v>3265</v>
      </c>
    </row>
    <row r="540" spans="1:20">
      <c r="A540" t="s">
        <v>1042</v>
      </c>
      <c r="B540" t="s">
        <v>1043</v>
      </c>
      <c r="C540">
        <v>50</v>
      </c>
      <c r="D540">
        <v>3</v>
      </c>
      <c r="E540">
        <v>0</v>
      </c>
      <c r="F540">
        <v>0</v>
      </c>
      <c r="G540">
        <v>0</v>
      </c>
      <c r="H540">
        <v>0</v>
      </c>
      <c r="I540">
        <v>0</v>
      </c>
      <c r="J540">
        <v>0</v>
      </c>
      <c r="K540">
        <v>0</v>
      </c>
      <c r="L540">
        <v>43</v>
      </c>
      <c r="M540">
        <v>0</v>
      </c>
      <c r="O540">
        <v>-1</v>
      </c>
      <c r="P540">
        <v>-1</v>
      </c>
      <c r="Q540" t="s">
        <v>3262</v>
      </c>
      <c r="R540" t="s">
        <v>3265</v>
      </c>
      <c r="T540">
        <v>-20000</v>
      </c>
    </row>
    <row r="541" spans="1:18">
      <c r="A541" t="s">
        <v>1044</v>
      </c>
      <c r="B541" t="s">
        <v>1045</v>
      </c>
      <c r="C541">
        <v>0</v>
      </c>
      <c r="D541">
        <v>0</v>
      </c>
      <c r="E541">
        <v>0</v>
      </c>
      <c r="F541">
        <v>0</v>
      </c>
      <c r="G541">
        <v>0</v>
      </c>
      <c r="H541">
        <v>0</v>
      </c>
      <c r="I541">
        <v>0</v>
      </c>
      <c r="J541">
        <v>0</v>
      </c>
      <c r="K541">
        <v>0</v>
      </c>
      <c r="L541">
        <v>0</v>
      </c>
      <c r="M541">
        <v>0</v>
      </c>
      <c r="N541">
        <v>0</v>
      </c>
      <c r="O541" t="s">
        <v>3266</v>
      </c>
      <c r="P541" t="s">
        <v>3266</v>
      </c>
      <c r="Q541" t="s">
        <v>3267</v>
      </c>
      <c r="R541" t="s">
        <v>3264</v>
      </c>
    </row>
    <row r="542" spans="1:18">
      <c r="A542" t="s">
        <v>1046</v>
      </c>
      <c r="B542" t="s">
        <v>1047</v>
      </c>
      <c r="C542">
        <v>0</v>
      </c>
      <c r="D542">
        <v>0</v>
      </c>
      <c r="E542">
        <v>0</v>
      </c>
      <c r="F542">
        <v>0</v>
      </c>
      <c r="G542">
        <v>0</v>
      </c>
      <c r="H542">
        <v>0</v>
      </c>
      <c r="I542">
        <v>0</v>
      </c>
      <c r="J542">
        <v>0</v>
      </c>
      <c r="K542">
        <v>0</v>
      </c>
      <c r="L542">
        <v>0</v>
      </c>
      <c r="M542">
        <v>0</v>
      </c>
      <c r="O542" t="s">
        <v>3266</v>
      </c>
      <c r="P542" t="s">
        <v>3266</v>
      </c>
      <c r="Q542" t="s">
        <v>3267</v>
      </c>
      <c r="R542" t="s">
        <v>3265</v>
      </c>
    </row>
    <row r="543" spans="1:18">
      <c r="A543" t="s">
        <v>1048</v>
      </c>
      <c r="B543" t="s">
        <v>1049</v>
      </c>
      <c r="C543">
        <v>15523</v>
      </c>
      <c r="D543">
        <v>23771</v>
      </c>
      <c r="E543">
        <v>22955</v>
      </c>
      <c r="F543">
        <v>9855</v>
      </c>
      <c r="G543">
        <v>5681</v>
      </c>
      <c r="H543">
        <v>0</v>
      </c>
      <c r="I543">
        <v>5904</v>
      </c>
      <c r="J543">
        <v>0</v>
      </c>
      <c r="K543">
        <v>0</v>
      </c>
      <c r="L543">
        <v>205</v>
      </c>
      <c r="M543">
        <v>1515</v>
      </c>
      <c r="N543">
        <v>0</v>
      </c>
      <c r="O543">
        <v>0.479</v>
      </c>
      <c r="P543">
        <v>-0.034</v>
      </c>
      <c r="Q543" t="s">
        <v>3262</v>
      </c>
      <c r="R543" t="s">
        <v>3264</v>
      </c>
    </row>
    <row r="544" spans="1:18">
      <c r="A544" t="s">
        <v>1050</v>
      </c>
      <c r="B544" t="s">
        <v>1051</v>
      </c>
      <c r="C544">
        <v>130</v>
      </c>
      <c r="D544">
        <v>1288</v>
      </c>
      <c r="E544">
        <v>1397</v>
      </c>
      <c r="F544">
        <v>682</v>
      </c>
      <c r="G544">
        <v>715</v>
      </c>
      <c r="H544">
        <v>0</v>
      </c>
      <c r="I544">
        <v>0</v>
      </c>
      <c r="J544">
        <v>0</v>
      </c>
      <c r="K544">
        <v>0</v>
      </c>
      <c r="L544">
        <v>0</v>
      </c>
      <c r="M544">
        <v>0</v>
      </c>
      <c r="O544">
        <v>9.746</v>
      </c>
      <c r="P544">
        <v>0.085</v>
      </c>
      <c r="Q544" t="s">
        <v>3262</v>
      </c>
      <c r="R544" t="s">
        <v>3265</v>
      </c>
    </row>
    <row r="545" spans="1:18">
      <c r="A545" t="s">
        <v>1052</v>
      </c>
      <c r="B545" t="s">
        <v>1053</v>
      </c>
      <c r="C545">
        <v>1</v>
      </c>
      <c r="D545">
        <v>2953</v>
      </c>
      <c r="E545">
        <v>2761</v>
      </c>
      <c r="F545">
        <v>1394</v>
      </c>
      <c r="G545">
        <v>1367</v>
      </c>
      <c r="H545">
        <v>0</v>
      </c>
      <c r="I545">
        <v>0</v>
      </c>
      <c r="J545">
        <v>0</v>
      </c>
      <c r="K545">
        <v>0</v>
      </c>
      <c r="L545">
        <v>176</v>
      </c>
      <c r="M545">
        <v>0</v>
      </c>
      <c r="O545">
        <v>2760</v>
      </c>
      <c r="P545">
        <v>-0.065</v>
      </c>
      <c r="Q545" t="s">
        <v>3262</v>
      </c>
      <c r="R545" t="s">
        <v>3265</v>
      </c>
    </row>
    <row r="546" spans="1:18">
      <c r="A546" t="s">
        <v>1054</v>
      </c>
      <c r="B546" t="s">
        <v>1055</v>
      </c>
      <c r="C546">
        <v>0</v>
      </c>
      <c r="D546">
        <v>0</v>
      </c>
      <c r="E546">
        <v>0</v>
      </c>
      <c r="F546">
        <v>0</v>
      </c>
      <c r="G546">
        <v>0</v>
      </c>
      <c r="H546">
        <v>0</v>
      </c>
      <c r="I546">
        <v>0</v>
      </c>
      <c r="J546">
        <v>0</v>
      </c>
      <c r="K546">
        <v>0</v>
      </c>
      <c r="L546">
        <v>0</v>
      </c>
      <c r="M546">
        <v>0</v>
      </c>
      <c r="O546" t="s">
        <v>3266</v>
      </c>
      <c r="P546" t="s">
        <v>3266</v>
      </c>
      <c r="Q546" t="s">
        <v>3267</v>
      </c>
      <c r="R546" t="s">
        <v>3265</v>
      </c>
    </row>
    <row r="547" spans="1:18">
      <c r="A547" t="s">
        <v>1056</v>
      </c>
      <c r="B547" t="s">
        <v>1057</v>
      </c>
      <c r="C547">
        <v>9200</v>
      </c>
      <c r="D547">
        <v>9975</v>
      </c>
      <c r="E547">
        <v>9901</v>
      </c>
      <c r="F547">
        <v>6306</v>
      </c>
      <c r="G547">
        <v>3595</v>
      </c>
      <c r="H547">
        <v>0</v>
      </c>
      <c r="I547">
        <v>0</v>
      </c>
      <c r="J547">
        <v>0</v>
      </c>
      <c r="K547">
        <v>0</v>
      </c>
      <c r="L547">
        <v>0</v>
      </c>
      <c r="M547">
        <v>0</v>
      </c>
      <c r="O547">
        <v>0.076</v>
      </c>
      <c r="P547">
        <v>-0.007</v>
      </c>
      <c r="Q547" t="s">
        <v>3262</v>
      </c>
      <c r="R547" t="s">
        <v>3265</v>
      </c>
    </row>
    <row r="548" spans="1:18">
      <c r="A548" t="s">
        <v>1058</v>
      </c>
      <c r="B548" t="s">
        <v>1059</v>
      </c>
      <c r="C548">
        <v>40</v>
      </c>
      <c r="D548">
        <v>3064</v>
      </c>
      <c r="E548">
        <v>1528</v>
      </c>
      <c r="F548">
        <v>9</v>
      </c>
      <c r="G548">
        <v>4</v>
      </c>
      <c r="H548">
        <v>0</v>
      </c>
      <c r="I548">
        <v>0</v>
      </c>
      <c r="J548">
        <v>0</v>
      </c>
      <c r="K548">
        <v>0</v>
      </c>
      <c r="L548">
        <v>0</v>
      </c>
      <c r="M548">
        <v>1515</v>
      </c>
      <c r="O548">
        <v>37.2</v>
      </c>
      <c r="P548">
        <v>-0.501</v>
      </c>
      <c r="Q548" t="s">
        <v>3262</v>
      </c>
      <c r="R548" t="s">
        <v>3265</v>
      </c>
    </row>
    <row r="549" spans="1:18">
      <c r="A549" t="s">
        <v>1060</v>
      </c>
      <c r="B549" t="s">
        <v>1061</v>
      </c>
      <c r="C549">
        <v>3943</v>
      </c>
      <c r="D549">
        <v>4141</v>
      </c>
      <c r="E549">
        <v>5904</v>
      </c>
      <c r="F549">
        <v>0</v>
      </c>
      <c r="G549">
        <v>0</v>
      </c>
      <c r="H549">
        <v>0</v>
      </c>
      <c r="I549">
        <v>5904</v>
      </c>
      <c r="J549">
        <v>0</v>
      </c>
      <c r="K549">
        <v>0</v>
      </c>
      <c r="L549">
        <v>0</v>
      </c>
      <c r="M549">
        <v>0</v>
      </c>
      <c r="O549">
        <v>0.497</v>
      </c>
      <c r="P549">
        <v>0.426</v>
      </c>
      <c r="Q549" t="s">
        <v>3262</v>
      </c>
      <c r="R549" t="s">
        <v>3265</v>
      </c>
    </row>
    <row r="550" spans="1:18">
      <c r="A550" t="s">
        <v>1062</v>
      </c>
      <c r="B550" t="s">
        <v>1063</v>
      </c>
      <c r="C550">
        <v>0</v>
      </c>
      <c r="D550">
        <v>0</v>
      </c>
      <c r="E550">
        <v>0</v>
      </c>
      <c r="F550">
        <v>0</v>
      </c>
      <c r="G550">
        <v>0</v>
      </c>
      <c r="H550">
        <v>0</v>
      </c>
      <c r="I550">
        <v>0</v>
      </c>
      <c r="J550">
        <v>0</v>
      </c>
      <c r="K550">
        <v>0</v>
      </c>
      <c r="L550">
        <v>0</v>
      </c>
      <c r="M550">
        <v>0</v>
      </c>
      <c r="O550" t="s">
        <v>3266</v>
      </c>
      <c r="P550" t="s">
        <v>3266</v>
      </c>
      <c r="Q550" t="s">
        <v>3267</v>
      </c>
      <c r="R550" t="s">
        <v>3265</v>
      </c>
    </row>
    <row r="551" spans="1:18">
      <c r="A551" t="s">
        <v>1064</v>
      </c>
      <c r="B551" t="s">
        <v>1065</v>
      </c>
      <c r="C551">
        <v>2209</v>
      </c>
      <c r="D551">
        <v>2350</v>
      </c>
      <c r="E551">
        <v>1464</v>
      </c>
      <c r="F551">
        <v>1464</v>
      </c>
      <c r="G551">
        <v>0</v>
      </c>
      <c r="H551">
        <v>0</v>
      </c>
      <c r="I551">
        <v>0</v>
      </c>
      <c r="J551">
        <v>0</v>
      </c>
      <c r="K551">
        <v>0</v>
      </c>
      <c r="L551">
        <v>29</v>
      </c>
      <c r="M551">
        <v>0</v>
      </c>
      <c r="O551">
        <v>-0.337</v>
      </c>
      <c r="P551">
        <v>-0.377</v>
      </c>
      <c r="Q551" t="s">
        <v>3262</v>
      </c>
      <c r="R551" t="s">
        <v>3265</v>
      </c>
    </row>
    <row r="552" spans="1:18">
      <c r="A552" t="s">
        <v>1066</v>
      </c>
      <c r="B552" t="s">
        <v>1067</v>
      </c>
      <c r="C552">
        <v>0</v>
      </c>
      <c r="D552">
        <v>0</v>
      </c>
      <c r="E552">
        <v>0</v>
      </c>
      <c r="F552">
        <v>0</v>
      </c>
      <c r="G552">
        <v>0</v>
      </c>
      <c r="H552">
        <v>0</v>
      </c>
      <c r="I552">
        <v>0</v>
      </c>
      <c r="J552">
        <v>0</v>
      </c>
      <c r="K552">
        <v>0</v>
      </c>
      <c r="L552">
        <v>0</v>
      </c>
      <c r="M552">
        <v>0</v>
      </c>
      <c r="N552">
        <v>0</v>
      </c>
      <c r="O552" t="s">
        <v>3266</v>
      </c>
      <c r="P552" t="s">
        <v>3266</v>
      </c>
      <c r="Q552" t="s">
        <v>3267</v>
      </c>
      <c r="R552" t="s">
        <v>3264</v>
      </c>
    </row>
    <row r="553" spans="1:18">
      <c r="A553" t="s">
        <v>1068</v>
      </c>
      <c r="B553" t="s">
        <v>1069</v>
      </c>
      <c r="C553">
        <v>0</v>
      </c>
      <c r="D553">
        <v>0</v>
      </c>
      <c r="E553">
        <v>0</v>
      </c>
      <c r="F553">
        <v>0</v>
      </c>
      <c r="G553">
        <v>0</v>
      </c>
      <c r="H553">
        <v>0</v>
      </c>
      <c r="I553">
        <v>0</v>
      </c>
      <c r="J553">
        <v>0</v>
      </c>
      <c r="K553">
        <v>0</v>
      </c>
      <c r="L553">
        <v>0</v>
      </c>
      <c r="M553">
        <v>0</v>
      </c>
      <c r="O553" t="s">
        <v>3266</v>
      </c>
      <c r="P553" t="s">
        <v>3266</v>
      </c>
      <c r="Q553" t="s">
        <v>3267</v>
      </c>
      <c r="R553" t="s">
        <v>3265</v>
      </c>
    </row>
    <row r="554" spans="1:18">
      <c r="A554" t="s">
        <v>1070</v>
      </c>
      <c r="B554" t="s">
        <v>1071</v>
      </c>
      <c r="C554">
        <v>0</v>
      </c>
      <c r="D554">
        <v>0</v>
      </c>
      <c r="E554">
        <v>0</v>
      </c>
      <c r="F554">
        <v>0</v>
      </c>
      <c r="G554">
        <v>0</v>
      </c>
      <c r="H554">
        <v>0</v>
      </c>
      <c r="I554">
        <v>0</v>
      </c>
      <c r="J554">
        <v>0</v>
      </c>
      <c r="K554">
        <v>0</v>
      </c>
      <c r="L554">
        <v>0</v>
      </c>
      <c r="M554">
        <v>0</v>
      </c>
      <c r="O554" t="s">
        <v>3266</v>
      </c>
      <c r="P554" t="s">
        <v>3266</v>
      </c>
      <c r="Q554" t="s">
        <v>3267</v>
      </c>
      <c r="R554" t="s">
        <v>3265</v>
      </c>
    </row>
    <row r="555" spans="1:18">
      <c r="A555" t="s">
        <v>1072</v>
      </c>
      <c r="B555" t="s">
        <v>1073</v>
      </c>
      <c r="C555">
        <v>0</v>
      </c>
      <c r="D555">
        <v>0</v>
      </c>
      <c r="E555">
        <v>0</v>
      </c>
      <c r="F555">
        <v>0</v>
      </c>
      <c r="G555">
        <v>0</v>
      </c>
      <c r="H555">
        <v>0</v>
      </c>
      <c r="I555">
        <v>0</v>
      </c>
      <c r="J555">
        <v>0</v>
      </c>
      <c r="K555">
        <v>0</v>
      </c>
      <c r="L555">
        <v>0</v>
      </c>
      <c r="M555">
        <v>0</v>
      </c>
      <c r="O555" t="s">
        <v>3266</v>
      </c>
      <c r="P555" t="s">
        <v>3266</v>
      </c>
      <c r="Q555" t="s">
        <v>3267</v>
      </c>
      <c r="R555" t="s">
        <v>3265</v>
      </c>
    </row>
    <row r="556" spans="1:18">
      <c r="A556" t="s">
        <v>1074</v>
      </c>
      <c r="B556" t="s">
        <v>1075</v>
      </c>
      <c r="C556">
        <v>809</v>
      </c>
      <c r="D556">
        <v>101</v>
      </c>
      <c r="E556">
        <v>78</v>
      </c>
      <c r="F556">
        <v>0</v>
      </c>
      <c r="G556">
        <v>0</v>
      </c>
      <c r="H556">
        <v>0</v>
      </c>
      <c r="I556">
        <v>78</v>
      </c>
      <c r="J556">
        <v>0</v>
      </c>
      <c r="K556">
        <v>0</v>
      </c>
      <c r="L556">
        <v>888</v>
      </c>
      <c r="M556">
        <v>0</v>
      </c>
      <c r="N556">
        <v>0</v>
      </c>
      <c r="O556">
        <v>-0.904</v>
      </c>
      <c r="P556">
        <v>-0.228</v>
      </c>
      <c r="Q556" t="s">
        <v>3262</v>
      </c>
      <c r="R556" t="s">
        <v>3264</v>
      </c>
    </row>
    <row r="557" spans="1:18">
      <c r="A557" t="s">
        <v>1076</v>
      </c>
      <c r="B557" t="s">
        <v>1077</v>
      </c>
      <c r="C557">
        <v>0</v>
      </c>
      <c r="D557">
        <v>0</v>
      </c>
      <c r="E557">
        <v>0</v>
      </c>
      <c r="F557">
        <v>0</v>
      </c>
      <c r="G557">
        <v>0</v>
      </c>
      <c r="H557">
        <v>0</v>
      </c>
      <c r="I557">
        <v>0</v>
      </c>
      <c r="J557">
        <v>0</v>
      </c>
      <c r="K557">
        <v>0</v>
      </c>
      <c r="L557">
        <v>0</v>
      </c>
      <c r="M557">
        <v>0</v>
      </c>
      <c r="O557" t="s">
        <v>3266</v>
      </c>
      <c r="P557" t="s">
        <v>3266</v>
      </c>
      <c r="Q557" t="s">
        <v>3267</v>
      </c>
      <c r="R557" t="s">
        <v>3265</v>
      </c>
    </row>
    <row r="558" spans="1:18">
      <c r="A558" t="s">
        <v>1078</v>
      </c>
      <c r="B558" t="s">
        <v>1079</v>
      </c>
      <c r="C558">
        <v>0</v>
      </c>
      <c r="D558">
        <v>0</v>
      </c>
      <c r="E558">
        <v>0</v>
      </c>
      <c r="F558">
        <v>0</v>
      </c>
      <c r="G558">
        <v>0</v>
      </c>
      <c r="H558">
        <v>0</v>
      </c>
      <c r="I558">
        <v>0</v>
      </c>
      <c r="J558">
        <v>0</v>
      </c>
      <c r="K558">
        <v>0</v>
      </c>
      <c r="L558">
        <v>0</v>
      </c>
      <c r="M558">
        <v>0</v>
      </c>
      <c r="O558" t="s">
        <v>3266</v>
      </c>
      <c r="P558" t="s">
        <v>3266</v>
      </c>
      <c r="Q558" t="s">
        <v>3267</v>
      </c>
      <c r="R558" t="s">
        <v>3265</v>
      </c>
    </row>
    <row r="559" spans="1:18">
      <c r="A559" t="s">
        <v>1080</v>
      </c>
      <c r="B559" t="s">
        <v>1081</v>
      </c>
      <c r="C559">
        <v>0</v>
      </c>
      <c r="D559">
        <v>0</v>
      </c>
      <c r="E559">
        <v>0</v>
      </c>
      <c r="F559">
        <v>0</v>
      </c>
      <c r="G559">
        <v>0</v>
      </c>
      <c r="H559">
        <v>0</v>
      </c>
      <c r="I559">
        <v>0</v>
      </c>
      <c r="J559">
        <v>0</v>
      </c>
      <c r="K559">
        <v>0</v>
      </c>
      <c r="L559">
        <v>0</v>
      </c>
      <c r="M559">
        <v>0</v>
      </c>
      <c r="O559" t="s">
        <v>3266</v>
      </c>
      <c r="P559" t="s">
        <v>3266</v>
      </c>
      <c r="Q559" t="s">
        <v>3267</v>
      </c>
      <c r="R559" t="s">
        <v>3265</v>
      </c>
    </row>
    <row r="560" spans="1:18">
      <c r="A560" t="s">
        <v>1082</v>
      </c>
      <c r="B560" t="s">
        <v>1083</v>
      </c>
      <c r="C560">
        <v>0</v>
      </c>
      <c r="D560">
        <v>0</v>
      </c>
      <c r="E560">
        <v>0</v>
      </c>
      <c r="F560">
        <v>0</v>
      </c>
      <c r="G560">
        <v>0</v>
      </c>
      <c r="H560">
        <v>0</v>
      </c>
      <c r="I560">
        <v>0</v>
      </c>
      <c r="J560">
        <v>0</v>
      </c>
      <c r="K560">
        <v>0</v>
      </c>
      <c r="L560">
        <v>0</v>
      </c>
      <c r="M560">
        <v>0</v>
      </c>
      <c r="O560" t="s">
        <v>3266</v>
      </c>
      <c r="P560" t="s">
        <v>3266</v>
      </c>
      <c r="Q560" t="s">
        <v>3267</v>
      </c>
      <c r="R560" t="s">
        <v>3265</v>
      </c>
    </row>
    <row r="561" spans="1:18">
      <c r="A561" t="s">
        <v>1084</v>
      </c>
      <c r="B561" t="s">
        <v>1085</v>
      </c>
      <c r="C561">
        <v>0</v>
      </c>
      <c r="D561">
        <v>0</v>
      </c>
      <c r="E561">
        <v>0</v>
      </c>
      <c r="F561">
        <v>0</v>
      </c>
      <c r="G561">
        <v>0</v>
      </c>
      <c r="H561">
        <v>0</v>
      </c>
      <c r="I561">
        <v>0</v>
      </c>
      <c r="J561">
        <v>0</v>
      </c>
      <c r="K561">
        <v>0</v>
      </c>
      <c r="L561">
        <v>0</v>
      </c>
      <c r="M561">
        <v>0</v>
      </c>
      <c r="O561" t="s">
        <v>3266</v>
      </c>
      <c r="P561" t="s">
        <v>3266</v>
      </c>
      <c r="Q561" t="s">
        <v>3267</v>
      </c>
      <c r="R561" t="s">
        <v>3265</v>
      </c>
    </row>
    <row r="562" spans="1:18">
      <c r="A562" t="s">
        <v>1086</v>
      </c>
      <c r="B562" t="s">
        <v>1087</v>
      </c>
      <c r="C562">
        <v>0</v>
      </c>
      <c r="D562">
        <v>0</v>
      </c>
      <c r="E562">
        <v>66</v>
      </c>
      <c r="F562">
        <v>0</v>
      </c>
      <c r="G562">
        <v>0</v>
      </c>
      <c r="H562">
        <v>0</v>
      </c>
      <c r="I562">
        <v>66</v>
      </c>
      <c r="J562">
        <v>0</v>
      </c>
      <c r="K562">
        <v>0</v>
      </c>
      <c r="L562">
        <v>0</v>
      </c>
      <c r="M562">
        <v>0</v>
      </c>
      <c r="O562" t="s">
        <v>3266</v>
      </c>
      <c r="P562" t="s">
        <v>3266</v>
      </c>
      <c r="Q562" t="s">
        <v>3267</v>
      </c>
      <c r="R562" t="s">
        <v>3265</v>
      </c>
    </row>
    <row r="563" spans="1:18">
      <c r="A563" t="s">
        <v>1088</v>
      </c>
      <c r="B563" t="s">
        <v>1089</v>
      </c>
      <c r="C563">
        <v>0</v>
      </c>
      <c r="D563">
        <v>0</v>
      </c>
      <c r="E563">
        <v>0</v>
      </c>
      <c r="F563">
        <v>0</v>
      </c>
      <c r="G563">
        <v>0</v>
      </c>
      <c r="H563">
        <v>0</v>
      </c>
      <c r="I563">
        <v>0</v>
      </c>
      <c r="J563">
        <v>0</v>
      </c>
      <c r="K563">
        <v>0</v>
      </c>
      <c r="L563">
        <v>0</v>
      </c>
      <c r="M563">
        <v>0</v>
      </c>
      <c r="O563" t="s">
        <v>3266</v>
      </c>
      <c r="P563" t="s">
        <v>3266</v>
      </c>
      <c r="Q563" t="s">
        <v>3267</v>
      </c>
      <c r="R563" t="s">
        <v>3265</v>
      </c>
    </row>
    <row r="564" spans="1:18">
      <c r="A564" t="s">
        <v>1090</v>
      </c>
      <c r="B564" t="s">
        <v>1091</v>
      </c>
      <c r="C564">
        <v>0</v>
      </c>
      <c r="D564">
        <v>0</v>
      </c>
      <c r="E564">
        <v>0</v>
      </c>
      <c r="F564">
        <v>0</v>
      </c>
      <c r="G564">
        <v>0</v>
      </c>
      <c r="H564">
        <v>0</v>
      </c>
      <c r="I564">
        <v>0</v>
      </c>
      <c r="J564">
        <v>0</v>
      </c>
      <c r="K564">
        <v>0</v>
      </c>
      <c r="L564">
        <v>0</v>
      </c>
      <c r="M564">
        <v>0</v>
      </c>
      <c r="O564" t="s">
        <v>3266</v>
      </c>
      <c r="P564" t="s">
        <v>3266</v>
      </c>
      <c r="Q564" t="s">
        <v>3267</v>
      </c>
      <c r="R564" t="s">
        <v>3265</v>
      </c>
    </row>
    <row r="565" spans="1:18">
      <c r="A565" t="s">
        <v>1092</v>
      </c>
      <c r="B565" t="s">
        <v>1093</v>
      </c>
      <c r="C565">
        <v>809</v>
      </c>
      <c r="D565">
        <v>101</v>
      </c>
      <c r="E565">
        <v>12</v>
      </c>
      <c r="F565">
        <v>0</v>
      </c>
      <c r="G565">
        <v>0</v>
      </c>
      <c r="H565">
        <v>0</v>
      </c>
      <c r="I565">
        <v>12</v>
      </c>
      <c r="J565">
        <v>0</v>
      </c>
      <c r="K565">
        <v>0</v>
      </c>
      <c r="L565">
        <v>888</v>
      </c>
      <c r="M565">
        <v>0</v>
      </c>
      <c r="O565">
        <v>-0.985</v>
      </c>
      <c r="P565">
        <v>-0.881</v>
      </c>
      <c r="Q565" t="s">
        <v>3262</v>
      </c>
      <c r="R565" t="s">
        <v>3265</v>
      </c>
    </row>
    <row r="566" spans="1:18">
      <c r="A566" t="s">
        <v>1094</v>
      </c>
      <c r="B566" t="s">
        <v>1095</v>
      </c>
      <c r="C566">
        <v>3179</v>
      </c>
      <c r="D566">
        <v>2039</v>
      </c>
      <c r="E566">
        <v>4743</v>
      </c>
      <c r="F566">
        <v>0</v>
      </c>
      <c r="G566">
        <v>0</v>
      </c>
      <c r="H566">
        <v>0</v>
      </c>
      <c r="I566">
        <v>4740</v>
      </c>
      <c r="J566">
        <v>3</v>
      </c>
      <c r="K566">
        <v>0</v>
      </c>
      <c r="L566">
        <v>6</v>
      </c>
      <c r="M566">
        <v>0</v>
      </c>
      <c r="N566">
        <v>0</v>
      </c>
      <c r="O566">
        <v>0.492</v>
      </c>
      <c r="P566">
        <v>1.326</v>
      </c>
      <c r="Q566" t="s">
        <v>3262</v>
      </c>
      <c r="R566" t="s">
        <v>3264</v>
      </c>
    </row>
    <row r="567" spans="1:18">
      <c r="A567" t="s">
        <v>1096</v>
      </c>
      <c r="B567" t="s">
        <v>1097</v>
      </c>
      <c r="C567">
        <v>328</v>
      </c>
      <c r="D567">
        <v>1353</v>
      </c>
      <c r="E567">
        <v>1489</v>
      </c>
      <c r="F567">
        <v>0</v>
      </c>
      <c r="G567">
        <v>0</v>
      </c>
      <c r="H567">
        <v>0</v>
      </c>
      <c r="I567">
        <v>1486</v>
      </c>
      <c r="J567">
        <v>3</v>
      </c>
      <c r="K567">
        <v>0</v>
      </c>
      <c r="L567">
        <v>6</v>
      </c>
      <c r="M567">
        <v>0</v>
      </c>
      <c r="O567">
        <v>3.54</v>
      </c>
      <c r="P567">
        <v>0.101</v>
      </c>
      <c r="Q567" t="s">
        <v>3262</v>
      </c>
      <c r="R567" t="s">
        <v>3265</v>
      </c>
    </row>
    <row r="568" spans="1:18">
      <c r="A568" t="s">
        <v>1098</v>
      </c>
      <c r="B568" t="s">
        <v>1099</v>
      </c>
      <c r="C568">
        <v>487</v>
      </c>
      <c r="D568">
        <v>30</v>
      </c>
      <c r="E568">
        <v>467</v>
      </c>
      <c r="F568">
        <v>0</v>
      </c>
      <c r="G568">
        <v>0</v>
      </c>
      <c r="H568">
        <v>0</v>
      </c>
      <c r="I568">
        <v>467</v>
      </c>
      <c r="J568">
        <v>0</v>
      </c>
      <c r="K568">
        <v>0</v>
      </c>
      <c r="L568">
        <v>0</v>
      </c>
      <c r="M568">
        <v>0</v>
      </c>
      <c r="O568">
        <v>-0.041</v>
      </c>
      <c r="P568">
        <v>14.567</v>
      </c>
      <c r="Q568" t="s">
        <v>3262</v>
      </c>
      <c r="R568" t="s">
        <v>3265</v>
      </c>
    </row>
    <row r="569" spans="1:18">
      <c r="A569" t="s">
        <v>1100</v>
      </c>
      <c r="B569" t="s">
        <v>1101</v>
      </c>
      <c r="C569">
        <v>363</v>
      </c>
      <c r="D569">
        <v>20</v>
      </c>
      <c r="E569">
        <v>331</v>
      </c>
      <c r="F569">
        <v>0</v>
      </c>
      <c r="G569">
        <v>0</v>
      </c>
      <c r="H569">
        <v>0</v>
      </c>
      <c r="I569">
        <v>331</v>
      </c>
      <c r="J569">
        <v>0</v>
      </c>
      <c r="K569">
        <v>0</v>
      </c>
      <c r="L569">
        <v>0</v>
      </c>
      <c r="M569">
        <v>0</v>
      </c>
      <c r="O569">
        <v>-0.088</v>
      </c>
      <c r="P569">
        <v>15.55</v>
      </c>
      <c r="Q569" t="s">
        <v>3262</v>
      </c>
      <c r="R569" t="s">
        <v>3265</v>
      </c>
    </row>
    <row r="570" spans="1:18">
      <c r="A570" t="s">
        <v>1102</v>
      </c>
      <c r="B570" t="s">
        <v>1103</v>
      </c>
      <c r="C570">
        <v>0</v>
      </c>
      <c r="D570">
        <v>0</v>
      </c>
      <c r="E570">
        <v>0</v>
      </c>
      <c r="F570">
        <v>0</v>
      </c>
      <c r="G570">
        <v>0</v>
      </c>
      <c r="H570">
        <v>0</v>
      </c>
      <c r="I570">
        <v>0</v>
      </c>
      <c r="J570">
        <v>0</v>
      </c>
      <c r="K570">
        <v>0</v>
      </c>
      <c r="L570">
        <v>0</v>
      </c>
      <c r="M570">
        <v>0</v>
      </c>
      <c r="O570" t="s">
        <v>3266</v>
      </c>
      <c r="P570" t="s">
        <v>3266</v>
      </c>
      <c r="Q570" t="s">
        <v>3267</v>
      </c>
      <c r="R570" t="s">
        <v>3265</v>
      </c>
    </row>
    <row r="571" spans="1:18">
      <c r="A571" t="s">
        <v>1104</v>
      </c>
      <c r="B571" t="s">
        <v>1105</v>
      </c>
      <c r="C571">
        <v>213</v>
      </c>
      <c r="D571">
        <v>75</v>
      </c>
      <c r="E571">
        <v>257</v>
      </c>
      <c r="F571">
        <v>0</v>
      </c>
      <c r="G571">
        <v>0</v>
      </c>
      <c r="H571">
        <v>0</v>
      </c>
      <c r="I571">
        <v>257</v>
      </c>
      <c r="J571">
        <v>0</v>
      </c>
      <c r="K571">
        <v>0</v>
      </c>
      <c r="L571">
        <v>0</v>
      </c>
      <c r="M571">
        <v>0</v>
      </c>
      <c r="O571">
        <v>0.207</v>
      </c>
      <c r="P571">
        <v>2.427</v>
      </c>
      <c r="Q571" t="s">
        <v>3262</v>
      </c>
      <c r="R571" t="s">
        <v>3265</v>
      </c>
    </row>
    <row r="572" spans="1:18">
      <c r="A572" t="s">
        <v>1106</v>
      </c>
      <c r="B572" t="s">
        <v>1107</v>
      </c>
      <c r="C572">
        <v>326</v>
      </c>
      <c r="D572">
        <v>29</v>
      </c>
      <c r="E572">
        <v>382</v>
      </c>
      <c r="F572">
        <v>0</v>
      </c>
      <c r="G572">
        <v>0</v>
      </c>
      <c r="H572">
        <v>0</v>
      </c>
      <c r="I572">
        <v>382</v>
      </c>
      <c r="J572">
        <v>0</v>
      </c>
      <c r="K572">
        <v>0</v>
      </c>
      <c r="L572">
        <v>0</v>
      </c>
      <c r="M572">
        <v>0</v>
      </c>
      <c r="O572">
        <v>0.172</v>
      </c>
      <c r="P572">
        <v>12.172</v>
      </c>
      <c r="Q572" t="s">
        <v>3262</v>
      </c>
      <c r="R572" t="s">
        <v>3265</v>
      </c>
    </row>
    <row r="573" spans="1:18">
      <c r="A573" t="s">
        <v>1108</v>
      </c>
      <c r="B573" t="s">
        <v>1109</v>
      </c>
      <c r="C573">
        <v>0</v>
      </c>
      <c r="D573">
        <v>0</v>
      </c>
      <c r="E573">
        <v>0</v>
      </c>
      <c r="F573">
        <v>0</v>
      </c>
      <c r="G573">
        <v>0</v>
      </c>
      <c r="H573">
        <v>0</v>
      </c>
      <c r="I573">
        <v>0</v>
      </c>
      <c r="J573">
        <v>0</v>
      </c>
      <c r="K573">
        <v>0</v>
      </c>
      <c r="L573">
        <v>0</v>
      </c>
      <c r="M573">
        <v>0</v>
      </c>
      <c r="O573" t="s">
        <v>3266</v>
      </c>
      <c r="P573" t="s">
        <v>3266</v>
      </c>
      <c r="Q573" t="s">
        <v>3267</v>
      </c>
      <c r="R573" t="s">
        <v>3265</v>
      </c>
    </row>
    <row r="574" spans="1:18">
      <c r="A574" t="s">
        <v>1110</v>
      </c>
      <c r="B574" t="s">
        <v>1111</v>
      </c>
      <c r="C574">
        <v>0</v>
      </c>
      <c r="D574">
        <v>0</v>
      </c>
      <c r="E574">
        <v>0</v>
      </c>
      <c r="F574">
        <v>0</v>
      </c>
      <c r="G574">
        <v>0</v>
      </c>
      <c r="H574">
        <v>0</v>
      </c>
      <c r="I574">
        <v>0</v>
      </c>
      <c r="J574">
        <v>0</v>
      </c>
      <c r="K574">
        <v>0</v>
      </c>
      <c r="L574">
        <v>0</v>
      </c>
      <c r="M574">
        <v>0</v>
      </c>
      <c r="O574" t="s">
        <v>3266</v>
      </c>
      <c r="P574" t="s">
        <v>3266</v>
      </c>
      <c r="Q574" t="s">
        <v>3267</v>
      </c>
      <c r="R574" t="s">
        <v>3265</v>
      </c>
    </row>
    <row r="575" spans="1:18">
      <c r="A575" t="s">
        <v>1112</v>
      </c>
      <c r="B575" t="s">
        <v>1113</v>
      </c>
      <c r="C575">
        <v>1462</v>
      </c>
      <c r="D575">
        <v>532</v>
      </c>
      <c r="E575">
        <v>1817</v>
      </c>
      <c r="F575">
        <v>0</v>
      </c>
      <c r="G575">
        <v>0</v>
      </c>
      <c r="H575">
        <v>0</v>
      </c>
      <c r="I575">
        <v>1817</v>
      </c>
      <c r="J575">
        <v>0</v>
      </c>
      <c r="K575">
        <v>0</v>
      </c>
      <c r="L575">
        <v>0</v>
      </c>
      <c r="M575">
        <v>0</v>
      </c>
      <c r="O575">
        <v>0.243</v>
      </c>
      <c r="P575">
        <v>2.415</v>
      </c>
      <c r="Q575" t="s">
        <v>3262</v>
      </c>
      <c r="R575" t="s">
        <v>3265</v>
      </c>
    </row>
    <row r="576" spans="1:18">
      <c r="A576" t="s">
        <v>1114</v>
      </c>
      <c r="B576" t="s">
        <v>1115</v>
      </c>
      <c r="C576">
        <v>603</v>
      </c>
      <c r="D576">
        <v>235</v>
      </c>
      <c r="E576">
        <v>468</v>
      </c>
      <c r="F576">
        <v>22</v>
      </c>
      <c r="G576">
        <v>9</v>
      </c>
      <c r="H576">
        <v>2</v>
      </c>
      <c r="I576">
        <v>435</v>
      </c>
      <c r="J576">
        <v>0</v>
      </c>
      <c r="K576">
        <v>0</v>
      </c>
      <c r="L576">
        <v>7</v>
      </c>
      <c r="M576">
        <v>0</v>
      </c>
      <c r="N576">
        <v>0</v>
      </c>
      <c r="O576">
        <v>-0.224</v>
      </c>
      <c r="P576">
        <v>0.991</v>
      </c>
      <c r="Q576" t="s">
        <v>3262</v>
      </c>
      <c r="R576" t="s">
        <v>3264</v>
      </c>
    </row>
    <row r="577" spans="1:18">
      <c r="A577" t="s">
        <v>1116</v>
      </c>
      <c r="B577" t="s">
        <v>1117</v>
      </c>
      <c r="C577">
        <v>233</v>
      </c>
      <c r="D577">
        <v>128</v>
      </c>
      <c r="E577">
        <v>187</v>
      </c>
      <c r="F577">
        <v>0</v>
      </c>
      <c r="G577">
        <v>0</v>
      </c>
      <c r="H577">
        <v>0</v>
      </c>
      <c r="I577">
        <v>187</v>
      </c>
      <c r="J577">
        <v>0</v>
      </c>
      <c r="K577">
        <v>0</v>
      </c>
      <c r="L577">
        <v>0</v>
      </c>
      <c r="M577">
        <v>0</v>
      </c>
      <c r="O577">
        <v>-0.197</v>
      </c>
      <c r="P577">
        <v>0.461</v>
      </c>
      <c r="Q577" t="s">
        <v>3262</v>
      </c>
      <c r="R577" t="s">
        <v>3265</v>
      </c>
    </row>
    <row r="578" spans="1:18">
      <c r="A578" t="s">
        <v>1118</v>
      </c>
      <c r="B578" t="s">
        <v>1119</v>
      </c>
      <c r="C578">
        <v>214</v>
      </c>
      <c r="D578">
        <v>28</v>
      </c>
      <c r="E578">
        <v>209</v>
      </c>
      <c r="F578">
        <v>0</v>
      </c>
      <c r="G578">
        <v>0</v>
      </c>
      <c r="H578">
        <v>0</v>
      </c>
      <c r="I578">
        <v>209</v>
      </c>
      <c r="J578">
        <v>0</v>
      </c>
      <c r="K578">
        <v>0</v>
      </c>
      <c r="L578">
        <v>0</v>
      </c>
      <c r="M578">
        <v>0</v>
      </c>
      <c r="O578">
        <v>-0.023</v>
      </c>
      <c r="P578">
        <v>6.464</v>
      </c>
      <c r="Q578" t="s">
        <v>3262</v>
      </c>
      <c r="R578" t="s">
        <v>3265</v>
      </c>
    </row>
    <row r="579" spans="1:18">
      <c r="A579" t="s">
        <v>1120</v>
      </c>
      <c r="B579" t="s">
        <v>1121</v>
      </c>
      <c r="C579">
        <v>53</v>
      </c>
      <c r="D579">
        <v>40</v>
      </c>
      <c r="E579">
        <v>33</v>
      </c>
      <c r="F579">
        <v>22</v>
      </c>
      <c r="G579">
        <v>9</v>
      </c>
      <c r="H579">
        <v>2</v>
      </c>
      <c r="I579">
        <v>0</v>
      </c>
      <c r="J579">
        <v>0</v>
      </c>
      <c r="K579">
        <v>0</v>
      </c>
      <c r="L579">
        <v>7</v>
      </c>
      <c r="M579">
        <v>0</v>
      </c>
      <c r="O579">
        <v>-0.377</v>
      </c>
      <c r="P579">
        <v>-0.175</v>
      </c>
      <c r="Q579" t="s">
        <v>3262</v>
      </c>
      <c r="R579" t="s">
        <v>3265</v>
      </c>
    </row>
    <row r="580" spans="1:18">
      <c r="A580" t="s">
        <v>1122</v>
      </c>
      <c r="B580" t="s">
        <v>1123</v>
      </c>
      <c r="C580">
        <v>0</v>
      </c>
      <c r="D580">
        <v>39</v>
      </c>
      <c r="E580">
        <v>39</v>
      </c>
      <c r="F580">
        <v>0</v>
      </c>
      <c r="G580">
        <v>0</v>
      </c>
      <c r="H580">
        <v>0</v>
      </c>
      <c r="I580">
        <v>39</v>
      </c>
      <c r="J580">
        <v>0</v>
      </c>
      <c r="K580">
        <v>0</v>
      </c>
      <c r="L580">
        <v>0</v>
      </c>
      <c r="M580">
        <v>0</v>
      </c>
      <c r="O580" t="s">
        <v>3266</v>
      </c>
      <c r="P580">
        <v>0</v>
      </c>
      <c r="Q580" t="s">
        <v>3262</v>
      </c>
      <c r="R580" t="s">
        <v>3265</v>
      </c>
    </row>
    <row r="581" spans="1:18">
      <c r="A581" t="s">
        <v>1124</v>
      </c>
      <c r="B581" t="s">
        <v>1125</v>
      </c>
      <c r="C581">
        <v>103</v>
      </c>
      <c r="D581">
        <v>0</v>
      </c>
      <c r="E581">
        <v>0</v>
      </c>
      <c r="F581">
        <v>0</v>
      </c>
      <c r="G581">
        <v>0</v>
      </c>
      <c r="H581">
        <v>0</v>
      </c>
      <c r="I581">
        <v>0</v>
      </c>
      <c r="J581">
        <v>0</v>
      </c>
      <c r="K581">
        <v>0</v>
      </c>
      <c r="L581">
        <v>0</v>
      </c>
      <c r="M581">
        <v>0</v>
      </c>
      <c r="O581">
        <v>-1</v>
      </c>
      <c r="P581" t="s">
        <v>3266</v>
      </c>
      <c r="Q581" t="s">
        <v>3262</v>
      </c>
      <c r="R581" t="s">
        <v>3265</v>
      </c>
    </row>
    <row r="582" spans="1:18">
      <c r="A582" t="s">
        <v>1126</v>
      </c>
      <c r="B582" t="s">
        <v>1127</v>
      </c>
      <c r="C582">
        <v>0</v>
      </c>
      <c r="D582">
        <v>0</v>
      </c>
      <c r="E582">
        <v>0</v>
      </c>
      <c r="F582">
        <v>0</v>
      </c>
      <c r="G582">
        <v>0</v>
      </c>
      <c r="H582">
        <v>0</v>
      </c>
      <c r="I582">
        <v>0</v>
      </c>
      <c r="J582">
        <v>0</v>
      </c>
      <c r="K582">
        <v>0</v>
      </c>
      <c r="L582">
        <v>0</v>
      </c>
      <c r="M582">
        <v>0</v>
      </c>
      <c r="O582" t="s">
        <v>3266</v>
      </c>
      <c r="P582" t="s">
        <v>3266</v>
      </c>
      <c r="Q582" t="s">
        <v>3267</v>
      </c>
      <c r="R582" t="s">
        <v>3265</v>
      </c>
    </row>
    <row r="583" spans="1:18">
      <c r="A583" t="s">
        <v>1128</v>
      </c>
      <c r="B583" t="s">
        <v>1129</v>
      </c>
      <c r="C583">
        <v>750</v>
      </c>
      <c r="D583">
        <v>1575</v>
      </c>
      <c r="E583">
        <v>723</v>
      </c>
      <c r="F583">
        <v>0</v>
      </c>
      <c r="G583">
        <v>0</v>
      </c>
      <c r="H583">
        <v>0</v>
      </c>
      <c r="I583">
        <v>723</v>
      </c>
      <c r="J583">
        <v>0</v>
      </c>
      <c r="K583">
        <v>0</v>
      </c>
      <c r="L583">
        <v>249</v>
      </c>
      <c r="M583">
        <v>0</v>
      </c>
      <c r="N583">
        <v>0</v>
      </c>
      <c r="O583">
        <v>-0.036</v>
      </c>
      <c r="P583">
        <v>-0.541</v>
      </c>
      <c r="Q583" t="s">
        <v>3262</v>
      </c>
      <c r="R583" t="s">
        <v>3264</v>
      </c>
    </row>
    <row r="584" spans="1:18">
      <c r="A584" t="s">
        <v>1130</v>
      </c>
      <c r="B584" t="s">
        <v>1131</v>
      </c>
      <c r="C584">
        <v>39</v>
      </c>
      <c r="D584">
        <v>3</v>
      </c>
      <c r="E584">
        <v>54</v>
      </c>
      <c r="F584">
        <v>0</v>
      </c>
      <c r="G584">
        <v>0</v>
      </c>
      <c r="H584">
        <v>0</v>
      </c>
      <c r="I584">
        <v>54</v>
      </c>
      <c r="J584">
        <v>0</v>
      </c>
      <c r="K584">
        <v>0</v>
      </c>
      <c r="L584">
        <v>0</v>
      </c>
      <c r="M584">
        <v>0</v>
      </c>
      <c r="O584">
        <v>0.385</v>
      </c>
      <c r="P584">
        <v>17</v>
      </c>
      <c r="Q584" t="s">
        <v>3262</v>
      </c>
      <c r="R584" t="s">
        <v>3265</v>
      </c>
    </row>
    <row r="585" spans="1:18">
      <c r="A585" t="s">
        <v>1132</v>
      </c>
      <c r="B585" t="s">
        <v>1133</v>
      </c>
      <c r="C585">
        <v>551</v>
      </c>
      <c r="D585">
        <v>472</v>
      </c>
      <c r="E585">
        <v>669</v>
      </c>
      <c r="F585">
        <v>0</v>
      </c>
      <c r="G585">
        <v>0</v>
      </c>
      <c r="H585">
        <v>0</v>
      </c>
      <c r="I585">
        <v>669</v>
      </c>
      <c r="J585">
        <v>0</v>
      </c>
      <c r="K585">
        <v>0</v>
      </c>
      <c r="L585">
        <v>0</v>
      </c>
      <c r="M585">
        <v>0</v>
      </c>
      <c r="O585">
        <v>0.214</v>
      </c>
      <c r="P585">
        <v>0.417</v>
      </c>
      <c r="Q585" t="s">
        <v>3262</v>
      </c>
      <c r="R585" t="s">
        <v>3265</v>
      </c>
    </row>
    <row r="586" spans="1:18">
      <c r="A586" t="s">
        <v>1134</v>
      </c>
      <c r="B586" t="s">
        <v>1135</v>
      </c>
      <c r="C586">
        <v>0</v>
      </c>
      <c r="D586">
        <v>0</v>
      </c>
      <c r="E586">
        <v>0</v>
      </c>
      <c r="F586">
        <v>0</v>
      </c>
      <c r="G586">
        <v>0</v>
      </c>
      <c r="H586">
        <v>0</v>
      </c>
      <c r="I586">
        <v>0</v>
      </c>
      <c r="J586">
        <v>0</v>
      </c>
      <c r="K586">
        <v>0</v>
      </c>
      <c r="L586">
        <v>0</v>
      </c>
      <c r="M586">
        <v>0</v>
      </c>
      <c r="O586" t="s">
        <v>3266</v>
      </c>
      <c r="P586" t="s">
        <v>3266</v>
      </c>
      <c r="Q586" t="s">
        <v>3267</v>
      </c>
      <c r="R586" t="s">
        <v>3265</v>
      </c>
    </row>
    <row r="587" spans="1:18">
      <c r="A587" t="s">
        <v>1136</v>
      </c>
      <c r="B587" t="s">
        <v>1137</v>
      </c>
      <c r="C587">
        <v>137</v>
      </c>
      <c r="D587">
        <v>1100</v>
      </c>
      <c r="E587">
        <v>0</v>
      </c>
      <c r="F587">
        <v>0</v>
      </c>
      <c r="G587">
        <v>0</v>
      </c>
      <c r="H587">
        <v>0</v>
      </c>
      <c r="I587">
        <v>0</v>
      </c>
      <c r="J587">
        <v>0</v>
      </c>
      <c r="K587">
        <v>0</v>
      </c>
      <c r="L587">
        <v>2</v>
      </c>
      <c r="M587">
        <v>0</v>
      </c>
      <c r="O587">
        <v>-1</v>
      </c>
      <c r="P587">
        <v>-1</v>
      </c>
      <c r="Q587" t="s">
        <v>3262</v>
      </c>
      <c r="R587" t="s">
        <v>3265</v>
      </c>
    </row>
    <row r="588" spans="1:18">
      <c r="A588" t="s">
        <v>1138</v>
      </c>
      <c r="B588" t="s">
        <v>1139</v>
      </c>
      <c r="C588">
        <v>2</v>
      </c>
      <c r="D588">
        <v>0</v>
      </c>
      <c r="E588">
        <v>0</v>
      </c>
      <c r="F588">
        <v>0</v>
      </c>
      <c r="G588">
        <v>0</v>
      </c>
      <c r="H588">
        <v>0</v>
      </c>
      <c r="I588">
        <v>0</v>
      </c>
      <c r="J588">
        <v>0</v>
      </c>
      <c r="K588">
        <v>0</v>
      </c>
      <c r="L588">
        <v>0</v>
      </c>
      <c r="M588">
        <v>0</v>
      </c>
      <c r="O588">
        <v>-1</v>
      </c>
      <c r="P588" t="s">
        <v>3266</v>
      </c>
      <c r="Q588" t="s">
        <v>3262</v>
      </c>
      <c r="R588" t="s">
        <v>3265</v>
      </c>
    </row>
    <row r="589" spans="1:18">
      <c r="A589" t="s">
        <v>1140</v>
      </c>
      <c r="B589" t="s">
        <v>1141</v>
      </c>
      <c r="C589">
        <v>21</v>
      </c>
      <c r="D589">
        <v>0</v>
      </c>
      <c r="E589">
        <v>0</v>
      </c>
      <c r="F589">
        <v>0</v>
      </c>
      <c r="G589">
        <v>0</v>
      </c>
      <c r="H589">
        <v>0</v>
      </c>
      <c r="I589">
        <v>0</v>
      </c>
      <c r="J589">
        <v>0</v>
      </c>
      <c r="K589">
        <v>0</v>
      </c>
      <c r="L589">
        <v>247</v>
      </c>
      <c r="M589">
        <v>0</v>
      </c>
      <c r="O589">
        <v>-1</v>
      </c>
      <c r="P589" t="s">
        <v>3266</v>
      </c>
      <c r="Q589" t="s">
        <v>3262</v>
      </c>
      <c r="R589" t="s">
        <v>3265</v>
      </c>
    </row>
    <row r="590" spans="1:18">
      <c r="A590" t="s">
        <v>1142</v>
      </c>
      <c r="B590" t="s">
        <v>1143</v>
      </c>
      <c r="C590">
        <v>0</v>
      </c>
      <c r="D590">
        <v>0</v>
      </c>
      <c r="E590">
        <v>0</v>
      </c>
      <c r="F590">
        <v>0</v>
      </c>
      <c r="G590">
        <v>0</v>
      </c>
      <c r="H590">
        <v>0</v>
      </c>
      <c r="I590">
        <v>0</v>
      </c>
      <c r="J590">
        <v>0</v>
      </c>
      <c r="K590">
        <v>0</v>
      </c>
      <c r="L590">
        <v>0</v>
      </c>
      <c r="M590">
        <v>0</v>
      </c>
      <c r="O590" t="s">
        <v>3266</v>
      </c>
      <c r="P590" t="s">
        <v>3266</v>
      </c>
      <c r="Q590" t="s">
        <v>3267</v>
      </c>
      <c r="R590" t="s">
        <v>3265</v>
      </c>
    </row>
    <row r="591" spans="1:18">
      <c r="A591" t="s">
        <v>1144</v>
      </c>
      <c r="B591" t="s">
        <v>1145</v>
      </c>
      <c r="C591">
        <v>625</v>
      </c>
      <c r="D591">
        <v>898</v>
      </c>
      <c r="E591">
        <v>769</v>
      </c>
      <c r="F591">
        <v>75</v>
      </c>
      <c r="G591">
        <v>26</v>
      </c>
      <c r="H591">
        <v>16</v>
      </c>
      <c r="I591">
        <v>638</v>
      </c>
      <c r="J591">
        <v>0</v>
      </c>
      <c r="K591">
        <v>0</v>
      </c>
      <c r="L591">
        <v>50</v>
      </c>
      <c r="M591">
        <v>14</v>
      </c>
      <c r="N591">
        <v>0</v>
      </c>
      <c r="O591">
        <v>0.23</v>
      </c>
      <c r="P591">
        <v>-0.144</v>
      </c>
      <c r="Q591" t="s">
        <v>3262</v>
      </c>
      <c r="R591" t="s">
        <v>3264</v>
      </c>
    </row>
    <row r="592" spans="1:18">
      <c r="A592" t="s">
        <v>1146</v>
      </c>
      <c r="B592" t="s">
        <v>166</v>
      </c>
      <c r="C592">
        <v>132</v>
      </c>
      <c r="D592">
        <v>148</v>
      </c>
      <c r="E592">
        <v>111</v>
      </c>
      <c r="F592">
        <v>75</v>
      </c>
      <c r="G592">
        <v>26</v>
      </c>
      <c r="H592">
        <v>10</v>
      </c>
      <c r="I592">
        <v>0</v>
      </c>
      <c r="J592">
        <v>0</v>
      </c>
      <c r="K592">
        <v>0</v>
      </c>
      <c r="L592">
        <v>10</v>
      </c>
      <c r="M592">
        <v>0</v>
      </c>
      <c r="O592">
        <v>-0.159</v>
      </c>
      <c r="P592">
        <v>-0.25</v>
      </c>
      <c r="Q592" t="s">
        <v>3262</v>
      </c>
      <c r="R592" t="s">
        <v>3265</v>
      </c>
    </row>
    <row r="593" spans="1:18">
      <c r="A593" t="s">
        <v>1147</v>
      </c>
      <c r="B593" t="s">
        <v>168</v>
      </c>
      <c r="C593">
        <v>0</v>
      </c>
      <c r="D593">
        <v>0</v>
      </c>
      <c r="E593">
        <v>0</v>
      </c>
      <c r="F593">
        <v>0</v>
      </c>
      <c r="G593">
        <v>0</v>
      </c>
      <c r="H593">
        <v>0</v>
      </c>
      <c r="I593">
        <v>0</v>
      </c>
      <c r="J593">
        <v>0</v>
      </c>
      <c r="K593">
        <v>0</v>
      </c>
      <c r="L593">
        <v>0</v>
      </c>
      <c r="M593">
        <v>0</v>
      </c>
      <c r="O593" t="s">
        <v>3266</v>
      </c>
      <c r="P593" t="s">
        <v>3266</v>
      </c>
      <c r="Q593" t="s">
        <v>3267</v>
      </c>
      <c r="R593" t="s">
        <v>3265</v>
      </c>
    </row>
    <row r="594" spans="1:18">
      <c r="A594" t="s">
        <v>1148</v>
      </c>
      <c r="B594" t="s">
        <v>170</v>
      </c>
      <c r="C594">
        <v>0</v>
      </c>
      <c r="D594">
        <v>0</v>
      </c>
      <c r="E594">
        <v>0</v>
      </c>
      <c r="F594">
        <v>0</v>
      </c>
      <c r="G594">
        <v>0</v>
      </c>
      <c r="H594">
        <v>0</v>
      </c>
      <c r="I594">
        <v>0</v>
      </c>
      <c r="J594">
        <v>0</v>
      </c>
      <c r="K594">
        <v>0</v>
      </c>
      <c r="L594">
        <v>0</v>
      </c>
      <c r="M594">
        <v>0</v>
      </c>
      <c r="O594" t="s">
        <v>3266</v>
      </c>
      <c r="P594" t="s">
        <v>3266</v>
      </c>
      <c r="Q594" t="s">
        <v>3267</v>
      </c>
      <c r="R594" t="s">
        <v>3265</v>
      </c>
    </row>
    <row r="595" spans="1:18">
      <c r="A595" t="s">
        <v>1149</v>
      </c>
      <c r="B595" t="s">
        <v>1150</v>
      </c>
      <c r="C595">
        <v>51</v>
      </c>
      <c r="D595">
        <v>70</v>
      </c>
      <c r="E595">
        <v>14</v>
      </c>
      <c r="F595">
        <v>0</v>
      </c>
      <c r="G595">
        <v>0</v>
      </c>
      <c r="H595">
        <v>0</v>
      </c>
      <c r="I595">
        <v>0</v>
      </c>
      <c r="J595">
        <v>0</v>
      </c>
      <c r="K595">
        <v>0</v>
      </c>
      <c r="L595">
        <v>29</v>
      </c>
      <c r="M595">
        <v>14</v>
      </c>
      <c r="O595">
        <v>-0.725</v>
      </c>
      <c r="P595">
        <v>-0.8</v>
      </c>
      <c r="Q595" t="s">
        <v>3262</v>
      </c>
      <c r="R595" t="s">
        <v>3265</v>
      </c>
    </row>
    <row r="596" spans="1:18">
      <c r="A596" t="s">
        <v>1151</v>
      </c>
      <c r="B596" t="s">
        <v>1152</v>
      </c>
      <c r="C596">
        <v>15</v>
      </c>
      <c r="D596">
        <v>15</v>
      </c>
      <c r="E596">
        <v>0</v>
      </c>
      <c r="F596">
        <v>0</v>
      </c>
      <c r="G596">
        <v>0</v>
      </c>
      <c r="H596">
        <v>0</v>
      </c>
      <c r="I596">
        <v>0</v>
      </c>
      <c r="J596">
        <v>0</v>
      </c>
      <c r="K596">
        <v>0</v>
      </c>
      <c r="L596">
        <v>3</v>
      </c>
      <c r="M596">
        <v>0</v>
      </c>
      <c r="O596">
        <v>-1</v>
      </c>
      <c r="P596">
        <v>-1</v>
      </c>
      <c r="Q596" t="s">
        <v>3262</v>
      </c>
      <c r="R596" t="s">
        <v>3265</v>
      </c>
    </row>
    <row r="597" spans="1:18">
      <c r="A597" t="s">
        <v>1153</v>
      </c>
      <c r="B597" t="s">
        <v>1154</v>
      </c>
      <c r="C597">
        <v>0</v>
      </c>
      <c r="D597">
        <v>3</v>
      </c>
      <c r="E597">
        <v>0</v>
      </c>
      <c r="F597">
        <v>0</v>
      </c>
      <c r="G597">
        <v>0</v>
      </c>
      <c r="H597">
        <v>0</v>
      </c>
      <c r="I597">
        <v>0</v>
      </c>
      <c r="J597">
        <v>0</v>
      </c>
      <c r="K597">
        <v>0</v>
      </c>
      <c r="L597">
        <v>0</v>
      </c>
      <c r="M597">
        <v>0</v>
      </c>
      <c r="O597" t="s">
        <v>3266</v>
      </c>
      <c r="P597">
        <v>-1</v>
      </c>
      <c r="Q597" t="s">
        <v>3262</v>
      </c>
      <c r="R597" t="s">
        <v>3265</v>
      </c>
    </row>
    <row r="598" spans="1:18">
      <c r="A598" t="s">
        <v>1155</v>
      </c>
      <c r="B598" t="s">
        <v>1156</v>
      </c>
      <c r="C598">
        <v>417</v>
      </c>
      <c r="D598">
        <v>585</v>
      </c>
      <c r="E598">
        <v>638</v>
      </c>
      <c r="F598">
        <v>0</v>
      </c>
      <c r="G598">
        <v>0</v>
      </c>
      <c r="H598">
        <v>0</v>
      </c>
      <c r="I598">
        <v>638</v>
      </c>
      <c r="J598">
        <v>0</v>
      </c>
      <c r="K598">
        <v>0</v>
      </c>
      <c r="L598">
        <v>0</v>
      </c>
      <c r="M598">
        <v>0</v>
      </c>
      <c r="O598">
        <v>0.53</v>
      </c>
      <c r="P598">
        <v>0.091</v>
      </c>
      <c r="Q598" t="s">
        <v>3262</v>
      </c>
      <c r="R598" t="s">
        <v>3265</v>
      </c>
    </row>
    <row r="599" spans="1:18">
      <c r="A599" t="s">
        <v>1157</v>
      </c>
      <c r="B599" t="s">
        <v>1158</v>
      </c>
      <c r="C599">
        <v>10</v>
      </c>
      <c r="D599">
        <v>77</v>
      </c>
      <c r="E599">
        <v>6</v>
      </c>
      <c r="F599">
        <v>0</v>
      </c>
      <c r="G599">
        <v>0</v>
      </c>
      <c r="H599">
        <v>6</v>
      </c>
      <c r="I599">
        <v>0</v>
      </c>
      <c r="J599">
        <v>0</v>
      </c>
      <c r="K599">
        <v>0</v>
      </c>
      <c r="L599">
        <v>8</v>
      </c>
      <c r="M599">
        <v>0</v>
      </c>
      <c r="O599">
        <v>-0.4</v>
      </c>
      <c r="P599">
        <v>-0.922</v>
      </c>
      <c r="Q599" t="s">
        <v>3262</v>
      </c>
      <c r="R599" t="s">
        <v>3265</v>
      </c>
    </row>
    <row r="600" spans="1:18">
      <c r="A600" t="s">
        <v>1159</v>
      </c>
      <c r="B600" t="s">
        <v>1160</v>
      </c>
      <c r="C600">
        <v>58</v>
      </c>
      <c r="D600">
        <v>61</v>
      </c>
      <c r="E600">
        <v>49</v>
      </c>
      <c r="F600">
        <v>34</v>
      </c>
      <c r="G600">
        <v>12</v>
      </c>
      <c r="H600">
        <v>3</v>
      </c>
      <c r="I600">
        <v>0</v>
      </c>
      <c r="J600">
        <v>0</v>
      </c>
      <c r="K600">
        <v>0</v>
      </c>
      <c r="L600">
        <v>4</v>
      </c>
      <c r="M600">
        <v>0</v>
      </c>
      <c r="N600">
        <v>0</v>
      </c>
      <c r="O600">
        <v>-0.155</v>
      </c>
      <c r="P600">
        <v>-0.197</v>
      </c>
      <c r="Q600" t="s">
        <v>3262</v>
      </c>
      <c r="R600" t="s">
        <v>3264</v>
      </c>
    </row>
    <row r="601" spans="1:18">
      <c r="A601" t="s">
        <v>1161</v>
      </c>
      <c r="B601" t="s">
        <v>166</v>
      </c>
      <c r="C601">
        <v>56</v>
      </c>
      <c r="D601">
        <v>61</v>
      </c>
      <c r="E601">
        <v>49</v>
      </c>
      <c r="F601">
        <v>34</v>
      </c>
      <c r="G601">
        <v>12</v>
      </c>
      <c r="H601">
        <v>3</v>
      </c>
      <c r="I601">
        <v>0</v>
      </c>
      <c r="J601">
        <v>0</v>
      </c>
      <c r="K601">
        <v>0</v>
      </c>
      <c r="L601">
        <v>4</v>
      </c>
      <c r="M601">
        <v>0</v>
      </c>
      <c r="O601">
        <v>-0.125</v>
      </c>
      <c r="P601">
        <v>-0.197</v>
      </c>
      <c r="Q601" t="s">
        <v>3262</v>
      </c>
      <c r="R601" t="s">
        <v>3265</v>
      </c>
    </row>
    <row r="602" spans="1:18">
      <c r="A602" t="s">
        <v>1162</v>
      </c>
      <c r="B602" t="s">
        <v>168</v>
      </c>
      <c r="C602">
        <v>0</v>
      </c>
      <c r="D602">
        <v>0</v>
      </c>
      <c r="E602">
        <v>0</v>
      </c>
      <c r="F602">
        <v>0</v>
      </c>
      <c r="G602">
        <v>0</v>
      </c>
      <c r="H602">
        <v>0</v>
      </c>
      <c r="I602">
        <v>0</v>
      </c>
      <c r="J602">
        <v>0</v>
      </c>
      <c r="K602">
        <v>0</v>
      </c>
      <c r="L602">
        <v>0</v>
      </c>
      <c r="M602">
        <v>0</v>
      </c>
      <c r="O602" t="s">
        <v>3266</v>
      </c>
      <c r="P602" t="s">
        <v>3266</v>
      </c>
      <c r="Q602" t="s">
        <v>3267</v>
      </c>
      <c r="R602" t="s">
        <v>3265</v>
      </c>
    </row>
    <row r="603" spans="1:18">
      <c r="A603" t="s">
        <v>1163</v>
      </c>
      <c r="B603" t="s">
        <v>170</v>
      </c>
      <c r="C603">
        <v>0</v>
      </c>
      <c r="D603">
        <v>0</v>
      </c>
      <c r="E603">
        <v>0</v>
      </c>
      <c r="F603">
        <v>0</v>
      </c>
      <c r="G603">
        <v>0</v>
      </c>
      <c r="H603">
        <v>0</v>
      </c>
      <c r="I603">
        <v>0</v>
      </c>
      <c r="J603">
        <v>0</v>
      </c>
      <c r="K603">
        <v>0</v>
      </c>
      <c r="L603">
        <v>0</v>
      </c>
      <c r="M603">
        <v>0</v>
      </c>
      <c r="O603" t="s">
        <v>3266</v>
      </c>
      <c r="P603" t="s">
        <v>3266</v>
      </c>
      <c r="Q603" t="s">
        <v>3267</v>
      </c>
      <c r="R603" t="s">
        <v>3265</v>
      </c>
    </row>
    <row r="604" spans="1:16">
      <c r="A604" t="s">
        <v>1164</v>
      </c>
      <c r="B604" t="s">
        <v>1165</v>
      </c>
      <c r="O604" t="s">
        <v>3266</v>
      </c>
      <c r="P604" t="s">
        <v>3266</v>
      </c>
    </row>
    <row r="605" spans="1:18">
      <c r="A605" t="s">
        <v>1166</v>
      </c>
      <c r="B605" t="s">
        <v>1167</v>
      </c>
      <c r="C605">
        <v>2</v>
      </c>
      <c r="D605">
        <v>0</v>
      </c>
      <c r="E605">
        <v>0</v>
      </c>
      <c r="F605">
        <v>0</v>
      </c>
      <c r="G605">
        <v>0</v>
      </c>
      <c r="H605">
        <v>0</v>
      </c>
      <c r="I605">
        <v>0</v>
      </c>
      <c r="J605">
        <v>0</v>
      </c>
      <c r="K605">
        <v>0</v>
      </c>
      <c r="L605">
        <v>0</v>
      </c>
      <c r="M605">
        <v>0</v>
      </c>
      <c r="O605">
        <v>-1</v>
      </c>
      <c r="P605" t="s">
        <v>3266</v>
      </c>
      <c r="Q605" t="s">
        <v>3262</v>
      </c>
      <c r="R605" t="s">
        <v>3265</v>
      </c>
    </row>
    <row r="606" spans="1:18">
      <c r="A606" t="s">
        <v>1168</v>
      </c>
      <c r="B606" t="s">
        <v>1169</v>
      </c>
      <c r="C606">
        <v>2570</v>
      </c>
      <c r="D606">
        <v>1050</v>
      </c>
      <c r="E606">
        <v>3450</v>
      </c>
      <c r="F606">
        <v>0</v>
      </c>
      <c r="G606">
        <v>0</v>
      </c>
      <c r="H606">
        <v>0</v>
      </c>
      <c r="I606">
        <v>3450</v>
      </c>
      <c r="J606">
        <v>0</v>
      </c>
      <c r="K606">
        <v>0</v>
      </c>
      <c r="L606">
        <v>0</v>
      </c>
      <c r="M606">
        <v>0</v>
      </c>
      <c r="N606">
        <v>0</v>
      </c>
      <c r="O606">
        <v>0.342</v>
      </c>
      <c r="P606">
        <v>2.286</v>
      </c>
      <c r="Q606" t="s">
        <v>3262</v>
      </c>
      <c r="R606" t="s">
        <v>3264</v>
      </c>
    </row>
    <row r="607" spans="1:18">
      <c r="A607" t="s">
        <v>1170</v>
      </c>
      <c r="B607" t="s">
        <v>1171</v>
      </c>
      <c r="C607">
        <v>1068</v>
      </c>
      <c r="D607">
        <v>450</v>
      </c>
      <c r="E607">
        <v>1380</v>
      </c>
      <c r="F607">
        <v>0</v>
      </c>
      <c r="G607">
        <v>0</v>
      </c>
      <c r="H607">
        <v>0</v>
      </c>
      <c r="I607">
        <v>1380</v>
      </c>
      <c r="J607">
        <v>0</v>
      </c>
      <c r="K607">
        <v>0</v>
      </c>
      <c r="L607">
        <v>0</v>
      </c>
      <c r="M607">
        <v>0</v>
      </c>
      <c r="O607">
        <v>0.292</v>
      </c>
      <c r="P607">
        <v>2.067</v>
      </c>
      <c r="Q607" t="s">
        <v>3262</v>
      </c>
      <c r="R607" t="s">
        <v>3265</v>
      </c>
    </row>
    <row r="608" spans="1:18">
      <c r="A608" t="s">
        <v>1172</v>
      </c>
      <c r="B608" t="s">
        <v>1173</v>
      </c>
      <c r="C608">
        <v>1502</v>
      </c>
      <c r="D608">
        <v>600</v>
      </c>
      <c r="E608">
        <v>2070</v>
      </c>
      <c r="F608">
        <v>0</v>
      </c>
      <c r="G608">
        <v>0</v>
      </c>
      <c r="H608">
        <v>0</v>
      </c>
      <c r="I608">
        <v>2070</v>
      </c>
      <c r="J608">
        <v>0</v>
      </c>
      <c r="K608">
        <v>0</v>
      </c>
      <c r="L608">
        <v>0</v>
      </c>
      <c r="M608">
        <v>0</v>
      </c>
      <c r="O608">
        <v>0.378</v>
      </c>
      <c r="P608">
        <v>2.45</v>
      </c>
      <c r="Q608" t="s">
        <v>3262</v>
      </c>
      <c r="R608" t="s">
        <v>3265</v>
      </c>
    </row>
    <row r="609" spans="1:18">
      <c r="A609" t="s">
        <v>1174</v>
      </c>
      <c r="B609" t="s">
        <v>1175</v>
      </c>
      <c r="C609">
        <v>106</v>
      </c>
      <c r="D609">
        <v>25</v>
      </c>
      <c r="E609">
        <v>145</v>
      </c>
      <c r="F609">
        <v>0</v>
      </c>
      <c r="G609">
        <v>0</v>
      </c>
      <c r="H609">
        <v>0</v>
      </c>
      <c r="I609">
        <v>145</v>
      </c>
      <c r="J609">
        <v>0</v>
      </c>
      <c r="K609">
        <v>1</v>
      </c>
      <c r="L609">
        <v>0</v>
      </c>
      <c r="M609">
        <v>0</v>
      </c>
      <c r="N609">
        <v>0</v>
      </c>
      <c r="O609">
        <v>0.368</v>
      </c>
      <c r="P609">
        <v>4.8</v>
      </c>
      <c r="Q609" t="s">
        <v>3262</v>
      </c>
      <c r="R609" t="s">
        <v>3264</v>
      </c>
    </row>
    <row r="610" spans="1:18">
      <c r="A610" t="s">
        <v>1176</v>
      </c>
      <c r="B610" t="s">
        <v>1177</v>
      </c>
      <c r="C610">
        <v>95</v>
      </c>
      <c r="D610">
        <v>24</v>
      </c>
      <c r="E610">
        <v>143</v>
      </c>
      <c r="F610">
        <v>0</v>
      </c>
      <c r="G610">
        <v>0</v>
      </c>
      <c r="H610">
        <v>0</v>
      </c>
      <c r="I610">
        <v>143</v>
      </c>
      <c r="J610">
        <v>0</v>
      </c>
      <c r="K610">
        <v>1</v>
      </c>
      <c r="L610">
        <v>0</v>
      </c>
      <c r="M610">
        <v>0</v>
      </c>
      <c r="O610">
        <v>0.505</v>
      </c>
      <c r="P610">
        <v>4.958</v>
      </c>
      <c r="Q610" t="s">
        <v>3262</v>
      </c>
      <c r="R610" t="s">
        <v>3265</v>
      </c>
    </row>
    <row r="611" spans="1:18">
      <c r="A611" t="s">
        <v>1178</v>
      </c>
      <c r="B611" t="s">
        <v>1179</v>
      </c>
      <c r="C611">
        <v>11</v>
      </c>
      <c r="D611">
        <v>1</v>
      </c>
      <c r="E611">
        <v>2</v>
      </c>
      <c r="F611">
        <v>0</v>
      </c>
      <c r="G611">
        <v>0</v>
      </c>
      <c r="H611">
        <v>0</v>
      </c>
      <c r="I611">
        <v>2</v>
      </c>
      <c r="J611">
        <v>0</v>
      </c>
      <c r="K611">
        <v>0</v>
      </c>
      <c r="L611">
        <v>0</v>
      </c>
      <c r="M611">
        <v>0</v>
      </c>
      <c r="O611">
        <v>-0.818</v>
      </c>
      <c r="P611">
        <v>1</v>
      </c>
      <c r="Q611" t="s">
        <v>3262</v>
      </c>
      <c r="R611" t="s">
        <v>3265</v>
      </c>
    </row>
    <row r="612" spans="1:18">
      <c r="A612" t="s">
        <v>1180</v>
      </c>
      <c r="B612" t="s">
        <v>1181</v>
      </c>
      <c r="C612">
        <v>602</v>
      </c>
      <c r="D612">
        <v>184</v>
      </c>
      <c r="E612">
        <v>764</v>
      </c>
      <c r="F612">
        <v>0</v>
      </c>
      <c r="G612">
        <v>0</v>
      </c>
      <c r="H612">
        <v>0</v>
      </c>
      <c r="I612">
        <v>764</v>
      </c>
      <c r="J612">
        <v>0</v>
      </c>
      <c r="K612">
        <v>0</v>
      </c>
      <c r="L612">
        <v>0</v>
      </c>
      <c r="M612">
        <v>0</v>
      </c>
      <c r="N612">
        <v>0</v>
      </c>
      <c r="O612">
        <v>0.269</v>
      </c>
      <c r="P612">
        <v>3.152</v>
      </c>
      <c r="Q612" t="s">
        <v>3262</v>
      </c>
      <c r="R612" t="s">
        <v>3264</v>
      </c>
    </row>
    <row r="613" spans="1:18">
      <c r="A613" t="s">
        <v>1182</v>
      </c>
      <c r="B613" t="s">
        <v>1183</v>
      </c>
      <c r="C613">
        <v>123</v>
      </c>
      <c r="D613">
        <v>24</v>
      </c>
      <c r="E613">
        <v>174</v>
      </c>
      <c r="F613">
        <v>0</v>
      </c>
      <c r="G613">
        <v>0</v>
      </c>
      <c r="H613">
        <v>0</v>
      </c>
      <c r="I613">
        <v>174</v>
      </c>
      <c r="J613">
        <v>0</v>
      </c>
      <c r="K613">
        <v>0</v>
      </c>
      <c r="L613">
        <v>0</v>
      </c>
      <c r="M613">
        <v>0</v>
      </c>
      <c r="O613">
        <v>0.415</v>
      </c>
      <c r="P613">
        <v>6.25</v>
      </c>
      <c r="Q613" t="s">
        <v>3262</v>
      </c>
      <c r="R613" t="s">
        <v>3265</v>
      </c>
    </row>
    <row r="614" spans="1:18">
      <c r="A614" t="s">
        <v>1184</v>
      </c>
      <c r="B614" t="s">
        <v>1185</v>
      </c>
      <c r="C614">
        <v>479</v>
      </c>
      <c r="D614">
        <v>160</v>
      </c>
      <c r="E614">
        <v>590</v>
      </c>
      <c r="F614">
        <v>0</v>
      </c>
      <c r="G614">
        <v>0</v>
      </c>
      <c r="H614">
        <v>0</v>
      </c>
      <c r="I614">
        <v>590</v>
      </c>
      <c r="J614">
        <v>0</v>
      </c>
      <c r="K614">
        <v>0</v>
      </c>
      <c r="L614">
        <v>0</v>
      </c>
      <c r="M614">
        <v>0</v>
      </c>
      <c r="O614">
        <v>0.232</v>
      </c>
      <c r="P614">
        <v>2.688</v>
      </c>
      <c r="Q614" t="s">
        <v>3262</v>
      </c>
      <c r="R614" t="s">
        <v>3265</v>
      </c>
    </row>
    <row r="615" spans="1:18">
      <c r="A615" t="s">
        <v>1186</v>
      </c>
      <c r="B615" t="s">
        <v>1187</v>
      </c>
      <c r="C615">
        <v>0</v>
      </c>
      <c r="D615">
        <v>0</v>
      </c>
      <c r="E615">
        <v>0</v>
      </c>
      <c r="F615">
        <v>0</v>
      </c>
      <c r="G615">
        <v>0</v>
      </c>
      <c r="H615">
        <v>0</v>
      </c>
      <c r="I615">
        <v>0</v>
      </c>
      <c r="J615">
        <v>0</v>
      </c>
      <c r="K615">
        <v>0</v>
      </c>
      <c r="L615">
        <v>0</v>
      </c>
      <c r="M615">
        <v>0</v>
      </c>
      <c r="N615">
        <v>0</v>
      </c>
      <c r="O615" t="s">
        <v>3266</v>
      </c>
      <c r="P615" t="s">
        <v>3266</v>
      </c>
      <c r="Q615" t="s">
        <v>3267</v>
      </c>
      <c r="R615" t="s">
        <v>3264</v>
      </c>
    </row>
    <row r="616" spans="1:18">
      <c r="A616" t="s">
        <v>1188</v>
      </c>
      <c r="B616" t="s">
        <v>1189</v>
      </c>
      <c r="C616">
        <v>0</v>
      </c>
      <c r="D616">
        <v>0</v>
      </c>
      <c r="E616">
        <v>0</v>
      </c>
      <c r="F616">
        <v>0</v>
      </c>
      <c r="G616">
        <v>0</v>
      </c>
      <c r="H616">
        <v>0</v>
      </c>
      <c r="I616">
        <v>0</v>
      </c>
      <c r="J616">
        <v>0</v>
      </c>
      <c r="K616">
        <v>0</v>
      </c>
      <c r="L616">
        <v>0</v>
      </c>
      <c r="M616">
        <v>0</v>
      </c>
      <c r="O616" t="s">
        <v>3266</v>
      </c>
      <c r="P616" t="s">
        <v>3266</v>
      </c>
      <c r="Q616" t="s">
        <v>3267</v>
      </c>
      <c r="R616" t="s">
        <v>3265</v>
      </c>
    </row>
    <row r="617" spans="1:18">
      <c r="A617" t="s">
        <v>1190</v>
      </c>
      <c r="B617" t="s">
        <v>1191</v>
      </c>
      <c r="C617">
        <v>0</v>
      </c>
      <c r="D617">
        <v>0</v>
      </c>
      <c r="E617">
        <v>0</v>
      </c>
      <c r="F617">
        <v>0</v>
      </c>
      <c r="G617">
        <v>0</v>
      </c>
      <c r="H617">
        <v>0</v>
      </c>
      <c r="I617">
        <v>0</v>
      </c>
      <c r="J617">
        <v>0</v>
      </c>
      <c r="K617">
        <v>0</v>
      </c>
      <c r="L617">
        <v>0</v>
      </c>
      <c r="M617">
        <v>0</v>
      </c>
      <c r="O617" t="s">
        <v>3266</v>
      </c>
      <c r="P617" t="s">
        <v>3266</v>
      </c>
      <c r="Q617" t="s">
        <v>3267</v>
      </c>
      <c r="R617" t="s">
        <v>3265</v>
      </c>
    </row>
    <row r="618" spans="1:18">
      <c r="A618" t="s">
        <v>1192</v>
      </c>
      <c r="B618" t="s">
        <v>1193</v>
      </c>
      <c r="C618">
        <v>135</v>
      </c>
      <c r="D618">
        <v>136</v>
      </c>
      <c r="E618">
        <v>0</v>
      </c>
      <c r="F618">
        <v>0</v>
      </c>
      <c r="G618">
        <v>0</v>
      </c>
      <c r="H618">
        <v>0</v>
      </c>
      <c r="I618">
        <v>0</v>
      </c>
      <c r="J618">
        <v>0</v>
      </c>
      <c r="K618">
        <v>0</v>
      </c>
      <c r="L618">
        <v>102</v>
      </c>
      <c r="M618">
        <v>0</v>
      </c>
      <c r="N618">
        <v>0</v>
      </c>
      <c r="O618">
        <v>-1</v>
      </c>
      <c r="P618">
        <v>-1</v>
      </c>
      <c r="Q618" t="s">
        <v>3262</v>
      </c>
      <c r="R618" t="s">
        <v>3264</v>
      </c>
    </row>
    <row r="619" spans="1:18">
      <c r="A619" t="s">
        <v>1194</v>
      </c>
      <c r="B619" t="s">
        <v>1195</v>
      </c>
      <c r="C619">
        <v>0</v>
      </c>
      <c r="D619">
        <v>0</v>
      </c>
      <c r="E619">
        <v>0</v>
      </c>
      <c r="F619">
        <v>0</v>
      </c>
      <c r="G619">
        <v>0</v>
      </c>
      <c r="H619">
        <v>0</v>
      </c>
      <c r="I619">
        <v>0</v>
      </c>
      <c r="J619">
        <v>0</v>
      </c>
      <c r="K619">
        <v>0</v>
      </c>
      <c r="L619">
        <v>0</v>
      </c>
      <c r="M619">
        <v>0</v>
      </c>
      <c r="O619" t="s">
        <v>3266</v>
      </c>
      <c r="P619" t="s">
        <v>3266</v>
      </c>
      <c r="Q619" t="s">
        <v>3267</v>
      </c>
      <c r="R619" t="s">
        <v>3265</v>
      </c>
    </row>
    <row r="620" spans="1:18">
      <c r="A620" t="s">
        <v>1196</v>
      </c>
      <c r="B620" t="s">
        <v>1197</v>
      </c>
      <c r="C620">
        <v>135</v>
      </c>
      <c r="D620">
        <v>136</v>
      </c>
      <c r="E620">
        <v>0</v>
      </c>
      <c r="F620">
        <v>0</v>
      </c>
      <c r="G620">
        <v>0</v>
      </c>
      <c r="H620">
        <v>0</v>
      </c>
      <c r="I620">
        <v>0</v>
      </c>
      <c r="J620">
        <v>0</v>
      </c>
      <c r="K620">
        <v>0</v>
      </c>
      <c r="L620">
        <v>102</v>
      </c>
      <c r="M620">
        <v>0</v>
      </c>
      <c r="O620">
        <v>-1</v>
      </c>
      <c r="P620">
        <v>-1</v>
      </c>
      <c r="Q620" t="s">
        <v>3262</v>
      </c>
      <c r="R620" t="s">
        <v>3265</v>
      </c>
    </row>
    <row r="621" spans="1:18">
      <c r="A621" t="s">
        <v>1198</v>
      </c>
      <c r="B621" t="s">
        <v>1199</v>
      </c>
      <c r="C621">
        <v>1113</v>
      </c>
      <c r="D621">
        <v>4321</v>
      </c>
      <c r="E621">
        <v>6236</v>
      </c>
      <c r="F621">
        <v>0</v>
      </c>
      <c r="G621">
        <v>0</v>
      </c>
      <c r="H621">
        <v>0</v>
      </c>
      <c r="I621">
        <v>6236</v>
      </c>
      <c r="J621">
        <v>0</v>
      </c>
      <c r="K621">
        <v>0</v>
      </c>
      <c r="L621">
        <v>0</v>
      </c>
      <c r="M621">
        <v>0</v>
      </c>
      <c r="N621">
        <v>0</v>
      </c>
      <c r="O621">
        <v>4.603</v>
      </c>
      <c r="P621">
        <v>0.443</v>
      </c>
      <c r="Q621" t="s">
        <v>3262</v>
      </c>
      <c r="R621" t="s">
        <v>3264</v>
      </c>
    </row>
    <row r="622" spans="1:18">
      <c r="A622" t="s">
        <v>1200</v>
      </c>
      <c r="B622" t="s">
        <v>1201</v>
      </c>
      <c r="C622">
        <v>0</v>
      </c>
      <c r="D622">
        <v>0</v>
      </c>
      <c r="E622">
        <v>0</v>
      </c>
      <c r="F622">
        <v>0</v>
      </c>
      <c r="G622">
        <v>0</v>
      </c>
      <c r="H622">
        <v>0</v>
      </c>
      <c r="I622">
        <v>0</v>
      </c>
      <c r="J622">
        <v>0</v>
      </c>
      <c r="K622">
        <v>0</v>
      </c>
      <c r="L622">
        <v>0</v>
      </c>
      <c r="M622">
        <v>0</v>
      </c>
      <c r="O622" t="s">
        <v>3266</v>
      </c>
      <c r="P622" t="s">
        <v>3266</v>
      </c>
      <c r="Q622" t="s">
        <v>3267</v>
      </c>
      <c r="R622" t="s">
        <v>3265</v>
      </c>
    </row>
    <row r="623" spans="1:18">
      <c r="A623" t="s">
        <v>1202</v>
      </c>
      <c r="B623" t="s">
        <v>1203</v>
      </c>
      <c r="C623">
        <v>1113</v>
      </c>
      <c r="D623">
        <v>4321</v>
      </c>
      <c r="E623">
        <v>6236</v>
      </c>
      <c r="F623">
        <v>0</v>
      </c>
      <c r="G623">
        <v>0</v>
      </c>
      <c r="H623">
        <v>0</v>
      </c>
      <c r="I623">
        <v>6236</v>
      </c>
      <c r="J623">
        <v>0</v>
      </c>
      <c r="K623">
        <v>0</v>
      </c>
      <c r="L623">
        <v>0</v>
      </c>
      <c r="M623">
        <v>0</v>
      </c>
      <c r="O623">
        <v>4.603</v>
      </c>
      <c r="P623">
        <v>0.443</v>
      </c>
      <c r="Q623" t="s">
        <v>3262</v>
      </c>
      <c r="R623" t="s">
        <v>3265</v>
      </c>
    </row>
    <row r="624" spans="1:18">
      <c r="A624" t="s">
        <v>1204</v>
      </c>
      <c r="B624" t="s">
        <v>1205</v>
      </c>
      <c r="C624">
        <v>0</v>
      </c>
      <c r="D624">
        <v>0</v>
      </c>
      <c r="E624">
        <v>0</v>
      </c>
      <c r="F624">
        <v>0</v>
      </c>
      <c r="G624">
        <v>0</v>
      </c>
      <c r="H624">
        <v>0</v>
      </c>
      <c r="I624">
        <v>0</v>
      </c>
      <c r="J624">
        <v>0</v>
      </c>
      <c r="K624">
        <v>0</v>
      </c>
      <c r="L624">
        <v>0</v>
      </c>
      <c r="M624">
        <v>0</v>
      </c>
      <c r="O624" t="s">
        <v>3266</v>
      </c>
      <c r="P624" t="s">
        <v>3266</v>
      </c>
      <c r="Q624" t="s">
        <v>3267</v>
      </c>
      <c r="R624" t="s">
        <v>3265</v>
      </c>
    </row>
    <row r="625" spans="1:18">
      <c r="A625" t="s">
        <v>1206</v>
      </c>
      <c r="B625" t="s">
        <v>1207</v>
      </c>
      <c r="C625">
        <v>0</v>
      </c>
      <c r="D625">
        <v>32</v>
      </c>
      <c r="E625">
        <v>0</v>
      </c>
      <c r="F625">
        <v>0</v>
      </c>
      <c r="G625">
        <v>0</v>
      </c>
      <c r="H625">
        <v>0</v>
      </c>
      <c r="I625">
        <v>0</v>
      </c>
      <c r="J625">
        <v>0</v>
      </c>
      <c r="K625">
        <v>0</v>
      </c>
      <c r="L625">
        <v>0</v>
      </c>
      <c r="M625">
        <v>0</v>
      </c>
      <c r="N625">
        <v>0</v>
      </c>
      <c r="O625" t="s">
        <v>3266</v>
      </c>
      <c r="P625">
        <v>-1</v>
      </c>
      <c r="Q625" t="s">
        <v>3262</v>
      </c>
      <c r="R625" t="s">
        <v>3264</v>
      </c>
    </row>
    <row r="626" spans="1:18">
      <c r="A626" t="s">
        <v>1208</v>
      </c>
      <c r="B626" t="s">
        <v>1209</v>
      </c>
      <c r="C626">
        <v>0</v>
      </c>
      <c r="D626">
        <v>0</v>
      </c>
      <c r="E626">
        <v>0</v>
      </c>
      <c r="F626">
        <v>0</v>
      </c>
      <c r="G626">
        <v>0</v>
      </c>
      <c r="H626">
        <v>0</v>
      </c>
      <c r="I626">
        <v>0</v>
      </c>
      <c r="J626">
        <v>0</v>
      </c>
      <c r="K626">
        <v>0</v>
      </c>
      <c r="L626">
        <v>0</v>
      </c>
      <c r="M626">
        <v>0</v>
      </c>
      <c r="O626" t="s">
        <v>3266</v>
      </c>
      <c r="P626" t="s">
        <v>3266</v>
      </c>
      <c r="Q626" t="s">
        <v>3267</v>
      </c>
      <c r="R626" t="s">
        <v>3265</v>
      </c>
    </row>
    <row r="627" spans="1:18">
      <c r="A627" t="s">
        <v>1210</v>
      </c>
      <c r="B627" t="s">
        <v>1211</v>
      </c>
      <c r="C627">
        <v>0</v>
      </c>
      <c r="D627">
        <v>0</v>
      </c>
      <c r="E627">
        <v>0</v>
      </c>
      <c r="F627">
        <v>0</v>
      </c>
      <c r="G627">
        <v>0</v>
      </c>
      <c r="H627">
        <v>0</v>
      </c>
      <c r="I627">
        <v>0</v>
      </c>
      <c r="J627">
        <v>0</v>
      </c>
      <c r="K627">
        <v>0</v>
      </c>
      <c r="L627">
        <v>0</v>
      </c>
      <c r="M627">
        <v>0</v>
      </c>
      <c r="O627" t="s">
        <v>3266</v>
      </c>
      <c r="P627" t="s">
        <v>3266</v>
      </c>
      <c r="Q627" t="s">
        <v>3267</v>
      </c>
      <c r="R627" t="s">
        <v>3265</v>
      </c>
    </row>
    <row r="628" spans="1:18">
      <c r="A628" t="s">
        <v>1212</v>
      </c>
      <c r="B628" t="s">
        <v>1213</v>
      </c>
      <c r="C628">
        <v>0</v>
      </c>
      <c r="D628">
        <v>32</v>
      </c>
      <c r="E628">
        <v>0</v>
      </c>
      <c r="F628">
        <v>0</v>
      </c>
      <c r="G628">
        <v>0</v>
      </c>
      <c r="H628">
        <v>0</v>
      </c>
      <c r="I628">
        <v>0</v>
      </c>
      <c r="J628">
        <v>0</v>
      </c>
      <c r="K628">
        <v>0</v>
      </c>
      <c r="L628">
        <v>0</v>
      </c>
      <c r="M628">
        <v>0</v>
      </c>
      <c r="O628" t="s">
        <v>3266</v>
      </c>
      <c r="P628">
        <v>-1</v>
      </c>
      <c r="Q628" t="s">
        <v>3262</v>
      </c>
      <c r="R628" t="s">
        <v>3265</v>
      </c>
    </row>
    <row r="629" spans="1:18">
      <c r="A629" t="s">
        <v>1214</v>
      </c>
      <c r="B629" t="s">
        <v>1215</v>
      </c>
      <c r="C629">
        <v>301</v>
      </c>
      <c r="D629">
        <v>244</v>
      </c>
      <c r="E629">
        <v>266</v>
      </c>
      <c r="F629">
        <v>110</v>
      </c>
      <c r="G629">
        <v>42</v>
      </c>
      <c r="H629">
        <v>15</v>
      </c>
      <c r="I629">
        <v>88</v>
      </c>
      <c r="J629">
        <v>0</v>
      </c>
      <c r="K629">
        <v>0</v>
      </c>
      <c r="L629">
        <v>26</v>
      </c>
      <c r="M629">
        <v>11</v>
      </c>
      <c r="N629">
        <v>0</v>
      </c>
      <c r="O629">
        <v>-0.116</v>
      </c>
      <c r="P629">
        <v>0.09</v>
      </c>
      <c r="Q629" t="s">
        <v>3262</v>
      </c>
      <c r="R629" t="s">
        <v>3264</v>
      </c>
    </row>
    <row r="630" spans="1:18">
      <c r="A630" t="s">
        <v>1216</v>
      </c>
      <c r="B630" t="s">
        <v>166</v>
      </c>
      <c r="C630">
        <v>110</v>
      </c>
      <c r="D630">
        <v>119</v>
      </c>
      <c r="E630">
        <v>97</v>
      </c>
      <c r="F630">
        <v>56</v>
      </c>
      <c r="G630">
        <v>20</v>
      </c>
      <c r="H630">
        <v>6</v>
      </c>
      <c r="I630">
        <v>4</v>
      </c>
      <c r="J630">
        <v>0</v>
      </c>
      <c r="K630">
        <v>0</v>
      </c>
      <c r="L630">
        <v>14</v>
      </c>
      <c r="M630">
        <v>11</v>
      </c>
      <c r="O630">
        <v>-0.118</v>
      </c>
      <c r="P630">
        <v>-0.185</v>
      </c>
      <c r="Q630" t="s">
        <v>3262</v>
      </c>
      <c r="R630" t="s">
        <v>3265</v>
      </c>
    </row>
    <row r="631" spans="1:18">
      <c r="A631" t="s">
        <v>1217</v>
      </c>
      <c r="B631" t="s">
        <v>168</v>
      </c>
      <c r="C631">
        <v>0</v>
      </c>
      <c r="D631">
        <v>0</v>
      </c>
      <c r="E631">
        <v>0</v>
      </c>
      <c r="F631">
        <v>0</v>
      </c>
      <c r="G631">
        <v>0</v>
      </c>
      <c r="H631">
        <v>0</v>
      </c>
      <c r="I631">
        <v>0</v>
      </c>
      <c r="J631">
        <v>0</v>
      </c>
      <c r="K631">
        <v>0</v>
      </c>
      <c r="L631">
        <v>0</v>
      </c>
      <c r="M631">
        <v>0</v>
      </c>
      <c r="O631" t="s">
        <v>3266</v>
      </c>
      <c r="P631" t="s">
        <v>3266</v>
      </c>
      <c r="Q631" t="s">
        <v>3267</v>
      </c>
      <c r="R631" t="s">
        <v>3265</v>
      </c>
    </row>
    <row r="632" spans="1:18">
      <c r="A632" t="s">
        <v>1218</v>
      </c>
      <c r="B632" t="s">
        <v>170</v>
      </c>
      <c r="C632">
        <v>0</v>
      </c>
      <c r="D632">
        <v>0</v>
      </c>
      <c r="E632">
        <v>0</v>
      </c>
      <c r="F632">
        <v>0</v>
      </c>
      <c r="G632">
        <v>0</v>
      </c>
      <c r="H632">
        <v>0</v>
      </c>
      <c r="I632">
        <v>0</v>
      </c>
      <c r="J632">
        <v>0</v>
      </c>
      <c r="K632">
        <v>0</v>
      </c>
      <c r="L632">
        <v>0</v>
      </c>
      <c r="M632">
        <v>0</v>
      </c>
      <c r="O632" t="s">
        <v>3266</v>
      </c>
      <c r="P632" t="s">
        <v>3266</v>
      </c>
      <c r="Q632" t="s">
        <v>3267</v>
      </c>
      <c r="R632" t="s">
        <v>3265</v>
      </c>
    </row>
    <row r="633" spans="1:18">
      <c r="A633" t="s">
        <v>1219</v>
      </c>
      <c r="B633" t="s">
        <v>1220</v>
      </c>
      <c r="C633">
        <v>53</v>
      </c>
      <c r="D633">
        <v>20</v>
      </c>
      <c r="E633">
        <v>81</v>
      </c>
      <c r="F633">
        <v>0</v>
      </c>
      <c r="G633">
        <v>0</v>
      </c>
      <c r="H633">
        <v>0</v>
      </c>
      <c r="I633">
        <v>81</v>
      </c>
      <c r="J633">
        <v>0</v>
      </c>
      <c r="K633">
        <v>0</v>
      </c>
      <c r="L633">
        <v>0</v>
      </c>
      <c r="M633">
        <v>0</v>
      </c>
      <c r="O633">
        <v>0.528</v>
      </c>
      <c r="P633">
        <v>3.05</v>
      </c>
      <c r="Q633" t="s">
        <v>3262</v>
      </c>
      <c r="R633" t="s">
        <v>3265</v>
      </c>
    </row>
    <row r="634" spans="1:18">
      <c r="A634" t="s">
        <v>1221</v>
      </c>
      <c r="B634" t="s">
        <v>1222</v>
      </c>
      <c r="C634">
        <v>0</v>
      </c>
      <c r="D634">
        <v>0</v>
      </c>
      <c r="E634">
        <v>0</v>
      </c>
      <c r="F634">
        <v>0</v>
      </c>
      <c r="G634">
        <v>0</v>
      </c>
      <c r="H634">
        <v>0</v>
      </c>
      <c r="I634">
        <v>0</v>
      </c>
      <c r="J634">
        <v>0</v>
      </c>
      <c r="K634">
        <v>0</v>
      </c>
      <c r="L634">
        <v>0</v>
      </c>
      <c r="M634">
        <v>0</v>
      </c>
      <c r="O634" t="s">
        <v>3266</v>
      </c>
      <c r="P634" t="s">
        <v>3266</v>
      </c>
      <c r="Q634" t="s">
        <v>3267</v>
      </c>
      <c r="R634" t="s">
        <v>3265</v>
      </c>
    </row>
    <row r="635" spans="1:18">
      <c r="A635" t="s">
        <v>1223</v>
      </c>
      <c r="B635" t="s">
        <v>184</v>
      </c>
      <c r="C635">
        <v>94</v>
      </c>
      <c r="D635">
        <v>105</v>
      </c>
      <c r="E635">
        <v>85</v>
      </c>
      <c r="F635">
        <v>54</v>
      </c>
      <c r="G635">
        <v>22</v>
      </c>
      <c r="H635">
        <v>9</v>
      </c>
      <c r="I635">
        <v>0</v>
      </c>
      <c r="J635">
        <v>0</v>
      </c>
      <c r="K635">
        <v>0</v>
      </c>
      <c r="L635">
        <v>12</v>
      </c>
      <c r="M635">
        <v>0</v>
      </c>
      <c r="O635">
        <v>-0.096</v>
      </c>
      <c r="P635">
        <v>-0.19</v>
      </c>
      <c r="Q635" t="s">
        <v>3262</v>
      </c>
      <c r="R635" t="s">
        <v>3265</v>
      </c>
    </row>
    <row r="636" spans="1:18">
      <c r="A636" t="s">
        <v>1224</v>
      </c>
      <c r="B636" t="s">
        <v>1225</v>
      </c>
      <c r="C636">
        <v>44</v>
      </c>
      <c r="D636">
        <v>0</v>
      </c>
      <c r="E636">
        <v>3</v>
      </c>
      <c r="F636">
        <v>0</v>
      </c>
      <c r="G636">
        <v>0</v>
      </c>
      <c r="H636">
        <v>0</v>
      </c>
      <c r="I636">
        <v>3</v>
      </c>
      <c r="J636">
        <v>0</v>
      </c>
      <c r="K636">
        <v>0</v>
      </c>
      <c r="L636">
        <v>0</v>
      </c>
      <c r="M636">
        <v>0</v>
      </c>
      <c r="O636">
        <v>-0.932</v>
      </c>
      <c r="P636" t="s">
        <v>3266</v>
      </c>
      <c r="Q636" t="s">
        <v>3262</v>
      </c>
      <c r="R636" t="s">
        <v>3265</v>
      </c>
    </row>
    <row r="637" spans="1:18">
      <c r="A637" t="s">
        <v>1226</v>
      </c>
      <c r="B637" t="s">
        <v>1227</v>
      </c>
      <c r="C637">
        <v>30</v>
      </c>
      <c r="D637">
        <v>60</v>
      </c>
      <c r="E637">
        <v>0</v>
      </c>
      <c r="F637">
        <v>0</v>
      </c>
      <c r="G637">
        <v>0</v>
      </c>
      <c r="H637">
        <v>0</v>
      </c>
      <c r="I637">
        <v>0</v>
      </c>
      <c r="J637">
        <v>0</v>
      </c>
      <c r="K637">
        <v>0</v>
      </c>
      <c r="L637">
        <v>0</v>
      </c>
      <c r="M637">
        <v>0</v>
      </c>
      <c r="N637">
        <v>0</v>
      </c>
      <c r="O637">
        <v>-1</v>
      </c>
      <c r="P637">
        <v>-1</v>
      </c>
      <c r="Q637" t="s">
        <v>3262</v>
      </c>
      <c r="R637" t="s">
        <v>3264</v>
      </c>
    </row>
    <row r="638" spans="1:18">
      <c r="A638" t="s">
        <v>1228</v>
      </c>
      <c r="B638" t="s">
        <v>1229</v>
      </c>
      <c r="C638">
        <v>30</v>
      </c>
      <c r="D638">
        <v>60</v>
      </c>
      <c r="E638">
        <v>0</v>
      </c>
      <c r="F638">
        <v>0</v>
      </c>
      <c r="G638">
        <v>0</v>
      </c>
      <c r="H638">
        <v>0</v>
      </c>
      <c r="I638">
        <v>0</v>
      </c>
      <c r="J638">
        <v>0</v>
      </c>
      <c r="K638">
        <v>0</v>
      </c>
      <c r="L638">
        <v>0</v>
      </c>
      <c r="M638">
        <v>0</v>
      </c>
      <c r="O638">
        <v>-1</v>
      </c>
      <c r="P638">
        <v>-1</v>
      </c>
      <c r="Q638" t="s">
        <v>3262</v>
      </c>
      <c r="R638" t="s">
        <v>3265</v>
      </c>
    </row>
    <row r="639" spans="1:18">
      <c r="A639" t="s">
        <v>1230</v>
      </c>
      <c r="B639" t="s">
        <v>1231</v>
      </c>
      <c r="C639">
        <v>0</v>
      </c>
      <c r="D639">
        <v>0</v>
      </c>
      <c r="E639">
        <v>0</v>
      </c>
      <c r="F639">
        <v>0</v>
      </c>
      <c r="G639">
        <v>0</v>
      </c>
      <c r="H639">
        <v>0</v>
      </c>
      <c r="I639">
        <v>0</v>
      </c>
      <c r="J639">
        <v>0</v>
      </c>
      <c r="K639">
        <v>0</v>
      </c>
      <c r="L639">
        <v>0</v>
      </c>
      <c r="M639">
        <v>0</v>
      </c>
      <c r="O639" t="s">
        <v>3266</v>
      </c>
      <c r="P639" t="s">
        <v>3266</v>
      </c>
      <c r="Q639" t="s">
        <v>3267</v>
      </c>
      <c r="R639" t="s">
        <v>3265</v>
      </c>
    </row>
    <row r="640" spans="1:18">
      <c r="A640" t="s">
        <v>1232</v>
      </c>
      <c r="B640" t="s">
        <v>1233</v>
      </c>
      <c r="C640">
        <v>316</v>
      </c>
      <c r="D640">
        <v>359</v>
      </c>
      <c r="E640">
        <v>298</v>
      </c>
      <c r="F640">
        <v>0</v>
      </c>
      <c r="G640">
        <v>0</v>
      </c>
      <c r="H640">
        <v>0</v>
      </c>
      <c r="I640">
        <v>298</v>
      </c>
      <c r="J640">
        <v>0</v>
      </c>
      <c r="K640">
        <v>0</v>
      </c>
      <c r="L640">
        <v>284</v>
      </c>
      <c r="M640">
        <v>0</v>
      </c>
      <c r="N640">
        <v>0</v>
      </c>
      <c r="O640">
        <v>-0.057</v>
      </c>
      <c r="P640">
        <v>-0.17</v>
      </c>
      <c r="Q640" t="s">
        <v>3262</v>
      </c>
      <c r="R640" t="s">
        <v>3264</v>
      </c>
    </row>
    <row r="641" spans="1:18">
      <c r="A641" t="s">
        <v>1234</v>
      </c>
      <c r="B641" t="s">
        <v>1233</v>
      </c>
      <c r="C641">
        <v>316</v>
      </c>
      <c r="D641">
        <v>359</v>
      </c>
      <c r="E641">
        <v>298</v>
      </c>
      <c r="F641">
        <v>0</v>
      </c>
      <c r="G641">
        <v>0</v>
      </c>
      <c r="H641">
        <v>0</v>
      </c>
      <c r="I641">
        <v>298</v>
      </c>
      <c r="J641">
        <v>0</v>
      </c>
      <c r="K641">
        <v>0</v>
      </c>
      <c r="L641">
        <v>284</v>
      </c>
      <c r="M641">
        <v>0</v>
      </c>
      <c r="O641">
        <v>-0.057</v>
      </c>
      <c r="P641">
        <v>-0.17</v>
      </c>
      <c r="Q641" t="s">
        <v>3262</v>
      </c>
      <c r="R641" t="s">
        <v>3265</v>
      </c>
    </row>
    <row r="642" spans="1:18">
      <c r="A642" t="s">
        <v>1235</v>
      </c>
      <c r="B642" t="s">
        <v>124</v>
      </c>
      <c r="C642">
        <v>16432</v>
      </c>
      <c r="D642">
        <v>18870</v>
      </c>
      <c r="E642">
        <v>17871</v>
      </c>
      <c r="F642">
        <v>9257</v>
      </c>
      <c r="G642">
        <v>3530</v>
      </c>
      <c r="H642">
        <v>128</v>
      </c>
      <c r="I642">
        <v>4567</v>
      </c>
      <c r="J642">
        <v>352</v>
      </c>
      <c r="K642">
        <v>1810</v>
      </c>
      <c r="L642">
        <v>1371</v>
      </c>
      <c r="M642">
        <v>37</v>
      </c>
      <c r="N642">
        <v>0</v>
      </c>
      <c r="O642">
        <v>0.088</v>
      </c>
      <c r="P642">
        <v>-0.053</v>
      </c>
      <c r="Q642" t="s">
        <v>3262</v>
      </c>
      <c r="R642" t="s">
        <v>3263</v>
      </c>
    </row>
    <row r="643" spans="1:18">
      <c r="A643" t="s">
        <v>1236</v>
      </c>
      <c r="B643" t="s">
        <v>1237</v>
      </c>
      <c r="C643">
        <v>313</v>
      </c>
      <c r="D643">
        <v>337</v>
      </c>
      <c r="E643">
        <v>293</v>
      </c>
      <c r="F643">
        <v>191</v>
      </c>
      <c r="G643">
        <v>77</v>
      </c>
      <c r="H643">
        <v>24</v>
      </c>
      <c r="I643">
        <v>0</v>
      </c>
      <c r="J643">
        <v>0</v>
      </c>
      <c r="K643">
        <v>0</v>
      </c>
      <c r="L643">
        <v>25</v>
      </c>
      <c r="M643">
        <v>1</v>
      </c>
      <c r="N643">
        <v>0</v>
      </c>
      <c r="O643">
        <v>-0.064</v>
      </c>
      <c r="P643">
        <v>-0.131</v>
      </c>
      <c r="Q643" t="s">
        <v>3262</v>
      </c>
      <c r="R643" t="s">
        <v>3264</v>
      </c>
    </row>
    <row r="644" spans="1:18">
      <c r="A644" t="s">
        <v>1238</v>
      </c>
      <c r="B644" t="s">
        <v>166</v>
      </c>
      <c r="C644">
        <v>302</v>
      </c>
      <c r="D644">
        <v>337</v>
      </c>
      <c r="E644">
        <v>293</v>
      </c>
      <c r="F644">
        <v>191</v>
      </c>
      <c r="G644">
        <v>77</v>
      </c>
      <c r="H644">
        <v>24</v>
      </c>
      <c r="I644">
        <v>0</v>
      </c>
      <c r="J644">
        <v>0</v>
      </c>
      <c r="K644">
        <v>0</v>
      </c>
      <c r="L644">
        <v>25</v>
      </c>
      <c r="M644">
        <v>1</v>
      </c>
      <c r="O644">
        <v>-0.03</v>
      </c>
      <c r="P644">
        <v>-0.131</v>
      </c>
      <c r="Q644" t="s">
        <v>3262</v>
      </c>
      <c r="R644" t="s">
        <v>3265</v>
      </c>
    </row>
    <row r="645" spans="1:18">
      <c r="A645" t="s">
        <v>1239</v>
      </c>
      <c r="B645" t="s">
        <v>168</v>
      </c>
      <c r="C645">
        <v>0</v>
      </c>
      <c r="D645">
        <v>0</v>
      </c>
      <c r="E645">
        <v>0</v>
      </c>
      <c r="F645">
        <v>0</v>
      </c>
      <c r="G645">
        <v>0</v>
      </c>
      <c r="H645">
        <v>0</v>
      </c>
      <c r="I645">
        <v>0</v>
      </c>
      <c r="J645">
        <v>0</v>
      </c>
      <c r="K645">
        <v>0</v>
      </c>
      <c r="L645">
        <v>0</v>
      </c>
      <c r="M645">
        <v>0</v>
      </c>
      <c r="O645" t="s">
        <v>3266</v>
      </c>
      <c r="P645" t="s">
        <v>3266</v>
      </c>
      <c r="Q645" t="s">
        <v>3267</v>
      </c>
      <c r="R645" t="s">
        <v>3265</v>
      </c>
    </row>
    <row r="646" spans="1:18">
      <c r="A646" t="s">
        <v>1240</v>
      </c>
      <c r="B646" t="s">
        <v>170</v>
      </c>
      <c r="C646">
        <v>0</v>
      </c>
      <c r="D646">
        <v>0</v>
      </c>
      <c r="E646">
        <v>0</v>
      </c>
      <c r="F646">
        <v>0</v>
      </c>
      <c r="G646">
        <v>0</v>
      </c>
      <c r="H646">
        <v>0</v>
      </c>
      <c r="I646">
        <v>0</v>
      </c>
      <c r="J646">
        <v>0</v>
      </c>
      <c r="K646">
        <v>0</v>
      </c>
      <c r="L646">
        <v>0</v>
      </c>
      <c r="M646">
        <v>0</v>
      </c>
      <c r="O646" t="s">
        <v>3266</v>
      </c>
      <c r="P646" t="s">
        <v>3266</v>
      </c>
      <c r="Q646" t="s">
        <v>3267</v>
      </c>
      <c r="R646" t="s">
        <v>3265</v>
      </c>
    </row>
    <row r="647" spans="1:18">
      <c r="A647" t="s">
        <v>1241</v>
      </c>
      <c r="B647" t="s">
        <v>1242</v>
      </c>
      <c r="C647">
        <v>11</v>
      </c>
      <c r="D647">
        <v>0</v>
      </c>
      <c r="E647">
        <v>0</v>
      </c>
      <c r="F647">
        <v>0</v>
      </c>
      <c r="G647">
        <v>0</v>
      </c>
      <c r="H647">
        <v>0</v>
      </c>
      <c r="I647">
        <v>0</v>
      </c>
      <c r="J647">
        <v>0</v>
      </c>
      <c r="K647">
        <v>0</v>
      </c>
      <c r="L647">
        <v>0</v>
      </c>
      <c r="M647">
        <v>0</v>
      </c>
      <c r="O647">
        <v>-1</v>
      </c>
      <c r="P647" t="s">
        <v>3266</v>
      </c>
      <c r="Q647" t="s">
        <v>3262</v>
      </c>
      <c r="R647" t="s">
        <v>3265</v>
      </c>
    </row>
    <row r="648" spans="1:18">
      <c r="A648" t="s">
        <v>1243</v>
      </c>
      <c r="B648" t="s">
        <v>1244</v>
      </c>
      <c r="C648">
        <v>110</v>
      </c>
      <c r="D648">
        <v>1791</v>
      </c>
      <c r="E648">
        <v>0</v>
      </c>
      <c r="F648">
        <v>0</v>
      </c>
      <c r="G648">
        <v>0</v>
      </c>
      <c r="H648">
        <v>0</v>
      </c>
      <c r="I648">
        <v>0</v>
      </c>
      <c r="J648">
        <v>0</v>
      </c>
      <c r="K648">
        <v>0</v>
      </c>
      <c r="L648">
        <v>50</v>
      </c>
      <c r="M648">
        <v>0</v>
      </c>
      <c r="N648">
        <v>0</v>
      </c>
      <c r="O648">
        <v>-1</v>
      </c>
      <c r="P648">
        <v>-1</v>
      </c>
      <c r="Q648" t="s">
        <v>3262</v>
      </c>
      <c r="R648" t="s">
        <v>3264</v>
      </c>
    </row>
    <row r="649" spans="1:18">
      <c r="A649" t="s">
        <v>1245</v>
      </c>
      <c r="B649" t="s">
        <v>1246</v>
      </c>
      <c r="C649">
        <v>2</v>
      </c>
      <c r="D649">
        <v>959</v>
      </c>
      <c r="E649">
        <v>0</v>
      </c>
      <c r="F649">
        <v>0</v>
      </c>
      <c r="G649">
        <v>0</v>
      </c>
      <c r="H649">
        <v>0</v>
      </c>
      <c r="I649">
        <v>0</v>
      </c>
      <c r="J649">
        <v>0</v>
      </c>
      <c r="K649">
        <v>0</v>
      </c>
      <c r="L649">
        <v>0</v>
      </c>
      <c r="M649">
        <v>0</v>
      </c>
      <c r="O649">
        <v>-1</v>
      </c>
      <c r="P649">
        <v>-1</v>
      </c>
      <c r="Q649" t="s">
        <v>3262</v>
      </c>
      <c r="R649" t="s">
        <v>3265</v>
      </c>
    </row>
    <row r="650" spans="1:18">
      <c r="A650" t="s">
        <v>1247</v>
      </c>
      <c r="B650" t="s">
        <v>1248</v>
      </c>
      <c r="C650">
        <v>1</v>
      </c>
      <c r="D650">
        <v>807</v>
      </c>
      <c r="E650">
        <v>0</v>
      </c>
      <c r="F650">
        <v>0</v>
      </c>
      <c r="G650">
        <v>0</v>
      </c>
      <c r="H650">
        <v>0</v>
      </c>
      <c r="I650">
        <v>0</v>
      </c>
      <c r="J650">
        <v>0</v>
      </c>
      <c r="K650">
        <v>0</v>
      </c>
      <c r="L650">
        <v>0</v>
      </c>
      <c r="M650">
        <v>0</v>
      </c>
      <c r="O650">
        <v>-1</v>
      </c>
      <c r="P650">
        <v>-1</v>
      </c>
      <c r="Q650" t="s">
        <v>3262</v>
      </c>
      <c r="R650" t="s">
        <v>3265</v>
      </c>
    </row>
    <row r="651" spans="1:18">
      <c r="A651" t="s">
        <v>1249</v>
      </c>
      <c r="B651" t="s">
        <v>1250</v>
      </c>
      <c r="C651">
        <v>0</v>
      </c>
      <c r="D651">
        <v>0</v>
      </c>
      <c r="E651">
        <v>0</v>
      </c>
      <c r="F651">
        <v>0</v>
      </c>
      <c r="G651">
        <v>0</v>
      </c>
      <c r="H651">
        <v>0</v>
      </c>
      <c r="I651">
        <v>0</v>
      </c>
      <c r="J651">
        <v>0</v>
      </c>
      <c r="K651">
        <v>0</v>
      </c>
      <c r="L651">
        <v>0</v>
      </c>
      <c r="M651">
        <v>0</v>
      </c>
      <c r="O651" t="s">
        <v>3266</v>
      </c>
      <c r="P651" t="s">
        <v>3266</v>
      </c>
      <c r="Q651" t="s">
        <v>3267</v>
      </c>
      <c r="R651" t="s">
        <v>3265</v>
      </c>
    </row>
    <row r="652" spans="1:18">
      <c r="A652" t="s">
        <v>1251</v>
      </c>
      <c r="B652" t="s">
        <v>1252</v>
      </c>
      <c r="C652">
        <v>0</v>
      </c>
      <c r="D652">
        <v>0</v>
      </c>
      <c r="E652">
        <v>0</v>
      </c>
      <c r="F652">
        <v>0</v>
      </c>
      <c r="G652">
        <v>0</v>
      </c>
      <c r="H652">
        <v>0</v>
      </c>
      <c r="I652">
        <v>0</v>
      </c>
      <c r="J652">
        <v>0</v>
      </c>
      <c r="K652">
        <v>0</v>
      </c>
      <c r="L652">
        <v>0</v>
      </c>
      <c r="M652">
        <v>0</v>
      </c>
      <c r="O652" t="s">
        <v>3266</v>
      </c>
      <c r="P652" t="s">
        <v>3266</v>
      </c>
      <c r="Q652" t="s">
        <v>3267</v>
      </c>
      <c r="R652" t="s">
        <v>3265</v>
      </c>
    </row>
    <row r="653" spans="1:18">
      <c r="A653" t="s">
        <v>1253</v>
      </c>
      <c r="B653" t="s">
        <v>1254</v>
      </c>
      <c r="C653">
        <v>0</v>
      </c>
      <c r="D653">
        <v>0</v>
      </c>
      <c r="E653">
        <v>0</v>
      </c>
      <c r="F653">
        <v>0</v>
      </c>
      <c r="G653">
        <v>0</v>
      </c>
      <c r="H653">
        <v>0</v>
      </c>
      <c r="I653">
        <v>0</v>
      </c>
      <c r="J653">
        <v>0</v>
      </c>
      <c r="K653">
        <v>0</v>
      </c>
      <c r="L653">
        <v>0</v>
      </c>
      <c r="M653">
        <v>0</v>
      </c>
      <c r="O653" t="s">
        <v>3266</v>
      </c>
      <c r="P653" t="s">
        <v>3266</v>
      </c>
      <c r="Q653" t="s">
        <v>3267</v>
      </c>
      <c r="R653" t="s">
        <v>3265</v>
      </c>
    </row>
    <row r="654" spans="1:18">
      <c r="A654" t="s">
        <v>1255</v>
      </c>
      <c r="B654" t="s">
        <v>1256</v>
      </c>
      <c r="C654">
        <v>0</v>
      </c>
      <c r="D654">
        <v>0</v>
      </c>
      <c r="E654">
        <v>0</v>
      </c>
      <c r="F654">
        <v>0</v>
      </c>
      <c r="G654">
        <v>0</v>
      </c>
      <c r="H654">
        <v>0</v>
      </c>
      <c r="I654">
        <v>0</v>
      </c>
      <c r="J654">
        <v>0</v>
      </c>
      <c r="K654">
        <v>0</v>
      </c>
      <c r="L654">
        <v>0</v>
      </c>
      <c r="M654">
        <v>0</v>
      </c>
      <c r="O654" t="s">
        <v>3266</v>
      </c>
      <c r="P654" t="s">
        <v>3266</v>
      </c>
      <c r="Q654" t="s">
        <v>3267</v>
      </c>
      <c r="R654" t="s">
        <v>3265</v>
      </c>
    </row>
    <row r="655" spans="1:18">
      <c r="A655" t="s">
        <v>1257</v>
      </c>
      <c r="B655" t="s">
        <v>1258</v>
      </c>
      <c r="C655">
        <v>0</v>
      </c>
      <c r="D655">
        <v>0</v>
      </c>
      <c r="E655">
        <v>0</v>
      </c>
      <c r="F655">
        <v>0</v>
      </c>
      <c r="G655">
        <v>0</v>
      </c>
      <c r="H655">
        <v>0</v>
      </c>
      <c r="I655">
        <v>0</v>
      </c>
      <c r="J655">
        <v>0</v>
      </c>
      <c r="K655">
        <v>0</v>
      </c>
      <c r="L655">
        <v>0</v>
      </c>
      <c r="M655">
        <v>0</v>
      </c>
      <c r="O655" t="s">
        <v>3266</v>
      </c>
      <c r="P655" t="s">
        <v>3266</v>
      </c>
      <c r="Q655" t="s">
        <v>3267</v>
      </c>
      <c r="R655" t="s">
        <v>3265</v>
      </c>
    </row>
    <row r="656" spans="1:18">
      <c r="A656" t="s">
        <v>1259</v>
      </c>
      <c r="B656" t="s">
        <v>1260</v>
      </c>
      <c r="C656">
        <v>0</v>
      </c>
      <c r="D656">
        <v>0</v>
      </c>
      <c r="E656">
        <v>0</v>
      </c>
      <c r="F656">
        <v>0</v>
      </c>
      <c r="G656">
        <v>0</v>
      </c>
      <c r="H656">
        <v>0</v>
      </c>
      <c r="I656">
        <v>0</v>
      </c>
      <c r="J656">
        <v>0</v>
      </c>
      <c r="K656">
        <v>0</v>
      </c>
      <c r="L656">
        <v>0</v>
      </c>
      <c r="M656">
        <v>0</v>
      </c>
      <c r="O656" t="s">
        <v>3266</v>
      </c>
      <c r="P656" t="s">
        <v>3266</v>
      </c>
      <c r="Q656" t="s">
        <v>3267</v>
      </c>
      <c r="R656" t="s">
        <v>3265</v>
      </c>
    </row>
    <row r="657" spans="1:18">
      <c r="A657" t="s">
        <v>1261</v>
      </c>
      <c r="B657" t="s">
        <v>1262</v>
      </c>
      <c r="C657">
        <v>0</v>
      </c>
      <c r="D657">
        <v>0</v>
      </c>
      <c r="E657">
        <v>0</v>
      </c>
      <c r="F657">
        <v>0</v>
      </c>
      <c r="G657">
        <v>0</v>
      </c>
      <c r="H657">
        <v>0</v>
      </c>
      <c r="I657">
        <v>0</v>
      </c>
      <c r="J657">
        <v>0</v>
      </c>
      <c r="K657">
        <v>0</v>
      </c>
      <c r="L657">
        <v>0</v>
      </c>
      <c r="M657">
        <v>0</v>
      </c>
      <c r="O657" t="s">
        <v>3266</v>
      </c>
      <c r="P657" t="s">
        <v>3266</v>
      </c>
      <c r="Q657" t="s">
        <v>3267</v>
      </c>
      <c r="R657" t="s">
        <v>3265</v>
      </c>
    </row>
    <row r="658" spans="1:18">
      <c r="A658" t="s">
        <v>1263</v>
      </c>
      <c r="B658" t="s">
        <v>1264</v>
      </c>
      <c r="C658">
        <v>0</v>
      </c>
      <c r="D658">
        <v>0</v>
      </c>
      <c r="E658">
        <v>0</v>
      </c>
      <c r="F658">
        <v>0</v>
      </c>
      <c r="G658">
        <v>0</v>
      </c>
      <c r="H658">
        <v>0</v>
      </c>
      <c r="I658">
        <v>0</v>
      </c>
      <c r="J658">
        <v>0</v>
      </c>
      <c r="K658">
        <v>0</v>
      </c>
      <c r="L658">
        <v>0</v>
      </c>
      <c r="M658">
        <v>0</v>
      </c>
      <c r="O658" t="s">
        <v>3266</v>
      </c>
      <c r="P658" t="s">
        <v>3266</v>
      </c>
      <c r="Q658" t="s">
        <v>3267</v>
      </c>
      <c r="R658" t="s">
        <v>3265</v>
      </c>
    </row>
    <row r="659" spans="1:18">
      <c r="A659" t="s">
        <v>1265</v>
      </c>
      <c r="B659" t="s">
        <v>1266</v>
      </c>
      <c r="C659">
        <v>0</v>
      </c>
      <c r="D659">
        <v>0</v>
      </c>
      <c r="E659">
        <v>0</v>
      </c>
      <c r="F659">
        <v>0</v>
      </c>
      <c r="G659">
        <v>0</v>
      </c>
      <c r="H659">
        <v>0</v>
      </c>
      <c r="I659">
        <v>0</v>
      </c>
      <c r="J659">
        <v>0</v>
      </c>
      <c r="K659">
        <v>0</v>
      </c>
      <c r="L659">
        <v>0</v>
      </c>
      <c r="M659">
        <v>0</v>
      </c>
      <c r="O659" t="s">
        <v>3266</v>
      </c>
      <c r="P659" t="s">
        <v>3266</v>
      </c>
      <c r="Q659" t="s">
        <v>3267</v>
      </c>
      <c r="R659" t="s">
        <v>3265</v>
      </c>
    </row>
    <row r="660" spans="1:18">
      <c r="A660" t="s">
        <v>1267</v>
      </c>
      <c r="B660" t="s">
        <v>1268</v>
      </c>
      <c r="C660">
        <v>0</v>
      </c>
      <c r="D660">
        <v>0</v>
      </c>
      <c r="E660">
        <v>0</v>
      </c>
      <c r="F660">
        <v>0</v>
      </c>
      <c r="G660">
        <v>0</v>
      </c>
      <c r="H660">
        <v>0</v>
      </c>
      <c r="I660">
        <v>0</v>
      </c>
      <c r="J660">
        <v>0</v>
      </c>
      <c r="K660">
        <v>0</v>
      </c>
      <c r="L660">
        <v>0</v>
      </c>
      <c r="M660">
        <v>0</v>
      </c>
      <c r="O660" t="s">
        <v>3266</v>
      </c>
      <c r="P660" t="s">
        <v>3266</v>
      </c>
      <c r="Q660" t="s">
        <v>3267</v>
      </c>
      <c r="R660" t="s">
        <v>3265</v>
      </c>
    </row>
    <row r="661" spans="1:18">
      <c r="A661" t="s">
        <v>1269</v>
      </c>
      <c r="B661" t="s">
        <v>1270</v>
      </c>
      <c r="C661">
        <v>0</v>
      </c>
      <c r="D661">
        <v>0</v>
      </c>
      <c r="E661">
        <v>0</v>
      </c>
      <c r="F661">
        <v>0</v>
      </c>
      <c r="G661">
        <v>0</v>
      </c>
      <c r="H661">
        <v>0</v>
      </c>
      <c r="I661">
        <v>0</v>
      </c>
      <c r="J661">
        <v>0</v>
      </c>
      <c r="K661">
        <v>0</v>
      </c>
      <c r="L661">
        <v>0</v>
      </c>
      <c r="M661">
        <v>0</v>
      </c>
      <c r="O661" t="s">
        <v>3266</v>
      </c>
      <c r="P661" t="s">
        <v>3266</v>
      </c>
      <c r="Q661" t="s">
        <v>3267</v>
      </c>
      <c r="R661" t="s">
        <v>3265</v>
      </c>
    </row>
    <row r="662" spans="1:18">
      <c r="A662" t="s">
        <v>1271</v>
      </c>
      <c r="B662" t="s">
        <v>1272</v>
      </c>
      <c r="C662">
        <v>107</v>
      </c>
      <c r="D662">
        <v>25</v>
      </c>
      <c r="E662">
        <v>0</v>
      </c>
      <c r="F662">
        <v>0</v>
      </c>
      <c r="G662">
        <v>0</v>
      </c>
      <c r="H662">
        <v>0</v>
      </c>
      <c r="I662">
        <v>0</v>
      </c>
      <c r="J662">
        <v>0</v>
      </c>
      <c r="K662">
        <v>0</v>
      </c>
      <c r="L662">
        <v>50</v>
      </c>
      <c r="M662">
        <v>0</v>
      </c>
      <c r="O662">
        <v>-1</v>
      </c>
      <c r="P662">
        <v>-1</v>
      </c>
      <c r="Q662" t="s">
        <v>3262</v>
      </c>
      <c r="R662" t="s">
        <v>3265</v>
      </c>
    </row>
    <row r="663" spans="1:18">
      <c r="A663" t="s">
        <v>1273</v>
      </c>
      <c r="B663" t="s">
        <v>1274</v>
      </c>
      <c r="C663">
        <v>2517</v>
      </c>
      <c r="D663">
        <v>2350</v>
      </c>
      <c r="E663">
        <v>1938</v>
      </c>
      <c r="F663">
        <v>1367</v>
      </c>
      <c r="G663">
        <v>526</v>
      </c>
      <c r="H663">
        <v>45</v>
      </c>
      <c r="I663">
        <v>0</v>
      </c>
      <c r="J663">
        <v>0</v>
      </c>
      <c r="K663">
        <v>0</v>
      </c>
      <c r="L663">
        <v>402</v>
      </c>
      <c r="M663">
        <v>0</v>
      </c>
      <c r="N663">
        <v>0</v>
      </c>
      <c r="O663">
        <v>-0.23</v>
      </c>
      <c r="P663">
        <v>-0.175</v>
      </c>
      <c r="Q663" t="s">
        <v>3262</v>
      </c>
      <c r="R663" t="s">
        <v>3264</v>
      </c>
    </row>
    <row r="664" spans="1:18">
      <c r="A664" t="s">
        <v>1275</v>
      </c>
      <c r="B664" t="s">
        <v>1276</v>
      </c>
      <c r="C664">
        <v>167</v>
      </c>
      <c r="D664">
        <v>198</v>
      </c>
      <c r="E664">
        <v>154</v>
      </c>
      <c r="F664">
        <v>112</v>
      </c>
      <c r="G664">
        <v>31</v>
      </c>
      <c r="H664">
        <v>11</v>
      </c>
      <c r="I664">
        <v>0</v>
      </c>
      <c r="J664">
        <v>0</v>
      </c>
      <c r="K664">
        <v>0</v>
      </c>
      <c r="L664">
        <v>16</v>
      </c>
      <c r="M664">
        <v>0</v>
      </c>
      <c r="O664">
        <v>-0.078</v>
      </c>
      <c r="P664">
        <v>-0.222</v>
      </c>
      <c r="Q664" t="s">
        <v>3262</v>
      </c>
      <c r="R664" t="s">
        <v>3265</v>
      </c>
    </row>
    <row r="665" spans="1:18">
      <c r="A665" t="s">
        <v>1277</v>
      </c>
      <c r="B665" t="s">
        <v>1278</v>
      </c>
      <c r="C665">
        <v>1834</v>
      </c>
      <c r="D665">
        <v>2038</v>
      </c>
      <c r="E665">
        <v>1784</v>
      </c>
      <c r="F665">
        <v>1255</v>
      </c>
      <c r="G665">
        <v>495</v>
      </c>
      <c r="H665">
        <v>34</v>
      </c>
      <c r="I665">
        <v>0</v>
      </c>
      <c r="J665">
        <v>0</v>
      </c>
      <c r="K665">
        <v>0</v>
      </c>
      <c r="L665">
        <v>215</v>
      </c>
      <c r="M665">
        <v>0</v>
      </c>
      <c r="O665">
        <v>-0.027</v>
      </c>
      <c r="P665">
        <v>-0.125</v>
      </c>
      <c r="Q665" t="s">
        <v>3262</v>
      </c>
      <c r="R665" t="s">
        <v>3265</v>
      </c>
    </row>
    <row r="666" spans="1:18">
      <c r="A666" t="s">
        <v>1279</v>
      </c>
      <c r="B666" t="s">
        <v>1280</v>
      </c>
      <c r="C666">
        <v>516</v>
      </c>
      <c r="D666">
        <v>114</v>
      </c>
      <c r="E666">
        <v>0</v>
      </c>
      <c r="F666">
        <v>0</v>
      </c>
      <c r="G666">
        <v>0</v>
      </c>
      <c r="H666">
        <v>0</v>
      </c>
      <c r="I666">
        <v>0</v>
      </c>
      <c r="J666">
        <v>0</v>
      </c>
      <c r="K666">
        <v>0</v>
      </c>
      <c r="L666">
        <v>171</v>
      </c>
      <c r="M666">
        <v>0</v>
      </c>
      <c r="O666">
        <v>-1</v>
      </c>
      <c r="P666">
        <v>-1</v>
      </c>
      <c r="Q666" t="s">
        <v>3262</v>
      </c>
      <c r="R666" t="s">
        <v>3265</v>
      </c>
    </row>
    <row r="667" spans="1:18">
      <c r="A667" t="s">
        <v>1281</v>
      </c>
      <c r="B667" t="s">
        <v>1282</v>
      </c>
      <c r="C667">
        <v>4307</v>
      </c>
      <c r="D667">
        <v>2168</v>
      </c>
      <c r="E667">
        <v>3939</v>
      </c>
      <c r="F667">
        <v>775</v>
      </c>
      <c r="G667">
        <v>558</v>
      </c>
      <c r="H667">
        <v>40</v>
      </c>
      <c r="I667">
        <v>2558</v>
      </c>
      <c r="J667">
        <v>0</v>
      </c>
      <c r="K667">
        <v>243</v>
      </c>
      <c r="L667">
        <v>661</v>
      </c>
      <c r="M667">
        <v>8</v>
      </c>
      <c r="N667">
        <v>0</v>
      </c>
      <c r="O667">
        <v>-0.085</v>
      </c>
      <c r="P667">
        <v>0.817</v>
      </c>
      <c r="Q667" t="s">
        <v>3262</v>
      </c>
      <c r="R667" t="s">
        <v>3264</v>
      </c>
    </row>
    <row r="668" spans="1:18">
      <c r="A668" t="s">
        <v>1283</v>
      </c>
      <c r="B668" t="s">
        <v>1284</v>
      </c>
      <c r="C668">
        <v>519</v>
      </c>
      <c r="D668">
        <v>551</v>
      </c>
      <c r="E668">
        <v>581</v>
      </c>
      <c r="F668">
        <v>306</v>
      </c>
      <c r="G668">
        <v>242</v>
      </c>
      <c r="H668">
        <v>27</v>
      </c>
      <c r="I668">
        <v>0</v>
      </c>
      <c r="J668">
        <v>0</v>
      </c>
      <c r="K668">
        <v>0</v>
      </c>
      <c r="L668">
        <v>59</v>
      </c>
      <c r="M668">
        <v>6</v>
      </c>
      <c r="O668">
        <v>0.119</v>
      </c>
      <c r="P668">
        <v>0.054</v>
      </c>
      <c r="Q668" t="s">
        <v>3262</v>
      </c>
      <c r="R668" t="s">
        <v>3265</v>
      </c>
    </row>
    <row r="669" spans="1:18">
      <c r="A669" t="s">
        <v>1285</v>
      </c>
      <c r="B669" t="s">
        <v>1286</v>
      </c>
      <c r="C669">
        <v>163</v>
      </c>
      <c r="D669">
        <v>161</v>
      </c>
      <c r="E669">
        <v>160</v>
      </c>
      <c r="F669">
        <v>91</v>
      </c>
      <c r="G669">
        <v>57</v>
      </c>
      <c r="H669">
        <v>10</v>
      </c>
      <c r="I669">
        <v>0</v>
      </c>
      <c r="J669">
        <v>0</v>
      </c>
      <c r="K669">
        <v>0</v>
      </c>
      <c r="L669">
        <v>10</v>
      </c>
      <c r="M669">
        <v>2</v>
      </c>
      <c r="O669">
        <v>-0.018</v>
      </c>
      <c r="P669">
        <v>-0.006</v>
      </c>
      <c r="Q669" t="s">
        <v>3262</v>
      </c>
      <c r="R669" t="s">
        <v>3265</v>
      </c>
    </row>
    <row r="670" spans="1:18">
      <c r="A670" t="s">
        <v>1287</v>
      </c>
      <c r="B670" t="s">
        <v>1288</v>
      </c>
      <c r="C670">
        <v>579</v>
      </c>
      <c r="D670">
        <v>648</v>
      </c>
      <c r="E670">
        <v>640</v>
      </c>
      <c r="F670">
        <v>378</v>
      </c>
      <c r="G670">
        <v>259</v>
      </c>
      <c r="H670">
        <v>3</v>
      </c>
      <c r="I670">
        <v>0</v>
      </c>
      <c r="J670">
        <v>0</v>
      </c>
      <c r="K670">
        <v>0</v>
      </c>
      <c r="L670">
        <v>71</v>
      </c>
      <c r="M670">
        <v>0</v>
      </c>
      <c r="O670">
        <v>0.105</v>
      </c>
      <c r="P670">
        <v>-0.012</v>
      </c>
      <c r="Q670" t="s">
        <v>3262</v>
      </c>
      <c r="R670" t="s">
        <v>3265</v>
      </c>
    </row>
    <row r="671" spans="1:18">
      <c r="A671" t="s">
        <v>1289</v>
      </c>
      <c r="B671" t="s">
        <v>1290</v>
      </c>
      <c r="C671">
        <v>0</v>
      </c>
      <c r="D671">
        <v>0</v>
      </c>
      <c r="E671">
        <v>0</v>
      </c>
      <c r="F671">
        <v>0</v>
      </c>
      <c r="G671">
        <v>0</v>
      </c>
      <c r="H671">
        <v>0</v>
      </c>
      <c r="I671">
        <v>0</v>
      </c>
      <c r="J671">
        <v>0</v>
      </c>
      <c r="K671">
        <v>0</v>
      </c>
      <c r="L671">
        <v>0</v>
      </c>
      <c r="M671">
        <v>0</v>
      </c>
      <c r="O671" t="s">
        <v>3266</v>
      </c>
      <c r="P671" t="s">
        <v>3266</v>
      </c>
      <c r="Q671" t="s">
        <v>3267</v>
      </c>
      <c r="R671" t="s">
        <v>3265</v>
      </c>
    </row>
    <row r="672" spans="1:18">
      <c r="A672" t="s">
        <v>1291</v>
      </c>
      <c r="B672" t="s">
        <v>1292</v>
      </c>
      <c r="C672">
        <v>0</v>
      </c>
      <c r="D672">
        <v>0</v>
      </c>
      <c r="E672">
        <v>0</v>
      </c>
      <c r="F672">
        <v>0</v>
      </c>
      <c r="G672">
        <v>0</v>
      </c>
      <c r="H672">
        <v>0</v>
      </c>
      <c r="I672">
        <v>0</v>
      </c>
      <c r="J672">
        <v>0</v>
      </c>
      <c r="K672">
        <v>0</v>
      </c>
      <c r="L672">
        <v>0</v>
      </c>
      <c r="M672">
        <v>0</v>
      </c>
      <c r="O672" t="s">
        <v>3266</v>
      </c>
      <c r="P672" t="s">
        <v>3266</v>
      </c>
      <c r="Q672" t="s">
        <v>3267</v>
      </c>
      <c r="R672" t="s">
        <v>3265</v>
      </c>
    </row>
    <row r="673" spans="1:18">
      <c r="A673" t="s">
        <v>1293</v>
      </c>
      <c r="B673" t="s">
        <v>1294</v>
      </c>
      <c r="C673">
        <v>0</v>
      </c>
      <c r="D673">
        <v>0</v>
      </c>
      <c r="E673">
        <v>0</v>
      </c>
      <c r="F673">
        <v>0</v>
      </c>
      <c r="G673">
        <v>0</v>
      </c>
      <c r="H673">
        <v>0</v>
      </c>
      <c r="I673">
        <v>0</v>
      </c>
      <c r="J673">
        <v>0</v>
      </c>
      <c r="K673">
        <v>0</v>
      </c>
      <c r="L673">
        <v>0</v>
      </c>
      <c r="M673">
        <v>0</v>
      </c>
      <c r="O673" t="s">
        <v>3266</v>
      </c>
      <c r="P673" t="s">
        <v>3266</v>
      </c>
      <c r="Q673" t="s">
        <v>3267</v>
      </c>
      <c r="R673" t="s">
        <v>3265</v>
      </c>
    </row>
    <row r="674" spans="1:18">
      <c r="A674" t="s">
        <v>1295</v>
      </c>
      <c r="B674" t="s">
        <v>1296</v>
      </c>
      <c r="C674">
        <v>0</v>
      </c>
      <c r="D674">
        <v>0</v>
      </c>
      <c r="E674">
        <v>0</v>
      </c>
      <c r="F674">
        <v>0</v>
      </c>
      <c r="G674">
        <v>0</v>
      </c>
      <c r="H674">
        <v>0</v>
      </c>
      <c r="I674">
        <v>0</v>
      </c>
      <c r="J674">
        <v>0</v>
      </c>
      <c r="K674">
        <v>0</v>
      </c>
      <c r="L674">
        <v>0</v>
      </c>
      <c r="M674">
        <v>0</v>
      </c>
      <c r="O674" t="s">
        <v>3266</v>
      </c>
      <c r="P674" t="s">
        <v>3266</v>
      </c>
      <c r="Q674" t="s">
        <v>3267</v>
      </c>
      <c r="R674" t="s">
        <v>3265</v>
      </c>
    </row>
    <row r="675" spans="1:18">
      <c r="A675" t="s">
        <v>1297</v>
      </c>
      <c r="B675" t="s">
        <v>1298</v>
      </c>
      <c r="C675">
        <v>2286</v>
      </c>
      <c r="D675">
        <v>696</v>
      </c>
      <c r="E675">
        <v>2287</v>
      </c>
      <c r="F675">
        <v>0</v>
      </c>
      <c r="G675">
        <v>0</v>
      </c>
      <c r="H675">
        <v>0</v>
      </c>
      <c r="I675">
        <v>2287</v>
      </c>
      <c r="J675">
        <v>0</v>
      </c>
      <c r="K675">
        <v>243</v>
      </c>
      <c r="L675">
        <v>0</v>
      </c>
      <c r="M675">
        <v>0</v>
      </c>
      <c r="O675">
        <v>0</v>
      </c>
      <c r="P675">
        <v>2.286</v>
      </c>
      <c r="Q675" t="s">
        <v>3262</v>
      </c>
      <c r="R675" t="s">
        <v>3265</v>
      </c>
    </row>
    <row r="676" spans="1:18">
      <c r="A676" t="s">
        <v>1299</v>
      </c>
      <c r="B676" t="s">
        <v>1300</v>
      </c>
      <c r="C676">
        <v>55</v>
      </c>
      <c r="D676">
        <v>12</v>
      </c>
      <c r="E676">
        <v>19</v>
      </c>
      <c r="F676">
        <v>0</v>
      </c>
      <c r="G676">
        <v>0</v>
      </c>
      <c r="H676">
        <v>0</v>
      </c>
      <c r="I676">
        <v>19</v>
      </c>
      <c r="J676">
        <v>0</v>
      </c>
      <c r="K676">
        <v>0</v>
      </c>
      <c r="L676">
        <v>521</v>
      </c>
      <c r="M676">
        <v>0</v>
      </c>
      <c r="O676">
        <v>-0.655</v>
      </c>
      <c r="P676">
        <v>0.583</v>
      </c>
      <c r="Q676" t="s">
        <v>3262</v>
      </c>
      <c r="R676" t="s">
        <v>3265</v>
      </c>
    </row>
    <row r="677" spans="1:18">
      <c r="A677" t="s">
        <v>1301</v>
      </c>
      <c r="B677" t="s">
        <v>1302</v>
      </c>
      <c r="C677">
        <v>700</v>
      </c>
      <c r="D677">
        <v>100</v>
      </c>
      <c r="E677">
        <v>252</v>
      </c>
      <c r="F677">
        <v>0</v>
      </c>
      <c r="G677">
        <v>0</v>
      </c>
      <c r="H677">
        <v>0</v>
      </c>
      <c r="I677">
        <v>252</v>
      </c>
      <c r="J677">
        <v>0</v>
      </c>
      <c r="K677">
        <v>0</v>
      </c>
      <c r="L677">
        <v>0</v>
      </c>
      <c r="M677">
        <v>0</v>
      </c>
      <c r="O677">
        <v>-0.64</v>
      </c>
      <c r="P677">
        <v>1.52</v>
      </c>
      <c r="Q677" t="s">
        <v>3262</v>
      </c>
      <c r="R677" t="s">
        <v>3265</v>
      </c>
    </row>
    <row r="678" spans="1:18">
      <c r="A678" t="s">
        <v>1303</v>
      </c>
      <c r="B678" t="s">
        <v>1304</v>
      </c>
      <c r="C678">
        <v>5</v>
      </c>
      <c r="D678">
        <v>0</v>
      </c>
      <c r="E678">
        <v>0</v>
      </c>
      <c r="F678">
        <v>0</v>
      </c>
      <c r="G678">
        <v>0</v>
      </c>
      <c r="H678">
        <v>0</v>
      </c>
      <c r="I678">
        <v>0</v>
      </c>
      <c r="J678">
        <v>0</v>
      </c>
      <c r="K678">
        <v>0</v>
      </c>
      <c r="L678">
        <v>0</v>
      </c>
      <c r="M678">
        <v>0</v>
      </c>
      <c r="O678">
        <v>-1</v>
      </c>
      <c r="P678" t="s">
        <v>3266</v>
      </c>
      <c r="Q678" t="s">
        <v>3262</v>
      </c>
      <c r="R678" t="s">
        <v>3265</v>
      </c>
    </row>
    <row r="679" spans="1:18">
      <c r="A679" t="s">
        <v>1305</v>
      </c>
      <c r="B679" t="s">
        <v>1306</v>
      </c>
      <c r="C679">
        <v>0</v>
      </c>
      <c r="D679">
        <v>10</v>
      </c>
      <c r="E679">
        <v>0</v>
      </c>
      <c r="F679">
        <v>0</v>
      </c>
      <c r="G679">
        <v>0</v>
      </c>
      <c r="H679">
        <v>0</v>
      </c>
      <c r="I679">
        <v>0</v>
      </c>
      <c r="J679">
        <v>0</v>
      </c>
      <c r="K679">
        <v>0</v>
      </c>
      <c r="L679">
        <v>0</v>
      </c>
      <c r="M679">
        <v>0</v>
      </c>
      <c r="N679">
        <v>0</v>
      </c>
      <c r="O679" t="s">
        <v>3266</v>
      </c>
      <c r="P679">
        <v>-1</v>
      </c>
      <c r="Q679" t="s">
        <v>3262</v>
      </c>
      <c r="R679" t="s">
        <v>3264</v>
      </c>
    </row>
    <row r="680" spans="1:18">
      <c r="A680" t="s">
        <v>1307</v>
      </c>
      <c r="B680" t="s">
        <v>1308</v>
      </c>
      <c r="C680">
        <v>0</v>
      </c>
      <c r="D680">
        <v>10</v>
      </c>
      <c r="E680">
        <v>0</v>
      </c>
      <c r="F680">
        <v>0</v>
      </c>
      <c r="G680">
        <v>0</v>
      </c>
      <c r="H680">
        <v>0</v>
      </c>
      <c r="I680">
        <v>0</v>
      </c>
      <c r="J680">
        <v>0</v>
      </c>
      <c r="K680">
        <v>0</v>
      </c>
      <c r="L680">
        <v>0</v>
      </c>
      <c r="M680">
        <v>0</v>
      </c>
      <c r="O680" t="s">
        <v>3266</v>
      </c>
      <c r="P680">
        <v>-1</v>
      </c>
      <c r="Q680" t="s">
        <v>3262</v>
      </c>
      <c r="R680" t="s">
        <v>3265</v>
      </c>
    </row>
    <row r="681" spans="1:18">
      <c r="A681" t="s">
        <v>1309</v>
      </c>
      <c r="B681" t="s">
        <v>1310</v>
      </c>
      <c r="C681">
        <v>0</v>
      </c>
      <c r="D681">
        <v>0</v>
      </c>
      <c r="E681">
        <v>0</v>
      </c>
      <c r="F681">
        <v>0</v>
      </c>
      <c r="G681">
        <v>0</v>
      </c>
      <c r="H681">
        <v>0</v>
      </c>
      <c r="I681">
        <v>0</v>
      </c>
      <c r="J681">
        <v>0</v>
      </c>
      <c r="K681">
        <v>0</v>
      </c>
      <c r="L681">
        <v>0</v>
      </c>
      <c r="M681">
        <v>0</v>
      </c>
      <c r="O681" t="s">
        <v>3266</v>
      </c>
      <c r="P681" t="s">
        <v>3266</v>
      </c>
      <c r="Q681" t="s">
        <v>3267</v>
      </c>
      <c r="R681" t="s">
        <v>3265</v>
      </c>
    </row>
    <row r="682" spans="1:18">
      <c r="A682" t="s">
        <v>1311</v>
      </c>
      <c r="B682" t="s">
        <v>1312</v>
      </c>
      <c r="C682">
        <v>275</v>
      </c>
      <c r="D682">
        <v>365</v>
      </c>
      <c r="E682">
        <v>581</v>
      </c>
      <c r="F682">
        <v>0</v>
      </c>
      <c r="G682">
        <v>0</v>
      </c>
      <c r="H682">
        <v>0</v>
      </c>
      <c r="I682">
        <v>553</v>
      </c>
      <c r="J682">
        <v>0</v>
      </c>
      <c r="K682">
        <v>205</v>
      </c>
      <c r="L682">
        <v>39</v>
      </c>
      <c r="M682">
        <v>28</v>
      </c>
      <c r="N682">
        <v>0</v>
      </c>
      <c r="O682">
        <v>1.113</v>
      </c>
      <c r="P682">
        <v>0.592</v>
      </c>
      <c r="Q682" t="s">
        <v>3262</v>
      </c>
      <c r="R682" t="s">
        <v>3264</v>
      </c>
    </row>
    <row r="683" spans="1:18">
      <c r="A683" t="s">
        <v>1313</v>
      </c>
      <c r="B683" t="s">
        <v>1314</v>
      </c>
      <c r="C683">
        <v>0</v>
      </c>
      <c r="D683">
        <v>0</v>
      </c>
      <c r="E683">
        <v>0</v>
      </c>
      <c r="F683">
        <v>0</v>
      </c>
      <c r="G683">
        <v>0</v>
      </c>
      <c r="H683">
        <v>0</v>
      </c>
      <c r="I683">
        <v>0</v>
      </c>
      <c r="J683">
        <v>0</v>
      </c>
      <c r="K683">
        <v>0</v>
      </c>
      <c r="L683">
        <v>0</v>
      </c>
      <c r="M683">
        <v>0</v>
      </c>
      <c r="O683" t="s">
        <v>3266</v>
      </c>
      <c r="P683" t="s">
        <v>3266</v>
      </c>
      <c r="Q683" t="s">
        <v>3267</v>
      </c>
      <c r="R683" t="s">
        <v>3265</v>
      </c>
    </row>
    <row r="684" spans="1:18">
      <c r="A684" t="s">
        <v>1315</v>
      </c>
      <c r="B684" t="s">
        <v>1316</v>
      </c>
      <c r="C684">
        <v>61</v>
      </c>
      <c r="D684">
        <v>226</v>
      </c>
      <c r="E684">
        <v>0</v>
      </c>
      <c r="F684">
        <v>0</v>
      </c>
      <c r="G684">
        <v>0</v>
      </c>
      <c r="H684">
        <v>0</v>
      </c>
      <c r="I684">
        <v>0</v>
      </c>
      <c r="J684">
        <v>0</v>
      </c>
      <c r="K684">
        <v>0</v>
      </c>
      <c r="L684">
        <v>0</v>
      </c>
      <c r="M684">
        <v>0</v>
      </c>
      <c r="O684">
        <v>-1</v>
      </c>
      <c r="P684">
        <v>-1</v>
      </c>
      <c r="Q684" t="s">
        <v>3262</v>
      </c>
      <c r="R684" t="s">
        <v>3265</v>
      </c>
    </row>
    <row r="685" spans="1:18">
      <c r="A685" t="s">
        <v>1317</v>
      </c>
      <c r="B685" t="s">
        <v>1318</v>
      </c>
      <c r="C685">
        <v>214</v>
      </c>
      <c r="D685">
        <v>139</v>
      </c>
      <c r="E685">
        <v>581</v>
      </c>
      <c r="F685">
        <v>0</v>
      </c>
      <c r="G685">
        <v>0</v>
      </c>
      <c r="H685">
        <v>0</v>
      </c>
      <c r="I685">
        <v>553</v>
      </c>
      <c r="J685">
        <v>0</v>
      </c>
      <c r="K685">
        <v>205</v>
      </c>
      <c r="L685">
        <v>39</v>
      </c>
      <c r="M685">
        <v>28</v>
      </c>
      <c r="O685">
        <v>1.715</v>
      </c>
      <c r="P685">
        <v>3.18</v>
      </c>
      <c r="Q685" t="s">
        <v>3262</v>
      </c>
      <c r="R685" t="s">
        <v>3265</v>
      </c>
    </row>
    <row r="686" spans="1:18">
      <c r="A686" t="s">
        <v>1319</v>
      </c>
      <c r="B686" t="s">
        <v>1320</v>
      </c>
      <c r="C686">
        <v>7933</v>
      </c>
      <c r="D686">
        <v>9464</v>
      </c>
      <c r="E686">
        <v>9031</v>
      </c>
      <c r="F686">
        <v>6767</v>
      </c>
      <c r="G686">
        <v>2264</v>
      </c>
      <c r="H686">
        <v>0</v>
      </c>
      <c r="I686">
        <v>0</v>
      </c>
      <c r="J686">
        <v>0</v>
      </c>
      <c r="K686">
        <v>0</v>
      </c>
      <c r="L686">
        <v>0</v>
      </c>
      <c r="M686">
        <v>0</v>
      </c>
      <c r="N686">
        <v>0</v>
      </c>
      <c r="O686">
        <v>0.138</v>
      </c>
      <c r="P686">
        <v>-0.046</v>
      </c>
      <c r="Q686" t="s">
        <v>3262</v>
      </c>
      <c r="R686" t="s">
        <v>3264</v>
      </c>
    </row>
    <row r="687" spans="1:18">
      <c r="A687" t="s">
        <v>1321</v>
      </c>
      <c r="B687" t="s">
        <v>1322</v>
      </c>
      <c r="C687">
        <v>1253</v>
      </c>
      <c r="D687">
        <v>1325</v>
      </c>
      <c r="E687">
        <v>1265</v>
      </c>
      <c r="F687">
        <v>939</v>
      </c>
      <c r="G687">
        <v>326</v>
      </c>
      <c r="H687">
        <v>0</v>
      </c>
      <c r="I687">
        <v>0</v>
      </c>
      <c r="J687">
        <v>0</v>
      </c>
      <c r="K687">
        <v>0</v>
      </c>
      <c r="L687">
        <v>0</v>
      </c>
      <c r="M687">
        <v>0</v>
      </c>
      <c r="O687">
        <v>0.01</v>
      </c>
      <c r="P687">
        <v>-0.045</v>
      </c>
      <c r="Q687" t="s">
        <v>3262</v>
      </c>
      <c r="R687" t="s">
        <v>3265</v>
      </c>
    </row>
    <row r="688" spans="1:18">
      <c r="A688" t="s">
        <v>1323</v>
      </c>
      <c r="B688" t="s">
        <v>1324</v>
      </c>
      <c r="C688">
        <v>3236</v>
      </c>
      <c r="D688">
        <v>3924</v>
      </c>
      <c r="E688">
        <v>3559</v>
      </c>
      <c r="F688">
        <v>2615</v>
      </c>
      <c r="G688">
        <v>944</v>
      </c>
      <c r="H688">
        <v>0</v>
      </c>
      <c r="I688">
        <v>0</v>
      </c>
      <c r="J688">
        <v>0</v>
      </c>
      <c r="K688">
        <v>0</v>
      </c>
      <c r="L688">
        <v>0</v>
      </c>
      <c r="M688">
        <v>0</v>
      </c>
      <c r="O688">
        <v>0.1</v>
      </c>
      <c r="P688">
        <v>-0.093</v>
      </c>
      <c r="Q688" t="s">
        <v>3262</v>
      </c>
      <c r="R688" t="s">
        <v>3265</v>
      </c>
    </row>
    <row r="689" spans="1:18">
      <c r="A689" t="s">
        <v>1325</v>
      </c>
      <c r="B689" t="s">
        <v>1326</v>
      </c>
      <c r="C689">
        <v>3444</v>
      </c>
      <c r="D689">
        <v>3744</v>
      </c>
      <c r="E689">
        <v>3765</v>
      </c>
      <c r="F689">
        <v>2851</v>
      </c>
      <c r="G689">
        <v>914</v>
      </c>
      <c r="H689">
        <v>0</v>
      </c>
      <c r="I689">
        <v>0</v>
      </c>
      <c r="J689">
        <v>0</v>
      </c>
      <c r="K689">
        <v>0</v>
      </c>
      <c r="L689">
        <v>0</v>
      </c>
      <c r="M689">
        <v>0</v>
      </c>
      <c r="O689">
        <v>0.093</v>
      </c>
      <c r="P689">
        <v>0.006</v>
      </c>
      <c r="Q689" t="s">
        <v>3262</v>
      </c>
      <c r="R689" t="s">
        <v>3265</v>
      </c>
    </row>
    <row r="690" spans="1:18">
      <c r="A690" t="s">
        <v>1327</v>
      </c>
      <c r="B690" t="s">
        <v>1328</v>
      </c>
      <c r="C690">
        <v>0</v>
      </c>
      <c r="D690">
        <v>471</v>
      </c>
      <c r="E690">
        <v>442</v>
      </c>
      <c r="F690">
        <v>362</v>
      </c>
      <c r="G690">
        <v>80</v>
      </c>
      <c r="H690">
        <v>0</v>
      </c>
      <c r="I690">
        <v>0</v>
      </c>
      <c r="J690">
        <v>0</v>
      </c>
      <c r="K690">
        <v>0</v>
      </c>
      <c r="L690">
        <v>0</v>
      </c>
      <c r="M690">
        <v>0</v>
      </c>
      <c r="O690" t="s">
        <v>3266</v>
      </c>
      <c r="P690">
        <v>-0.062</v>
      </c>
      <c r="Q690" t="s">
        <v>3262</v>
      </c>
      <c r="R690" t="s">
        <v>3265</v>
      </c>
    </row>
    <row r="691" spans="1:18">
      <c r="A691" t="s">
        <v>1329</v>
      </c>
      <c r="B691" t="s">
        <v>1330</v>
      </c>
      <c r="C691">
        <v>39</v>
      </c>
      <c r="D691">
        <v>813</v>
      </c>
      <c r="E691">
        <v>737</v>
      </c>
      <c r="F691">
        <v>0</v>
      </c>
      <c r="G691">
        <v>0</v>
      </c>
      <c r="H691">
        <v>0</v>
      </c>
      <c r="I691">
        <v>385</v>
      </c>
      <c r="J691">
        <v>352</v>
      </c>
      <c r="K691">
        <v>428</v>
      </c>
      <c r="L691">
        <v>0</v>
      </c>
      <c r="M691">
        <v>0</v>
      </c>
      <c r="N691">
        <v>0</v>
      </c>
      <c r="O691">
        <v>17.897</v>
      </c>
      <c r="P691">
        <v>-0.093</v>
      </c>
      <c r="Q691" t="s">
        <v>3262</v>
      </c>
      <c r="R691" t="s">
        <v>3264</v>
      </c>
    </row>
    <row r="692" spans="1:18">
      <c r="A692" t="s">
        <v>1331</v>
      </c>
      <c r="B692" t="s">
        <v>1332</v>
      </c>
      <c r="C692">
        <v>34</v>
      </c>
      <c r="D692">
        <v>6</v>
      </c>
      <c r="E692">
        <v>6</v>
      </c>
      <c r="F692">
        <v>0</v>
      </c>
      <c r="G692">
        <v>0</v>
      </c>
      <c r="H692">
        <v>0</v>
      </c>
      <c r="I692">
        <v>6</v>
      </c>
      <c r="J692">
        <v>0</v>
      </c>
      <c r="K692">
        <v>0</v>
      </c>
      <c r="L692">
        <v>0</v>
      </c>
      <c r="M692">
        <v>0</v>
      </c>
      <c r="O692">
        <v>-0.824</v>
      </c>
      <c r="P692">
        <v>0</v>
      </c>
      <c r="Q692" t="s">
        <v>3262</v>
      </c>
      <c r="R692" t="s">
        <v>3265</v>
      </c>
    </row>
    <row r="693" spans="1:18">
      <c r="A693" t="s">
        <v>1333</v>
      </c>
      <c r="B693" t="s">
        <v>1334</v>
      </c>
      <c r="C693">
        <v>5</v>
      </c>
      <c r="D693">
        <v>807</v>
      </c>
      <c r="E693">
        <v>731</v>
      </c>
      <c r="F693">
        <v>0</v>
      </c>
      <c r="G693">
        <v>0</v>
      </c>
      <c r="H693">
        <v>0</v>
      </c>
      <c r="I693">
        <v>379</v>
      </c>
      <c r="J693">
        <v>352</v>
      </c>
      <c r="K693">
        <v>428</v>
      </c>
      <c r="L693">
        <v>0</v>
      </c>
      <c r="M693">
        <v>0</v>
      </c>
      <c r="O693">
        <v>145.2</v>
      </c>
      <c r="P693">
        <v>-0.094</v>
      </c>
      <c r="Q693" t="s">
        <v>3262</v>
      </c>
      <c r="R693" t="s">
        <v>3265</v>
      </c>
    </row>
    <row r="694" spans="1:18">
      <c r="A694" t="s">
        <v>1335</v>
      </c>
      <c r="B694" t="s">
        <v>1336</v>
      </c>
      <c r="C694">
        <v>0</v>
      </c>
      <c r="D694">
        <v>0</v>
      </c>
      <c r="E694">
        <v>0</v>
      </c>
      <c r="F694">
        <v>0</v>
      </c>
      <c r="G694">
        <v>0</v>
      </c>
      <c r="H694">
        <v>0</v>
      </c>
      <c r="I694">
        <v>0</v>
      </c>
      <c r="J694">
        <v>0</v>
      </c>
      <c r="K694">
        <v>0</v>
      </c>
      <c r="L694">
        <v>0</v>
      </c>
      <c r="M694">
        <v>0</v>
      </c>
      <c r="O694" t="s">
        <v>3266</v>
      </c>
      <c r="P694" t="s">
        <v>3266</v>
      </c>
      <c r="Q694" t="s">
        <v>3267</v>
      </c>
      <c r="R694" t="s">
        <v>3265</v>
      </c>
    </row>
    <row r="695" spans="1:18">
      <c r="A695" t="s">
        <v>1337</v>
      </c>
      <c r="B695" t="s">
        <v>1338</v>
      </c>
      <c r="C695">
        <v>39</v>
      </c>
      <c r="D695">
        <v>946</v>
      </c>
      <c r="E695">
        <v>636</v>
      </c>
      <c r="F695">
        <v>0</v>
      </c>
      <c r="G695">
        <v>0</v>
      </c>
      <c r="H695">
        <v>0</v>
      </c>
      <c r="I695">
        <v>636</v>
      </c>
      <c r="J695">
        <v>0</v>
      </c>
      <c r="K695">
        <v>934</v>
      </c>
      <c r="L695">
        <v>0</v>
      </c>
      <c r="M695">
        <v>0</v>
      </c>
      <c r="N695">
        <v>0</v>
      </c>
      <c r="O695">
        <v>15.308</v>
      </c>
      <c r="P695">
        <v>-0.328</v>
      </c>
      <c r="Q695" t="s">
        <v>3262</v>
      </c>
      <c r="R695" t="s">
        <v>3264</v>
      </c>
    </row>
    <row r="696" spans="1:18">
      <c r="A696" t="s">
        <v>1339</v>
      </c>
      <c r="B696" t="s">
        <v>1340</v>
      </c>
      <c r="C696">
        <v>39</v>
      </c>
      <c r="D696">
        <v>944</v>
      </c>
      <c r="E696">
        <v>636</v>
      </c>
      <c r="F696">
        <v>0</v>
      </c>
      <c r="G696">
        <v>0</v>
      </c>
      <c r="H696">
        <v>0</v>
      </c>
      <c r="I696">
        <v>636</v>
      </c>
      <c r="J696">
        <v>0</v>
      </c>
      <c r="K696">
        <v>934</v>
      </c>
      <c r="L696">
        <v>0</v>
      </c>
      <c r="M696">
        <v>0</v>
      </c>
      <c r="O696">
        <v>15.308</v>
      </c>
      <c r="P696">
        <v>-0.326</v>
      </c>
      <c r="Q696" t="s">
        <v>3262</v>
      </c>
      <c r="R696" t="s">
        <v>3265</v>
      </c>
    </row>
    <row r="697" spans="1:18">
      <c r="A697" t="s">
        <v>1341</v>
      </c>
      <c r="B697" t="s">
        <v>1342</v>
      </c>
      <c r="C697">
        <v>0</v>
      </c>
      <c r="D697">
        <v>0</v>
      </c>
      <c r="E697">
        <v>0</v>
      </c>
      <c r="F697">
        <v>0</v>
      </c>
      <c r="G697">
        <v>0</v>
      </c>
      <c r="H697">
        <v>0</v>
      </c>
      <c r="I697">
        <v>0</v>
      </c>
      <c r="J697">
        <v>0</v>
      </c>
      <c r="K697">
        <v>0</v>
      </c>
      <c r="L697">
        <v>0</v>
      </c>
      <c r="M697">
        <v>0</v>
      </c>
      <c r="O697" t="s">
        <v>3266</v>
      </c>
      <c r="P697" t="s">
        <v>3266</v>
      </c>
      <c r="Q697" t="s">
        <v>3267</v>
      </c>
      <c r="R697" t="s">
        <v>3265</v>
      </c>
    </row>
    <row r="698" spans="1:18">
      <c r="A698" t="s">
        <v>1343</v>
      </c>
      <c r="B698" t="s">
        <v>1344</v>
      </c>
      <c r="C698">
        <v>0</v>
      </c>
      <c r="D698">
        <v>2</v>
      </c>
      <c r="E698">
        <v>0</v>
      </c>
      <c r="F698">
        <v>0</v>
      </c>
      <c r="G698">
        <v>0</v>
      </c>
      <c r="H698">
        <v>0</v>
      </c>
      <c r="I698">
        <v>0</v>
      </c>
      <c r="J698">
        <v>0</v>
      </c>
      <c r="K698">
        <v>0</v>
      </c>
      <c r="L698">
        <v>0</v>
      </c>
      <c r="M698">
        <v>0</v>
      </c>
      <c r="O698" t="s">
        <v>3266</v>
      </c>
      <c r="P698">
        <v>-1</v>
      </c>
      <c r="Q698" t="s">
        <v>3262</v>
      </c>
      <c r="R698" t="s">
        <v>3265</v>
      </c>
    </row>
    <row r="699" spans="1:18">
      <c r="A699" t="s">
        <v>1345</v>
      </c>
      <c r="B699" t="s">
        <v>1346</v>
      </c>
      <c r="C699">
        <v>312</v>
      </c>
      <c r="D699">
        <v>323</v>
      </c>
      <c r="E699">
        <v>435</v>
      </c>
      <c r="F699">
        <v>0</v>
      </c>
      <c r="G699">
        <v>0</v>
      </c>
      <c r="H699">
        <v>0</v>
      </c>
      <c r="I699">
        <v>435</v>
      </c>
      <c r="J699">
        <v>0</v>
      </c>
      <c r="K699">
        <v>0</v>
      </c>
      <c r="L699">
        <v>0</v>
      </c>
      <c r="M699">
        <v>0</v>
      </c>
      <c r="N699">
        <v>0</v>
      </c>
      <c r="O699">
        <v>0.394</v>
      </c>
      <c r="P699">
        <v>0.347</v>
      </c>
      <c r="Q699" t="s">
        <v>3262</v>
      </c>
      <c r="R699" t="s">
        <v>3264</v>
      </c>
    </row>
    <row r="700" spans="1:18">
      <c r="A700" t="s">
        <v>1347</v>
      </c>
      <c r="B700" t="s">
        <v>1348</v>
      </c>
      <c r="C700">
        <v>312</v>
      </c>
      <c r="D700">
        <v>323</v>
      </c>
      <c r="E700">
        <v>435</v>
      </c>
      <c r="F700">
        <v>0</v>
      </c>
      <c r="G700">
        <v>0</v>
      </c>
      <c r="H700">
        <v>0</v>
      </c>
      <c r="I700">
        <v>435</v>
      </c>
      <c r="J700">
        <v>0</v>
      </c>
      <c r="K700">
        <v>0</v>
      </c>
      <c r="L700">
        <v>0</v>
      </c>
      <c r="M700">
        <v>0</v>
      </c>
      <c r="O700">
        <v>0.394</v>
      </c>
      <c r="P700">
        <v>0.347</v>
      </c>
      <c r="Q700" t="s">
        <v>3262</v>
      </c>
      <c r="R700" t="s">
        <v>3265</v>
      </c>
    </row>
    <row r="701" spans="1:18">
      <c r="A701" t="s">
        <v>1349</v>
      </c>
      <c r="B701" t="s">
        <v>1350</v>
      </c>
      <c r="C701">
        <v>0</v>
      </c>
      <c r="D701">
        <v>0</v>
      </c>
      <c r="E701">
        <v>0</v>
      </c>
      <c r="F701">
        <v>0</v>
      </c>
      <c r="G701">
        <v>0</v>
      </c>
      <c r="H701">
        <v>0</v>
      </c>
      <c r="I701">
        <v>0</v>
      </c>
      <c r="J701">
        <v>0</v>
      </c>
      <c r="K701">
        <v>0</v>
      </c>
      <c r="L701">
        <v>0</v>
      </c>
      <c r="M701">
        <v>0</v>
      </c>
      <c r="O701" t="s">
        <v>3266</v>
      </c>
      <c r="P701" t="s">
        <v>3266</v>
      </c>
      <c r="Q701" t="s">
        <v>3267</v>
      </c>
      <c r="R701" t="s">
        <v>3265</v>
      </c>
    </row>
    <row r="702" spans="1:18">
      <c r="A702" t="s">
        <v>1351</v>
      </c>
      <c r="B702" t="s">
        <v>1352</v>
      </c>
      <c r="C702">
        <v>267</v>
      </c>
      <c r="D702">
        <v>284</v>
      </c>
      <c r="E702">
        <v>281</v>
      </c>
      <c r="F702">
        <v>157</v>
      </c>
      <c r="G702">
        <v>105</v>
      </c>
      <c r="H702">
        <v>19</v>
      </c>
      <c r="I702">
        <v>0</v>
      </c>
      <c r="J702">
        <v>0</v>
      </c>
      <c r="K702">
        <v>0</v>
      </c>
      <c r="L702">
        <v>26</v>
      </c>
      <c r="M702">
        <v>0</v>
      </c>
      <c r="N702">
        <v>0</v>
      </c>
      <c r="O702">
        <v>0.052</v>
      </c>
      <c r="P702">
        <v>-0.011</v>
      </c>
      <c r="Q702" t="s">
        <v>3262</v>
      </c>
      <c r="R702" t="s">
        <v>3264</v>
      </c>
    </row>
    <row r="703" spans="1:18">
      <c r="A703" t="s">
        <v>1353</v>
      </c>
      <c r="B703" t="s">
        <v>166</v>
      </c>
      <c r="C703">
        <v>252</v>
      </c>
      <c r="D703">
        <v>272</v>
      </c>
      <c r="E703">
        <v>281</v>
      </c>
      <c r="F703">
        <v>157</v>
      </c>
      <c r="G703">
        <v>105</v>
      </c>
      <c r="H703">
        <v>19</v>
      </c>
      <c r="I703">
        <v>0</v>
      </c>
      <c r="J703">
        <v>0</v>
      </c>
      <c r="K703">
        <v>0</v>
      </c>
      <c r="L703">
        <v>15</v>
      </c>
      <c r="M703">
        <v>0</v>
      </c>
      <c r="O703">
        <v>0.115</v>
      </c>
      <c r="P703">
        <v>0.033</v>
      </c>
      <c r="Q703" t="s">
        <v>3262</v>
      </c>
      <c r="R703" t="s">
        <v>3265</v>
      </c>
    </row>
    <row r="704" spans="1:18">
      <c r="A704" t="s">
        <v>1354</v>
      </c>
      <c r="B704" t="s">
        <v>168</v>
      </c>
      <c r="C704">
        <v>0</v>
      </c>
      <c r="D704">
        <v>0</v>
      </c>
      <c r="E704">
        <v>0</v>
      </c>
      <c r="F704">
        <v>0</v>
      </c>
      <c r="G704">
        <v>0</v>
      </c>
      <c r="H704">
        <v>0</v>
      </c>
      <c r="I704">
        <v>0</v>
      </c>
      <c r="J704">
        <v>0</v>
      </c>
      <c r="K704">
        <v>0</v>
      </c>
      <c r="L704">
        <v>0</v>
      </c>
      <c r="M704">
        <v>0</v>
      </c>
      <c r="O704" t="s">
        <v>3266</v>
      </c>
      <c r="P704" t="s">
        <v>3266</v>
      </c>
      <c r="Q704" t="s">
        <v>3267</v>
      </c>
      <c r="R704" t="s">
        <v>3265</v>
      </c>
    </row>
    <row r="705" spans="1:18">
      <c r="A705" t="s">
        <v>1355</v>
      </c>
      <c r="B705" t="s">
        <v>170</v>
      </c>
      <c r="C705">
        <v>0</v>
      </c>
      <c r="D705">
        <v>0</v>
      </c>
      <c r="E705">
        <v>0</v>
      </c>
      <c r="F705">
        <v>0</v>
      </c>
      <c r="G705">
        <v>0</v>
      </c>
      <c r="H705">
        <v>0</v>
      </c>
      <c r="I705">
        <v>0</v>
      </c>
      <c r="J705">
        <v>0</v>
      </c>
      <c r="K705">
        <v>0</v>
      </c>
      <c r="L705">
        <v>0</v>
      </c>
      <c r="M705">
        <v>0</v>
      </c>
      <c r="O705" t="s">
        <v>3266</v>
      </c>
      <c r="P705" t="s">
        <v>3266</v>
      </c>
      <c r="Q705" t="s">
        <v>3267</v>
      </c>
      <c r="R705" t="s">
        <v>3265</v>
      </c>
    </row>
    <row r="706" spans="1:18">
      <c r="A706" t="s">
        <v>1356</v>
      </c>
      <c r="B706" t="s">
        <v>267</v>
      </c>
      <c r="C706">
        <v>0</v>
      </c>
      <c r="D706">
        <v>0</v>
      </c>
      <c r="E706">
        <v>0</v>
      </c>
      <c r="F706">
        <v>0</v>
      </c>
      <c r="G706">
        <v>0</v>
      </c>
      <c r="H706">
        <v>0</v>
      </c>
      <c r="I706">
        <v>0</v>
      </c>
      <c r="J706">
        <v>0</v>
      </c>
      <c r="K706">
        <v>0</v>
      </c>
      <c r="L706">
        <v>0</v>
      </c>
      <c r="M706">
        <v>0</v>
      </c>
      <c r="O706" t="s">
        <v>3266</v>
      </c>
      <c r="P706" t="s">
        <v>3266</v>
      </c>
      <c r="Q706" t="s">
        <v>3267</v>
      </c>
      <c r="R706" t="s">
        <v>3265</v>
      </c>
    </row>
    <row r="707" spans="1:18">
      <c r="A707" t="s">
        <v>1357</v>
      </c>
      <c r="B707" t="s">
        <v>1358</v>
      </c>
      <c r="C707">
        <v>14</v>
      </c>
      <c r="D707">
        <v>12</v>
      </c>
      <c r="E707">
        <v>0</v>
      </c>
      <c r="F707">
        <v>0</v>
      </c>
      <c r="G707">
        <v>0</v>
      </c>
      <c r="H707">
        <v>0</v>
      </c>
      <c r="I707">
        <v>0</v>
      </c>
      <c r="J707">
        <v>0</v>
      </c>
      <c r="K707">
        <v>0</v>
      </c>
      <c r="L707">
        <v>11</v>
      </c>
      <c r="M707">
        <v>0</v>
      </c>
      <c r="O707">
        <v>-1</v>
      </c>
      <c r="P707">
        <v>-1</v>
      </c>
      <c r="Q707" t="s">
        <v>3262</v>
      </c>
      <c r="R707" t="s">
        <v>3265</v>
      </c>
    </row>
    <row r="708" spans="1:18">
      <c r="A708" t="s">
        <v>1359</v>
      </c>
      <c r="B708" t="s">
        <v>1360</v>
      </c>
      <c r="C708">
        <v>1</v>
      </c>
      <c r="D708">
        <v>0</v>
      </c>
      <c r="E708">
        <v>0</v>
      </c>
      <c r="F708">
        <v>0</v>
      </c>
      <c r="G708">
        <v>0</v>
      </c>
      <c r="H708">
        <v>0</v>
      </c>
      <c r="I708">
        <v>0</v>
      </c>
      <c r="J708">
        <v>0</v>
      </c>
      <c r="K708">
        <v>0</v>
      </c>
      <c r="L708">
        <v>0</v>
      </c>
      <c r="M708">
        <v>0</v>
      </c>
      <c r="O708">
        <v>-1</v>
      </c>
      <c r="P708" t="s">
        <v>3266</v>
      </c>
      <c r="Q708" t="s">
        <v>3262</v>
      </c>
      <c r="R708" t="s">
        <v>3265</v>
      </c>
    </row>
    <row r="709" spans="1:18">
      <c r="A709" t="s">
        <v>1361</v>
      </c>
      <c r="B709" t="s">
        <v>184</v>
      </c>
      <c r="C709">
        <v>0</v>
      </c>
      <c r="D709">
        <v>0</v>
      </c>
      <c r="E709">
        <v>0</v>
      </c>
      <c r="F709">
        <v>0</v>
      </c>
      <c r="G709">
        <v>0</v>
      </c>
      <c r="H709">
        <v>0</v>
      </c>
      <c r="I709">
        <v>0</v>
      </c>
      <c r="J709">
        <v>0</v>
      </c>
      <c r="K709">
        <v>0</v>
      </c>
      <c r="L709">
        <v>0</v>
      </c>
      <c r="M709">
        <v>0</v>
      </c>
      <c r="O709" t="s">
        <v>3266</v>
      </c>
      <c r="P709" t="s">
        <v>3266</v>
      </c>
      <c r="Q709" t="s">
        <v>3267</v>
      </c>
      <c r="R709" t="s">
        <v>3265</v>
      </c>
    </row>
    <row r="710" spans="1:18">
      <c r="A710" t="s">
        <v>1362</v>
      </c>
      <c r="B710" t="s">
        <v>1363</v>
      </c>
      <c r="C710">
        <v>0</v>
      </c>
      <c r="D710">
        <v>0</v>
      </c>
      <c r="E710">
        <v>0</v>
      </c>
      <c r="F710">
        <v>0</v>
      </c>
      <c r="G710">
        <v>0</v>
      </c>
      <c r="H710">
        <v>0</v>
      </c>
      <c r="I710">
        <v>0</v>
      </c>
      <c r="J710">
        <v>0</v>
      </c>
      <c r="K710">
        <v>0</v>
      </c>
      <c r="L710">
        <v>0</v>
      </c>
      <c r="M710">
        <v>0</v>
      </c>
      <c r="O710" t="s">
        <v>3266</v>
      </c>
      <c r="P710" t="s">
        <v>3266</v>
      </c>
      <c r="Q710" t="s">
        <v>3267</v>
      </c>
      <c r="R710" t="s">
        <v>3265</v>
      </c>
    </row>
    <row r="711" spans="1:18">
      <c r="A711" t="s">
        <v>1364</v>
      </c>
      <c r="B711" t="s">
        <v>1365</v>
      </c>
      <c r="C711">
        <v>23</v>
      </c>
      <c r="D711">
        <v>0</v>
      </c>
      <c r="E711">
        <v>0</v>
      </c>
      <c r="F711">
        <v>0</v>
      </c>
      <c r="G711">
        <v>0</v>
      </c>
      <c r="H711">
        <v>0</v>
      </c>
      <c r="I711">
        <v>0</v>
      </c>
      <c r="J711">
        <v>0</v>
      </c>
      <c r="K711">
        <v>0</v>
      </c>
      <c r="L711">
        <v>7</v>
      </c>
      <c r="M711">
        <v>0</v>
      </c>
      <c r="N711">
        <v>0</v>
      </c>
      <c r="O711">
        <v>-1</v>
      </c>
      <c r="P711" t="s">
        <v>3266</v>
      </c>
      <c r="Q711" t="s">
        <v>3262</v>
      </c>
      <c r="R711" t="s">
        <v>3264</v>
      </c>
    </row>
    <row r="712" spans="1:18">
      <c r="A712" t="s">
        <v>1366</v>
      </c>
      <c r="B712" t="s">
        <v>1365</v>
      </c>
      <c r="C712">
        <v>23</v>
      </c>
      <c r="D712">
        <v>0</v>
      </c>
      <c r="E712">
        <v>0</v>
      </c>
      <c r="F712">
        <v>0</v>
      </c>
      <c r="G712">
        <v>0</v>
      </c>
      <c r="H712">
        <v>0</v>
      </c>
      <c r="I712">
        <v>0</v>
      </c>
      <c r="J712">
        <v>0</v>
      </c>
      <c r="K712">
        <v>0</v>
      </c>
      <c r="L712">
        <v>7</v>
      </c>
      <c r="M712">
        <v>0</v>
      </c>
      <c r="O712">
        <v>-1</v>
      </c>
      <c r="P712" t="s">
        <v>3266</v>
      </c>
      <c r="Q712" t="s">
        <v>3262</v>
      </c>
      <c r="R712" t="s">
        <v>3265</v>
      </c>
    </row>
    <row r="713" spans="1:18">
      <c r="A713" t="s">
        <v>1367</v>
      </c>
      <c r="B713" t="s">
        <v>1368</v>
      </c>
      <c r="C713">
        <v>297</v>
      </c>
      <c r="D713">
        <v>19</v>
      </c>
      <c r="E713">
        <v>0</v>
      </c>
      <c r="F713">
        <v>0</v>
      </c>
      <c r="G713">
        <v>0</v>
      </c>
      <c r="H713">
        <v>0</v>
      </c>
      <c r="I713">
        <v>0</v>
      </c>
      <c r="J713">
        <v>0</v>
      </c>
      <c r="K713">
        <v>0</v>
      </c>
      <c r="L713">
        <v>161</v>
      </c>
      <c r="M713">
        <v>0</v>
      </c>
      <c r="N713">
        <v>0</v>
      </c>
      <c r="O713">
        <v>-1</v>
      </c>
      <c r="P713">
        <v>-1</v>
      </c>
      <c r="Q713" t="s">
        <v>3262</v>
      </c>
      <c r="R713" t="s">
        <v>3264</v>
      </c>
    </row>
    <row r="714" spans="1:18">
      <c r="A714" t="s">
        <v>1369</v>
      </c>
      <c r="B714" t="s">
        <v>1368</v>
      </c>
      <c r="C714">
        <v>297</v>
      </c>
      <c r="D714">
        <v>19</v>
      </c>
      <c r="E714">
        <v>0</v>
      </c>
      <c r="F714">
        <v>0</v>
      </c>
      <c r="G714">
        <v>0</v>
      </c>
      <c r="H714">
        <v>0</v>
      </c>
      <c r="I714">
        <v>0</v>
      </c>
      <c r="J714">
        <v>0</v>
      </c>
      <c r="K714">
        <v>0</v>
      </c>
      <c r="L714">
        <v>161</v>
      </c>
      <c r="M714">
        <v>0</v>
      </c>
      <c r="O714">
        <v>-1</v>
      </c>
      <c r="P714">
        <v>-1</v>
      </c>
      <c r="Q714" t="s">
        <v>3262</v>
      </c>
      <c r="R714" t="s">
        <v>3265</v>
      </c>
    </row>
    <row r="715" spans="1:20">
      <c r="A715" t="s">
        <v>1370</v>
      </c>
      <c r="B715" t="s">
        <v>125</v>
      </c>
      <c r="C715">
        <v>10135</v>
      </c>
      <c r="D715">
        <v>0</v>
      </c>
      <c r="E715">
        <v>364</v>
      </c>
      <c r="F715">
        <v>0</v>
      </c>
      <c r="G715">
        <v>0</v>
      </c>
      <c r="H715">
        <v>0</v>
      </c>
      <c r="I715">
        <v>0</v>
      </c>
      <c r="J715">
        <v>0</v>
      </c>
      <c r="K715">
        <v>0</v>
      </c>
      <c r="L715">
        <v>364</v>
      </c>
      <c r="M715">
        <v>364</v>
      </c>
      <c r="N715">
        <v>0</v>
      </c>
      <c r="O715">
        <v>-0.964</v>
      </c>
      <c r="P715" t="s">
        <v>3266</v>
      </c>
      <c r="Q715" t="s">
        <v>3262</v>
      </c>
      <c r="R715" t="s">
        <v>3263</v>
      </c>
      <c r="T715">
        <v>0</v>
      </c>
    </row>
    <row r="716" spans="1:18">
      <c r="A716" t="s">
        <v>1371</v>
      </c>
      <c r="B716" t="s">
        <v>1372</v>
      </c>
      <c r="C716">
        <v>0</v>
      </c>
      <c r="D716">
        <v>0</v>
      </c>
      <c r="E716">
        <v>0</v>
      </c>
      <c r="F716">
        <v>0</v>
      </c>
      <c r="G716">
        <v>0</v>
      </c>
      <c r="H716">
        <v>0</v>
      </c>
      <c r="I716">
        <v>0</v>
      </c>
      <c r="J716">
        <v>0</v>
      </c>
      <c r="K716">
        <v>0</v>
      </c>
      <c r="L716">
        <v>0</v>
      </c>
      <c r="M716">
        <v>0</v>
      </c>
      <c r="N716">
        <v>0</v>
      </c>
      <c r="O716" t="s">
        <v>3266</v>
      </c>
      <c r="P716" t="s">
        <v>3266</v>
      </c>
      <c r="Q716" t="s">
        <v>3267</v>
      </c>
      <c r="R716" t="s">
        <v>3264</v>
      </c>
    </row>
    <row r="717" spans="1:18">
      <c r="A717" t="s">
        <v>1373</v>
      </c>
      <c r="B717" t="s">
        <v>166</v>
      </c>
      <c r="C717">
        <v>0</v>
      </c>
      <c r="D717">
        <v>0</v>
      </c>
      <c r="E717">
        <v>0</v>
      </c>
      <c r="F717">
        <v>0</v>
      </c>
      <c r="G717">
        <v>0</v>
      </c>
      <c r="H717">
        <v>0</v>
      </c>
      <c r="I717">
        <v>0</v>
      </c>
      <c r="J717">
        <v>0</v>
      </c>
      <c r="K717">
        <v>0</v>
      </c>
      <c r="L717">
        <v>0</v>
      </c>
      <c r="M717">
        <v>0</v>
      </c>
      <c r="O717" t="s">
        <v>3266</v>
      </c>
      <c r="P717" t="s">
        <v>3266</v>
      </c>
      <c r="Q717" t="s">
        <v>3267</v>
      </c>
      <c r="R717" t="s">
        <v>3265</v>
      </c>
    </row>
    <row r="718" spans="1:18">
      <c r="A718" t="s">
        <v>1374</v>
      </c>
      <c r="B718" t="s">
        <v>168</v>
      </c>
      <c r="C718">
        <v>0</v>
      </c>
      <c r="D718">
        <v>0</v>
      </c>
      <c r="E718">
        <v>0</v>
      </c>
      <c r="F718">
        <v>0</v>
      </c>
      <c r="G718">
        <v>0</v>
      </c>
      <c r="H718">
        <v>0</v>
      </c>
      <c r="I718">
        <v>0</v>
      </c>
      <c r="J718">
        <v>0</v>
      </c>
      <c r="K718">
        <v>0</v>
      </c>
      <c r="L718">
        <v>0</v>
      </c>
      <c r="M718">
        <v>0</v>
      </c>
      <c r="O718" t="s">
        <v>3266</v>
      </c>
      <c r="P718" t="s">
        <v>3266</v>
      </c>
      <c r="Q718" t="s">
        <v>3267</v>
      </c>
      <c r="R718" t="s">
        <v>3265</v>
      </c>
    </row>
    <row r="719" spans="1:18">
      <c r="A719" t="s">
        <v>1375</v>
      </c>
      <c r="B719" t="s">
        <v>170</v>
      </c>
      <c r="C719">
        <v>0</v>
      </c>
      <c r="D719">
        <v>0</v>
      </c>
      <c r="E719">
        <v>0</v>
      </c>
      <c r="F719">
        <v>0</v>
      </c>
      <c r="G719">
        <v>0</v>
      </c>
      <c r="H719">
        <v>0</v>
      </c>
      <c r="I719">
        <v>0</v>
      </c>
      <c r="J719">
        <v>0</v>
      </c>
      <c r="K719">
        <v>0</v>
      </c>
      <c r="L719">
        <v>0</v>
      </c>
      <c r="M719">
        <v>0</v>
      </c>
      <c r="O719" t="s">
        <v>3266</v>
      </c>
      <c r="P719" t="s">
        <v>3266</v>
      </c>
      <c r="Q719" t="s">
        <v>3267</v>
      </c>
      <c r="R719" t="s">
        <v>3265</v>
      </c>
    </row>
    <row r="720" spans="1:18">
      <c r="A720" t="s">
        <v>1376</v>
      </c>
      <c r="B720" t="s">
        <v>1377</v>
      </c>
      <c r="C720">
        <v>0</v>
      </c>
      <c r="D720">
        <v>0</v>
      </c>
      <c r="E720">
        <v>0</v>
      </c>
      <c r="F720">
        <v>0</v>
      </c>
      <c r="G720">
        <v>0</v>
      </c>
      <c r="H720">
        <v>0</v>
      </c>
      <c r="I720">
        <v>0</v>
      </c>
      <c r="J720">
        <v>0</v>
      </c>
      <c r="K720">
        <v>0</v>
      </c>
      <c r="L720">
        <v>0</v>
      </c>
      <c r="M720">
        <v>0</v>
      </c>
      <c r="O720" t="s">
        <v>3266</v>
      </c>
      <c r="P720" t="s">
        <v>3266</v>
      </c>
      <c r="Q720" t="s">
        <v>3267</v>
      </c>
      <c r="R720" t="s">
        <v>3265</v>
      </c>
    </row>
    <row r="721" spans="1:18">
      <c r="A721" t="s">
        <v>1378</v>
      </c>
      <c r="B721" t="s">
        <v>1379</v>
      </c>
      <c r="C721">
        <v>0</v>
      </c>
      <c r="D721">
        <v>0</v>
      </c>
      <c r="E721">
        <v>0</v>
      </c>
      <c r="F721">
        <v>0</v>
      </c>
      <c r="G721">
        <v>0</v>
      </c>
      <c r="H721">
        <v>0</v>
      </c>
      <c r="I721">
        <v>0</v>
      </c>
      <c r="J721">
        <v>0</v>
      </c>
      <c r="K721">
        <v>0</v>
      </c>
      <c r="L721">
        <v>0</v>
      </c>
      <c r="M721">
        <v>0</v>
      </c>
      <c r="O721" t="s">
        <v>3266</v>
      </c>
      <c r="P721" t="s">
        <v>3266</v>
      </c>
      <c r="Q721" t="s">
        <v>3267</v>
      </c>
      <c r="R721" t="s">
        <v>3265</v>
      </c>
    </row>
    <row r="722" spans="1:18">
      <c r="A722" t="s">
        <v>1380</v>
      </c>
      <c r="B722" t="s">
        <v>1381</v>
      </c>
      <c r="C722">
        <v>0</v>
      </c>
      <c r="D722">
        <v>0</v>
      </c>
      <c r="E722">
        <v>0</v>
      </c>
      <c r="F722">
        <v>0</v>
      </c>
      <c r="G722">
        <v>0</v>
      </c>
      <c r="H722">
        <v>0</v>
      </c>
      <c r="I722">
        <v>0</v>
      </c>
      <c r="J722">
        <v>0</v>
      </c>
      <c r="K722">
        <v>0</v>
      </c>
      <c r="L722">
        <v>0</v>
      </c>
      <c r="M722">
        <v>0</v>
      </c>
      <c r="O722" t="s">
        <v>3266</v>
      </c>
      <c r="P722" t="s">
        <v>3266</v>
      </c>
      <c r="Q722" t="s">
        <v>3267</v>
      </c>
      <c r="R722" t="s">
        <v>3265</v>
      </c>
    </row>
    <row r="723" spans="1:18">
      <c r="A723" t="s">
        <v>1382</v>
      </c>
      <c r="B723" t="s">
        <v>1383</v>
      </c>
      <c r="C723">
        <v>0</v>
      </c>
      <c r="D723">
        <v>0</v>
      </c>
      <c r="E723">
        <v>0</v>
      </c>
      <c r="F723">
        <v>0</v>
      </c>
      <c r="G723">
        <v>0</v>
      </c>
      <c r="H723">
        <v>0</v>
      </c>
      <c r="I723">
        <v>0</v>
      </c>
      <c r="J723">
        <v>0</v>
      </c>
      <c r="K723">
        <v>0</v>
      </c>
      <c r="L723">
        <v>0</v>
      </c>
      <c r="M723">
        <v>0</v>
      </c>
      <c r="O723" t="s">
        <v>3266</v>
      </c>
      <c r="P723" t="s">
        <v>3266</v>
      </c>
      <c r="Q723" t="s">
        <v>3267</v>
      </c>
      <c r="R723" t="s">
        <v>3265</v>
      </c>
    </row>
    <row r="724" spans="1:18">
      <c r="A724" t="s">
        <v>1384</v>
      </c>
      <c r="B724" t="s">
        <v>1385</v>
      </c>
      <c r="C724">
        <v>0</v>
      </c>
      <c r="D724">
        <v>0</v>
      </c>
      <c r="E724">
        <v>0</v>
      </c>
      <c r="F724">
        <v>0</v>
      </c>
      <c r="G724">
        <v>0</v>
      </c>
      <c r="H724">
        <v>0</v>
      </c>
      <c r="I724">
        <v>0</v>
      </c>
      <c r="J724">
        <v>0</v>
      </c>
      <c r="K724">
        <v>0</v>
      </c>
      <c r="L724">
        <v>0</v>
      </c>
      <c r="M724">
        <v>0</v>
      </c>
      <c r="O724" t="s">
        <v>3266</v>
      </c>
      <c r="P724" t="s">
        <v>3266</v>
      </c>
      <c r="Q724" t="s">
        <v>3267</v>
      </c>
      <c r="R724" t="s">
        <v>3265</v>
      </c>
    </row>
    <row r="725" spans="1:18">
      <c r="A725" t="s">
        <v>1386</v>
      </c>
      <c r="B725" t="s">
        <v>1387</v>
      </c>
      <c r="C725">
        <v>0</v>
      </c>
      <c r="D725">
        <v>0</v>
      </c>
      <c r="E725">
        <v>0</v>
      </c>
      <c r="F725">
        <v>0</v>
      </c>
      <c r="G725">
        <v>0</v>
      </c>
      <c r="H725">
        <v>0</v>
      </c>
      <c r="I725">
        <v>0</v>
      </c>
      <c r="J725">
        <v>0</v>
      </c>
      <c r="K725">
        <v>0</v>
      </c>
      <c r="L725">
        <v>0</v>
      </c>
      <c r="M725">
        <v>0</v>
      </c>
      <c r="O725" t="s">
        <v>3266</v>
      </c>
      <c r="P725" t="s">
        <v>3266</v>
      </c>
      <c r="Q725" t="s">
        <v>3267</v>
      </c>
      <c r="R725" t="s">
        <v>3265</v>
      </c>
    </row>
    <row r="726" spans="1:18">
      <c r="A726" t="s">
        <v>1388</v>
      </c>
      <c r="B726" t="s">
        <v>1389</v>
      </c>
      <c r="C726">
        <v>0</v>
      </c>
      <c r="D726">
        <v>0</v>
      </c>
      <c r="E726">
        <v>0</v>
      </c>
      <c r="F726">
        <v>0</v>
      </c>
      <c r="G726">
        <v>0</v>
      </c>
      <c r="H726">
        <v>0</v>
      </c>
      <c r="I726">
        <v>0</v>
      </c>
      <c r="J726">
        <v>0</v>
      </c>
      <c r="K726">
        <v>0</v>
      </c>
      <c r="L726">
        <v>0</v>
      </c>
      <c r="M726">
        <v>0</v>
      </c>
      <c r="N726">
        <v>0</v>
      </c>
      <c r="O726" t="s">
        <v>3266</v>
      </c>
      <c r="P726" t="s">
        <v>3266</v>
      </c>
      <c r="Q726" t="s">
        <v>3267</v>
      </c>
      <c r="R726" t="s">
        <v>3264</v>
      </c>
    </row>
    <row r="727" spans="1:18">
      <c r="A727" t="s">
        <v>1390</v>
      </c>
      <c r="B727" t="s">
        <v>1391</v>
      </c>
      <c r="C727">
        <v>0</v>
      </c>
      <c r="D727">
        <v>0</v>
      </c>
      <c r="E727">
        <v>0</v>
      </c>
      <c r="F727">
        <v>0</v>
      </c>
      <c r="G727">
        <v>0</v>
      </c>
      <c r="H727">
        <v>0</v>
      </c>
      <c r="I727">
        <v>0</v>
      </c>
      <c r="J727">
        <v>0</v>
      </c>
      <c r="K727">
        <v>0</v>
      </c>
      <c r="L727">
        <v>0</v>
      </c>
      <c r="M727">
        <v>0</v>
      </c>
      <c r="O727" t="s">
        <v>3266</v>
      </c>
      <c r="P727" t="s">
        <v>3266</v>
      </c>
      <c r="Q727" t="s">
        <v>3267</v>
      </c>
      <c r="R727" t="s">
        <v>3265</v>
      </c>
    </row>
    <row r="728" spans="1:18">
      <c r="A728" t="s">
        <v>1392</v>
      </c>
      <c r="B728" t="s">
        <v>1393</v>
      </c>
      <c r="C728">
        <v>0</v>
      </c>
      <c r="D728">
        <v>0</v>
      </c>
      <c r="E728">
        <v>0</v>
      </c>
      <c r="F728">
        <v>0</v>
      </c>
      <c r="G728">
        <v>0</v>
      </c>
      <c r="H728">
        <v>0</v>
      </c>
      <c r="I728">
        <v>0</v>
      </c>
      <c r="J728">
        <v>0</v>
      </c>
      <c r="K728">
        <v>0</v>
      </c>
      <c r="L728">
        <v>0</v>
      </c>
      <c r="M728">
        <v>0</v>
      </c>
      <c r="O728" t="s">
        <v>3266</v>
      </c>
      <c r="P728" t="s">
        <v>3266</v>
      </c>
      <c r="Q728" t="s">
        <v>3267</v>
      </c>
      <c r="R728" t="s">
        <v>3265</v>
      </c>
    </row>
    <row r="729" spans="1:18">
      <c r="A729" t="s">
        <v>1394</v>
      </c>
      <c r="B729" t="s">
        <v>1395</v>
      </c>
      <c r="C729">
        <v>0</v>
      </c>
      <c r="D729">
        <v>0</v>
      </c>
      <c r="E729">
        <v>0</v>
      </c>
      <c r="F729">
        <v>0</v>
      </c>
      <c r="G729">
        <v>0</v>
      </c>
      <c r="H729">
        <v>0</v>
      </c>
      <c r="I729">
        <v>0</v>
      </c>
      <c r="J729">
        <v>0</v>
      </c>
      <c r="K729">
        <v>0</v>
      </c>
      <c r="L729">
        <v>0</v>
      </c>
      <c r="M729">
        <v>0</v>
      </c>
      <c r="O729" t="s">
        <v>3266</v>
      </c>
      <c r="P729" t="s">
        <v>3266</v>
      </c>
      <c r="Q729" t="s">
        <v>3267</v>
      </c>
      <c r="R729" t="s">
        <v>3265</v>
      </c>
    </row>
    <row r="730" spans="1:18">
      <c r="A730" t="s">
        <v>1396</v>
      </c>
      <c r="B730" t="s">
        <v>1397</v>
      </c>
      <c r="C730">
        <v>10020</v>
      </c>
      <c r="D730">
        <v>0</v>
      </c>
      <c r="E730">
        <v>0</v>
      </c>
      <c r="F730">
        <v>0</v>
      </c>
      <c r="G730">
        <v>0</v>
      </c>
      <c r="H730">
        <v>0</v>
      </c>
      <c r="I730">
        <v>0</v>
      </c>
      <c r="J730">
        <v>0</v>
      </c>
      <c r="K730">
        <v>0</v>
      </c>
      <c r="L730">
        <v>0</v>
      </c>
      <c r="M730">
        <v>0</v>
      </c>
      <c r="N730">
        <v>0</v>
      </c>
      <c r="O730">
        <v>-1</v>
      </c>
      <c r="P730" t="s">
        <v>3266</v>
      </c>
      <c r="Q730" t="s">
        <v>3262</v>
      </c>
      <c r="R730" t="s">
        <v>3264</v>
      </c>
    </row>
    <row r="731" spans="1:18">
      <c r="A731" t="s">
        <v>1398</v>
      </c>
      <c r="B731" t="s">
        <v>1399</v>
      </c>
      <c r="C731">
        <v>0</v>
      </c>
      <c r="D731">
        <v>0</v>
      </c>
      <c r="E731">
        <v>0</v>
      </c>
      <c r="F731">
        <v>0</v>
      </c>
      <c r="G731">
        <v>0</v>
      </c>
      <c r="H731">
        <v>0</v>
      </c>
      <c r="I731">
        <v>0</v>
      </c>
      <c r="J731">
        <v>0</v>
      </c>
      <c r="K731">
        <v>0</v>
      </c>
      <c r="L731">
        <v>0</v>
      </c>
      <c r="M731">
        <v>0</v>
      </c>
      <c r="O731" t="s">
        <v>3266</v>
      </c>
      <c r="P731" t="s">
        <v>3266</v>
      </c>
      <c r="Q731" t="s">
        <v>3267</v>
      </c>
      <c r="R731" t="s">
        <v>3265</v>
      </c>
    </row>
    <row r="732" spans="1:18">
      <c r="A732" t="s">
        <v>1400</v>
      </c>
      <c r="B732" t="s">
        <v>1401</v>
      </c>
      <c r="C732">
        <v>10020</v>
      </c>
      <c r="D732">
        <v>0</v>
      </c>
      <c r="E732">
        <v>0</v>
      </c>
      <c r="F732">
        <v>0</v>
      </c>
      <c r="G732">
        <v>0</v>
      </c>
      <c r="H732">
        <v>0</v>
      </c>
      <c r="I732">
        <v>0</v>
      </c>
      <c r="J732">
        <v>0</v>
      </c>
      <c r="K732">
        <v>0</v>
      </c>
      <c r="L732">
        <v>0</v>
      </c>
      <c r="M732">
        <v>0</v>
      </c>
      <c r="O732">
        <v>-1</v>
      </c>
      <c r="P732" t="s">
        <v>3266</v>
      </c>
      <c r="Q732" t="s">
        <v>3262</v>
      </c>
      <c r="R732" t="s">
        <v>3265</v>
      </c>
    </row>
    <row r="733" spans="1:18">
      <c r="A733" t="s">
        <v>1402</v>
      </c>
      <c r="B733" t="s">
        <v>1403</v>
      </c>
      <c r="C733">
        <v>0</v>
      </c>
      <c r="D733">
        <v>0</v>
      </c>
      <c r="E733">
        <v>0</v>
      </c>
      <c r="F733">
        <v>0</v>
      </c>
      <c r="G733">
        <v>0</v>
      </c>
      <c r="H733">
        <v>0</v>
      </c>
      <c r="I733">
        <v>0</v>
      </c>
      <c r="J733">
        <v>0</v>
      </c>
      <c r="K733">
        <v>0</v>
      </c>
      <c r="L733">
        <v>0</v>
      </c>
      <c r="M733">
        <v>0</v>
      </c>
      <c r="O733" t="s">
        <v>3266</v>
      </c>
      <c r="P733" t="s">
        <v>3266</v>
      </c>
      <c r="Q733" t="s">
        <v>3267</v>
      </c>
      <c r="R733" t="s">
        <v>3265</v>
      </c>
    </row>
    <row r="734" spans="1:18">
      <c r="A734" t="s">
        <v>1404</v>
      </c>
      <c r="B734" t="s">
        <v>1405</v>
      </c>
      <c r="C734">
        <v>0</v>
      </c>
      <c r="D734">
        <v>0</v>
      </c>
      <c r="E734">
        <v>0</v>
      </c>
      <c r="F734">
        <v>0</v>
      </c>
      <c r="G734">
        <v>0</v>
      </c>
      <c r="H734">
        <v>0</v>
      </c>
      <c r="I734">
        <v>0</v>
      </c>
      <c r="J734">
        <v>0</v>
      </c>
      <c r="K734">
        <v>0</v>
      </c>
      <c r="L734">
        <v>0</v>
      </c>
      <c r="M734">
        <v>0</v>
      </c>
      <c r="O734" t="s">
        <v>3266</v>
      </c>
      <c r="P734" t="s">
        <v>3266</v>
      </c>
      <c r="Q734" t="s">
        <v>3267</v>
      </c>
      <c r="R734" t="s">
        <v>3265</v>
      </c>
    </row>
    <row r="735" spans="1:18">
      <c r="A735" t="s">
        <v>1406</v>
      </c>
      <c r="B735" t="s">
        <v>1407</v>
      </c>
      <c r="C735">
        <v>0</v>
      </c>
      <c r="D735">
        <v>0</v>
      </c>
      <c r="E735">
        <v>0</v>
      </c>
      <c r="F735">
        <v>0</v>
      </c>
      <c r="G735">
        <v>0</v>
      </c>
      <c r="H735">
        <v>0</v>
      </c>
      <c r="I735">
        <v>0</v>
      </c>
      <c r="J735">
        <v>0</v>
      </c>
      <c r="K735">
        <v>0</v>
      </c>
      <c r="L735">
        <v>0</v>
      </c>
      <c r="M735">
        <v>0</v>
      </c>
      <c r="O735" t="s">
        <v>3266</v>
      </c>
      <c r="P735" t="s">
        <v>3266</v>
      </c>
      <c r="Q735" t="s">
        <v>3267</v>
      </c>
      <c r="R735" t="s">
        <v>3265</v>
      </c>
    </row>
    <row r="736" spans="1:18">
      <c r="A736" t="s">
        <v>1408</v>
      </c>
      <c r="B736" t="s">
        <v>1409</v>
      </c>
      <c r="C736">
        <v>0</v>
      </c>
      <c r="D736">
        <v>0</v>
      </c>
      <c r="E736">
        <v>0</v>
      </c>
      <c r="F736">
        <v>0</v>
      </c>
      <c r="G736">
        <v>0</v>
      </c>
      <c r="H736">
        <v>0</v>
      </c>
      <c r="I736">
        <v>0</v>
      </c>
      <c r="J736">
        <v>0</v>
      </c>
      <c r="K736">
        <v>0</v>
      </c>
      <c r="L736">
        <v>0</v>
      </c>
      <c r="M736">
        <v>0</v>
      </c>
      <c r="O736" t="s">
        <v>3266</v>
      </c>
      <c r="P736" t="s">
        <v>3266</v>
      </c>
      <c r="Q736" t="s">
        <v>3267</v>
      </c>
      <c r="R736" t="s">
        <v>3265</v>
      </c>
    </row>
    <row r="737" spans="1:18">
      <c r="A737" t="s">
        <v>1410</v>
      </c>
      <c r="B737" t="s">
        <v>1411</v>
      </c>
      <c r="C737">
        <v>0</v>
      </c>
      <c r="D737">
        <v>0</v>
      </c>
      <c r="E737">
        <v>0</v>
      </c>
      <c r="F737">
        <v>0</v>
      </c>
      <c r="G737">
        <v>0</v>
      </c>
      <c r="H737">
        <v>0</v>
      </c>
      <c r="I737">
        <v>0</v>
      </c>
      <c r="J737">
        <v>0</v>
      </c>
      <c r="K737">
        <v>0</v>
      </c>
      <c r="L737">
        <v>0</v>
      </c>
      <c r="M737">
        <v>0</v>
      </c>
      <c r="O737" t="s">
        <v>3266</v>
      </c>
      <c r="P737" t="s">
        <v>3266</v>
      </c>
      <c r="Q737" t="s">
        <v>3267</v>
      </c>
      <c r="R737" t="s">
        <v>3265</v>
      </c>
    </row>
    <row r="738" spans="1:18">
      <c r="A738" t="s">
        <v>1412</v>
      </c>
      <c r="B738" t="s">
        <v>1413</v>
      </c>
      <c r="C738">
        <v>0</v>
      </c>
      <c r="D738">
        <v>0</v>
      </c>
      <c r="E738">
        <v>0</v>
      </c>
      <c r="F738">
        <v>0</v>
      </c>
      <c r="G738">
        <v>0</v>
      </c>
      <c r="H738">
        <v>0</v>
      </c>
      <c r="I738">
        <v>0</v>
      </c>
      <c r="J738">
        <v>0</v>
      </c>
      <c r="K738">
        <v>0</v>
      </c>
      <c r="L738">
        <v>0</v>
      </c>
      <c r="M738">
        <v>0</v>
      </c>
      <c r="O738" t="s">
        <v>3266</v>
      </c>
      <c r="P738" t="s">
        <v>3266</v>
      </c>
      <c r="Q738" t="s">
        <v>3267</v>
      </c>
      <c r="R738" t="s">
        <v>3265</v>
      </c>
    </row>
    <row r="739" spans="1:18">
      <c r="A739" t="s">
        <v>1414</v>
      </c>
      <c r="B739" t="s">
        <v>1415</v>
      </c>
      <c r="C739">
        <v>21</v>
      </c>
      <c r="D739">
        <v>0</v>
      </c>
      <c r="E739">
        <v>0</v>
      </c>
      <c r="F739">
        <v>0</v>
      </c>
      <c r="G739">
        <v>0</v>
      </c>
      <c r="H739">
        <v>0</v>
      </c>
      <c r="I739">
        <v>0</v>
      </c>
      <c r="J739">
        <v>0</v>
      </c>
      <c r="K739">
        <v>0</v>
      </c>
      <c r="L739">
        <v>0</v>
      </c>
      <c r="M739">
        <v>0</v>
      </c>
      <c r="N739">
        <v>0</v>
      </c>
      <c r="O739">
        <v>-1</v>
      </c>
      <c r="P739" t="s">
        <v>3266</v>
      </c>
      <c r="Q739" t="s">
        <v>3262</v>
      </c>
      <c r="R739" t="s">
        <v>3264</v>
      </c>
    </row>
    <row r="740" spans="1:18">
      <c r="A740" t="s">
        <v>1416</v>
      </c>
      <c r="B740" t="s">
        <v>1417</v>
      </c>
      <c r="C740">
        <v>0</v>
      </c>
      <c r="D740">
        <v>0</v>
      </c>
      <c r="E740">
        <v>0</v>
      </c>
      <c r="F740">
        <v>0</v>
      </c>
      <c r="G740">
        <v>0</v>
      </c>
      <c r="H740">
        <v>0</v>
      </c>
      <c r="I740">
        <v>0</v>
      </c>
      <c r="J740">
        <v>0</v>
      </c>
      <c r="K740">
        <v>0</v>
      </c>
      <c r="L740">
        <v>0</v>
      </c>
      <c r="M740">
        <v>0</v>
      </c>
      <c r="O740" t="s">
        <v>3266</v>
      </c>
      <c r="P740" t="s">
        <v>3266</v>
      </c>
      <c r="Q740" t="s">
        <v>3267</v>
      </c>
      <c r="R740" t="s">
        <v>3265</v>
      </c>
    </row>
    <row r="741" spans="1:18">
      <c r="A741" t="s">
        <v>1418</v>
      </c>
      <c r="B741" t="s">
        <v>1419</v>
      </c>
      <c r="C741">
        <v>0</v>
      </c>
      <c r="D741">
        <v>0</v>
      </c>
      <c r="E741">
        <v>0</v>
      </c>
      <c r="F741">
        <v>0</v>
      </c>
      <c r="G741">
        <v>0</v>
      </c>
      <c r="H741">
        <v>0</v>
      </c>
      <c r="I741">
        <v>0</v>
      </c>
      <c r="J741">
        <v>0</v>
      </c>
      <c r="K741">
        <v>0</v>
      </c>
      <c r="L741">
        <v>0</v>
      </c>
      <c r="M741">
        <v>0</v>
      </c>
      <c r="O741" t="s">
        <v>3266</v>
      </c>
      <c r="P741" t="s">
        <v>3266</v>
      </c>
      <c r="Q741" t="s">
        <v>3267</v>
      </c>
      <c r="R741" t="s">
        <v>3265</v>
      </c>
    </row>
    <row r="742" spans="1:18">
      <c r="A742" t="s">
        <v>1420</v>
      </c>
      <c r="B742" t="s">
        <v>1421</v>
      </c>
      <c r="C742">
        <v>0</v>
      </c>
      <c r="D742">
        <v>0</v>
      </c>
      <c r="E742">
        <v>0</v>
      </c>
      <c r="F742">
        <v>0</v>
      </c>
      <c r="G742">
        <v>0</v>
      </c>
      <c r="H742">
        <v>0</v>
      </c>
      <c r="I742">
        <v>0</v>
      </c>
      <c r="J742">
        <v>0</v>
      </c>
      <c r="K742">
        <v>0</v>
      </c>
      <c r="L742">
        <v>0</v>
      </c>
      <c r="M742">
        <v>0</v>
      </c>
      <c r="O742" t="s">
        <v>3266</v>
      </c>
      <c r="P742" t="s">
        <v>3266</v>
      </c>
      <c r="Q742" t="s">
        <v>3267</v>
      </c>
      <c r="R742" t="s">
        <v>3265</v>
      </c>
    </row>
    <row r="743" spans="1:18">
      <c r="A743" t="s">
        <v>1422</v>
      </c>
      <c r="B743" t="s">
        <v>1423</v>
      </c>
      <c r="C743">
        <v>0</v>
      </c>
      <c r="D743">
        <v>0</v>
      </c>
      <c r="E743">
        <v>0</v>
      </c>
      <c r="F743">
        <v>0</v>
      </c>
      <c r="G743">
        <v>0</v>
      </c>
      <c r="H743">
        <v>0</v>
      </c>
      <c r="I743">
        <v>0</v>
      </c>
      <c r="J743">
        <v>0</v>
      </c>
      <c r="K743">
        <v>0</v>
      </c>
      <c r="L743">
        <v>0</v>
      </c>
      <c r="M743">
        <v>0</v>
      </c>
      <c r="O743" t="s">
        <v>3266</v>
      </c>
      <c r="P743" t="s">
        <v>3266</v>
      </c>
      <c r="Q743" t="s">
        <v>3267</v>
      </c>
      <c r="R743" t="s">
        <v>3265</v>
      </c>
    </row>
    <row r="744" spans="1:18">
      <c r="A744" t="s">
        <v>1424</v>
      </c>
      <c r="B744" t="s">
        <v>1425</v>
      </c>
      <c r="C744">
        <v>0</v>
      </c>
      <c r="D744">
        <v>0</v>
      </c>
      <c r="E744">
        <v>0</v>
      </c>
      <c r="F744">
        <v>0</v>
      </c>
      <c r="G744">
        <v>0</v>
      </c>
      <c r="H744">
        <v>0</v>
      </c>
      <c r="I744">
        <v>0</v>
      </c>
      <c r="J744">
        <v>0</v>
      </c>
      <c r="K744">
        <v>0</v>
      </c>
      <c r="L744">
        <v>0</v>
      </c>
      <c r="M744">
        <v>0</v>
      </c>
      <c r="O744" t="s">
        <v>3266</v>
      </c>
      <c r="P744" t="s">
        <v>3266</v>
      </c>
      <c r="Q744" t="s">
        <v>3267</v>
      </c>
      <c r="R744" t="s">
        <v>3265</v>
      </c>
    </row>
    <row r="745" spans="1:18">
      <c r="A745" t="s">
        <v>1426</v>
      </c>
      <c r="B745" t="s">
        <v>1427</v>
      </c>
      <c r="C745">
        <v>21</v>
      </c>
      <c r="D745">
        <v>0</v>
      </c>
      <c r="E745">
        <v>0</v>
      </c>
      <c r="F745">
        <v>0</v>
      </c>
      <c r="G745">
        <v>0</v>
      </c>
      <c r="H745">
        <v>0</v>
      </c>
      <c r="I745">
        <v>0</v>
      </c>
      <c r="J745">
        <v>0</v>
      </c>
      <c r="K745">
        <v>0</v>
      </c>
      <c r="L745">
        <v>0</v>
      </c>
      <c r="M745">
        <v>0</v>
      </c>
      <c r="O745">
        <v>-1</v>
      </c>
      <c r="P745" t="s">
        <v>3266</v>
      </c>
      <c r="Q745" t="s">
        <v>3262</v>
      </c>
      <c r="R745" t="s">
        <v>3265</v>
      </c>
    </row>
    <row r="746" spans="1:18">
      <c r="A746" t="s">
        <v>1428</v>
      </c>
      <c r="B746" t="s">
        <v>1429</v>
      </c>
      <c r="C746">
        <v>9</v>
      </c>
      <c r="D746">
        <v>0</v>
      </c>
      <c r="E746">
        <v>240</v>
      </c>
      <c r="F746">
        <v>0</v>
      </c>
      <c r="G746">
        <v>0</v>
      </c>
      <c r="H746">
        <v>0</v>
      </c>
      <c r="I746">
        <v>0</v>
      </c>
      <c r="J746">
        <v>0</v>
      </c>
      <c r="K746">
        <v>0</v>
      </c>
      <c r="L746">
        <v>240</v>
      </c>
      <c r="M746">
        <v>240</v>
      </c>
      <c r="N746">
        <v>0</v>
      </c>
      <c r="O746">
        <v>25.667</v>
      </c>
      <c r="P746" t="s">
        <v>3266</v>
      </c>
      <c r="Q746" t="s">
        <v>3262</v>
      </c>
      <c r="R746" t="s">
        <v>3264</v>
      </c>
    </row>
    <row r="747" spans="1:18">
      <c r="A747" t="s">
        <v>1430</v>
      </c>
      <c r="B747" t="s">
        <v>1431</v>
      </c>
      <c r="C747">
        <v>0</v>
      </c>
      <c r="D747">
        <v>0</v>
      </c>
      <c r="E747">
        <v>179</v>
      </c>
      <c r="F747">
        <v>0</v>
      </c>
      <c r="G747">
        <v>0</v>
      </c>
      <c r="H747">
        <v>0</v>
      </c>
      <c r="I747">
        <v>0</v>
      </c>
      <c r="J747">
        <v>0</v>
      </c>
      <c r="K747">
        <v>0</v>
      </c>
      <c r="L747">
        <v>179</v>
      </c>
      <c r="M747">
        <v>179</v>
      </c>
      <c r="O747" t="s">
        <v>3266</v>
      </c>
      <c r="P747" t="s">
        <v>3266</v>
      </c>
      <c r="Q747" t="s">
        <v>3267</v>
      </c>
      <c r="R747" t="s">
        <v>3265</v>
      </c>
    </row>
    <row r="748" spans="1:18">
      <c r="A748" t="s">
        <v>1432</v>
      </c>
      <c r="B748" t="s">
        <v>1433</v>
      </c>
      <c r="C748">
        <v>0</v>
      </c>
      <c r="D748">
        <v>0</v>
      </c>
      <c r="E748">
        <v>0</v>
      </c>
      <c r="F748">
        <v>0</v>
      </c>
      <c r="G748">
        <v>0</v>
      </c>
      <c r="H748">
        <v>0</v>
      </c>
      <c r="I748">
        <v>0</v>
      </c>
      <c r="J748">
        <v>0</v>
      </c>
      <c r="K748">
        <v>0</v>
      </c>
      <c r="L748">
        <v>0</v>
      </c>
      <c r="M748">
        <v>0</v>
      </c>
      <c r="O748" t="s">
        <v>3266</v>
      </c>
      <c r="P748" t="s">
        <v>3266</v>
      </c>
      <c r="Q748" t="s">
        <v>3267</v>
      </c>
      <c r="R748" t="s">
        <v>3265</v>
      </c>
    </row>
    <row r="749" spans="1:18">
      <c r="A749" t="s">
        <v>1434</v>
      </c>
      <c r="B749" t="s">
        <v>1435</v>
      </c>
      <c r="C749">
        <v>0</v>
      </c>
      <c r="D749">
        <v>0</v>
      </c>
      <c r="E749">
        <v>0</v>
      </c>
      <c r="F749">
        <v>0</v>
      </c>
      <c r="G749">
        <v>0</v>
      </c>
      <c r="H749">
        <v>0</v>
      </c>
      <c r="I749">
        <v>0</v>
      </c>
      <c r="J749">
        <v>0</v>
      </c>
      <c r="K749">
        <v>0</v>
      </c>
      <c r="L749">
        <v>0</v>
      </c>
      <c r="M749">
        <v>0</v>
      </c>
      <c r="O749" t="s">
        <v>3266</v>
      </c>
      <c r="P749" t="s">
        <v>3266</v>
      </c>
      <c r="Q749" t="s">
        <v>3267</v>
      </c>
      <c r="R749" t="s">
        <v>3265</v>
      </c>
    </row>
    <row r="750" spans="1:18">
      <c r="A750" t="s">
        <v>1436</v>
      </c>
      <c r="B750" t="s">
        <v>1437</v>
      </c>
      <c r="C750">
        <v>0</v>
      </c>
      <c r="D750">
        <v>0</v>
      </c>
      <c r="E750">
        <v>0</v>
      </c>
      <c r="F750">
        <v>0</v>
      </c>
      <c r="G750">
        <v>0</v>
      </c>
      <c r="H750">
        <v>0</v>
      </c>
      <c r="I750">
        <v>0</v>
      </c>
      <c r="J750">
        <v>0</v>
      </c>
      <c r="K750">
        <v>0</v>
      </c>
      <c r="L750">
        <v>0</v>
      </c>
      <c r="M750">
        <v>0</v>
      </c>
      <c r="O750" t="s">
        <v>3266</v>
      </c>
      <c r="P750" t="s">
        <v>3266</v>
      </c>
      <c r="Q750" t="s">
        <v>3267</v>
      </c>
      <c r="R750" t="s">
        <v>3265</v>
      </c>
    </row>
    <row r="751" spans="1:18">
      <c r="A751" t="s">
        <v>1438</v>
      </c>
      <c r="B751" t="s">
        <v>1439</v>
      </c>
      <c r="C751">
        <v>9</v>
      </c>
      <c r="D751">
        <v>0</v>
      </c>
      <c r="E751">
        <v>61</v>
      </c>
      <c r="F751">
        <v>0</v>
      </c>
      <c r="G751">
        <v>0</v>
      </c>
      <c r="H751">
        <v>0</v>
      </c>
      <c r="I751">
        <v>0</v>
      </c>
      <c r="J751">
        <v>0</v>
      </c>
      <c r="K751">
        <v>0</v>
      </c>
      <c r="L751">
        <v>61</v>
      </c>
      <c r="M751">
        <v>61</v>
      </c>
      <c r="O751">
        <v>5.778</v>
      </c>
      <c r="P751" t="s">
        <v>3266</v>
      </c>
      <c r="Q751" t="s">
        <v>3262</v>
      </c>
      <c r="R751" t="s">
        <v>3265</v>
      </c>
    </row>
    <row r="752" spans="1:18">
      <c r="A752" t="s">
        <v>1440</v>
      </c>
      <c r="B752" t="s">
        <v>1441</v>
      </c>
      <c r="C752">
        <v>0</v>
      </c>
      <c r="D752">
        <v>0</v>
      </c>
      <c r="E752">
        <v>0</v>
      </c>
      <c r="F752">
        <v>0</v>
      </c>
      <c r="G752">
        <v>0</v>
      </c>
      <c r="H752">
        <v>0</v>
      </c>
      <c r="I752">
        <v>0</v>
      </c>
      <c r="J752">
        <v>0</v>
      </c>
      <c r="K752">
        <v>0</v>
      </c>
      <c r="L752">
        <v>0</v>
      </c>
      <c r="M752">
        <v>0</v>
      </c>
      <c r="O752" t="s">
        <v>3266</v>
      </c>
      <c r="P752" t="s">
        <v>3266</v>
      </c>
      <c r="Q752" t="s">
        <v>3267</v>
      </c>
      <c r="R752" t="s">
        <v>3265</v>
      </c>
    </row>
    <row r="753" spans="1:18">
      <c r="A753" t="s">
        <v>1442</v>
      </c>
      <c r="B753" t="s">
        <v>1443</v>
      </c>
      <c r="C753">
        <v>50</v>
      </c>
      <c r="D753">
        <v>0</v>
      </c>
      <c r="E753">
        <v>124</v>
      </c>
      <c r="F753">
        <v>0</v>
      </c>
      <c r="G753">
        <v>0</v>
      </c>
      <c r="H753">
        <v>0</v>
      </c>
      <c r="I753">
        <v>0</v>
      </c>
      <c r="J753">
        <v>0</v>
      </c>
      <c r="K753">
        <v>0</v>
      </c>
      <c r="L753">
        <v>124</v>
      </c>
      <c r="M753">
        <v>124</v>
      </c>
      <c r="N753">
        <v>0</v>
      </c>
      <c r="O753">
        <v>1.48</v>
      </c>
      <c r="P753" t="s">
        <v>3266</v>
      </c>
      <c r="Q753" t="s">
        <v>3262</v>
      </c>
      <c r="R753" t="s">
        <v>3264</v>
      </c>
    </row>
    <row r="754" spans="1:18">
      <c r="A754" t="s">
        <v>1444</v>
      </c>
      <c r="B754" t="s">
        <v>1445</v>
      </c>
      <c r="C754">
        <v>31</v>
      </c>
      <c r="D754">
        <v>0</v>
      </c>
      <c r="E754">
        <v>73</v>
      </c>
      <c r="F754">
        <v>0</v>
      </c>
      <c r="G754">
        <v>0</v>
      </c>
      <c r="H754">
        <v>0</v>
      </c>
      <c r="I754">
        <v>0</v>
      </c>
      <c r="J754">
        <v>0</v>
      </c>
      <c r="K754">
        <v>0</v>
      </c>
      <c r="L754">
        <v>73</v>
      </c>
      <c r="M754">
        <v>73</v>
      </c>
      <c r="O754">
        <v>1.355</v>
      </c>
      <c r="P754" t="s">
        <v>3266</v>
      </c>
      <c r="Q754" t="s">
        <v>3262</v>
      </c>
      <c r="R754" t="s">
        <v>3265</v>
      </c>
    </row>
    <row r="755" spans="1:18">
      <c r="A755" t="s">
        <v>1446</v>
      </c>
      <c r="B755" t="s">
        <v>1447</v>
      </c>
      <c r="C755">
        <v>0</v>
      </c>
      <c r="D755">
        <v>0</v>
      </c>
      <c r="E755">
        <v>0</v>
      </c>
      <c r="F755">
        <v>0</v>
      </c>
      <c r="G755">
        <v>0</v>
      </c>
      <c r="H755">
        <v>0</v>
      </c>
      <c r="I755">
        <v>0</v>
      </c>
      <c r="J755">
        <v>0</v>
      </c>
      <c r="K755">
        <v>0</v>
      </c>
      <c r="L755">
        <v>0</v>
      </c>
      <c r="M755">
        <v>0</v>
      </c>
      <c r="O755" t="s">
        <v>3266</v>
      </c>
      <c r="P755" t="s">
        <v>3266</v>
      </c>
      <c r="Q755" t="s">
        <v>3267</v>
      </c>
      <c r="R755" t="s">
        <v>3265</v>
      </c>
    </row>
    <row r="756" spans="1:18">
      <c r="A756" t="s">
        <v>1448</v>
      </c>
      <c r="B756" t="s">
        <v>1449</v>
      </c>
      <c r="C756">
        <v>0</v>
      </c>
      <c r="D756">
        <v>0</v>
      </c>
      <c r="E756">
        <v>0</v>
      </c>
      <c r="F756">
        <v>0</v>
      </c>
      <c r="G756">
        <v>0</v>
      </c>
      <c r="H756">
        <v>0</v>
      </c>
      <c r="I756">
        <v>0</v>
      </c>
      <c r="J756">
        <v>0</v>
      </c>
      <c r="K756">
        <v>0</v>
      </c>
      <c r="L756">
        <v>0</v>
      </c>
      <c r="M756">
        <v>0</v>
      </c>
      <c r="O756" t="s">
        <v>3266</v>
      </c>
      <c r="P756" t="s">
        <v>3266</v>
      </c>
      <c r="Q756" t="s">
        <v>3267</v>
      </c>
      <c r="R756" t="s">
        <v>3265</v>
      </c>
    </row>
    <row r="757" spans="1:18">
      <c r="A757" t="s">
        <v>1450</v>
      </c>
      <c r="B757" t="s">
        <v>1451</v>
      </c>
      <c r="C757">
        <v>19</v>
      </c>
      <c r="D757">
        <v>0</v>
      </c>
      <c r="E757">
        <v>51</v>
      </c>
      <c r="F757">
        <v>0</v>
      </c>
      <c r="G757">
        <v>0</v>
      </c>
      <c r="H757">
        <v>0</v>
      </c>
      <c r="I757">
        <v>0</v>
      </c>
      <c r="J757">
        <v>0</v>
      </c>
      <c r="K757">
        <v>0</v>
      </c>
      <c r="L757">
        <v>51</v>
      </c>
      <c r="M757">
        <v>51</v>
      </c>
      <c r="O757">
        <v>1.684</v>
      </c>
      <c r="P757" t="s">
        <v>3266</v>
      </c>
      <c r="Q757" t="s">
        <v>3262</v>
      </c>
      <c r="R757" t="s">
        <v>3265</v>
      </c>
    </row>
    <row r="758" spans="1:18">
      <c r="A758" t="s">
        <v>1452</v>
      </c>
      <c r="B758" t="s">
        <v>1453</v>
      </c>
      <c r="C758">
        <v>0</v>
      </c>
      <c r="D758">
        <v>0</v>
      </c>
      <c r="E758">
        <v>0</v>
      </c>
      <c r="F758">
        <v>0</v>
      </c>
      <c r="G758">
        <v>0</v>
      </c>
      <c r="H758">
        <v>0</v>
      </c>
      <c r="I758">
        <v>0</v>
      </c>
      <c r="J758">
        <v>0</v>
      </c>
      <c r="K758">
        <v>0</v>
      </c>
      <c r="L758">
        <v>0</v>
      </c>
      <c r="M758">
        <v>0</v>
      </c>
      <c r="O758" t="s">
        <v>3266</v>
      </c>
      <c r="P758" t="s">
        <v>3266</v>
      </c>
      <c r="Q758" t="s">
        <v>3267</v>
      </c>
      <c r="R758" t="s">
        <v>3265</v>
      </c>
    </row>
    <row r="759" spans="1:18">
      <c r="A759" t="s">
        <v>1454</v>
      </c>
      <c r="B759" t="s">
        <v>1455</v>
      </c>
      <c r="C759">
        <v>0</v>
      </c>
      <c r="D759">
        <v>0</v>
      </c>
      <c r="E759">
        <v>0</v>
      </c>
      <c r="F759">
        <v>0</v>
      </c>
      <c r="G759">
        <v>0</v>
      </c>
      <c r="H759">
        <v>0</v>
      </c>
      <c r="I759">
        <v>0</v>
      </c>
      <c r="J759">
        <v>0</v>
      </c>
      <c r="K759">
        <v>0</v>
      </c>
      <c r="L759">
        <v>0</v>
      </c>
      <c r="M759">
        <v>0</v>
      </c>
      <c r="N759">
        <v>0</v>
      </c>
      <c r="O759" t="s">
        <v>3266</v>
      </c>
      <c r="P759" t="s">
        <v>3266</v>
      </c>
      <c r="Q759" t="s">
        <v>3267</v>
      </c>
      <c r="R759" t="s">
        <v>3264</v>
      </c>
    </row>
    <row r="760" spans="1:18">
      <c r="A760" t="s">
        <v>1456</v>
      </c>
      <c r="B760" t="s">
        <v>1457</v>
      </c>
      <c r="C760">
        <v>0</v>
      </c>
      <c r="D760">
        <v>0</v>
      </c>
      <c r="E760">
        <v>0</v>
      </c>
      <c r="F760">
        <v>0</v>
      </c>
      <c r="G760">
        <v>0</v>
      </c>
      <c r="H760">
        <v>0</v>
      </c>
      <c r="I760">
        <v>0</v>
      </c>
      <c r="J760">
        <v>0</v>
      </c>
      <c r="K760">
        <v>0</v>
      </c>
      <c r="L760">
        <v>0</v>
      </c>
      <c r="M760">
        <v>0</v>
      </c>
      <c r="O760" t="s">
        <v>3266</v>
      </c>
      <c r="P760" t="s">
        <v>3266</v>
      </c>
      <c r="Q760" t="s">
        <v>3267</v>
      </c>
      <c r="R760" t="s">
        <v>3265</v>
      </c>
    </row>
    <row r="761" spans="1:18">
      <c r="A761" t="s">
        <v>1458</v>
      </c>
      <c r="B761" t="s">
        <v>1459</v>
      </c>
      <c r="C761">
        <v>0</v>
      </c>
      <c r="D761">
        <v>0</v>
      </c>
      <c r="E761">
        <v>0</v>
      </c>
      <c r="F761">
        <v>0</v>
      </c>
      <c r="G761">
        <v>0</v>
      </c>
      <c r="H761">
        <v>0</v>
      </c>
      <c r="I761">
        <v>0</v>
      </c>
      <c r="J761">
        <v>0</v>
      </c>
      <c r="K761">
        <v>0</v>
      </c>
      <c r="L761">
        <v>0</v>
      </c>
      <c r="M761">
        <v>0</v>
      </c>
      <c r="O761" t="s">
        <v>3266</v>
      </c>
      <c r="P761" t="s">
        <v>3266</v>
      </c>
      <c r="Q761" t="s">
        <v>3267</v>
      </c>
      <c r="R761" t="s">
        <v>3265</v>
      </c>
    </row>
    <row r="762" spans="1:18">
      <c r="A762" t="s">
        <v>1460</v>
      </c>
      <c r="B762" t="s">
        <v>1461</v>
      </c>
      <c r="C762">
        <v>0</v>
      </c>
      <c r="D762">
        <v>0</v>
      </c>
      <c r="E762">
        <v>0</v>
      </c>
      <c r="F762">
        <v>0</v>
      </c>
      <c r="G762">
        <v>0</v>
      </c>
      <c r="H762">
        <v>0</v>
      </c>
      <c r="I762">
        <v>0</v>
      </c>
      <c r="J762">
        <v>0</v>
      </c>
      <c r="K762">
        <v>0</v>
      </c>
      <c r="L762">
        <v>0</v>
      </c>
      <c r="M762">
        <v>0</v>
      </c>
      <c r="N762">
        <v>0</v>
      </c>
      <c r="O762" t="s">
        <v>3266</v>
      </c>
      <c r="P762" t="s">
        <v>3266</v>
      </c>
      <c r="Q762" t="s">
        <v>3267</v>
      </c>
      <c r="R762" t="s">
        <v>3264</v>
      </c>
    </row>
    <row r="763" spans="1:18">
      <c r="A763" t="s">
        <v>1462</v>
      </c>
      <c r="B763" t="s">
        <v>1463</v>
      </c>
      <c r="C763">
        <v>0</v>
      </c>
      <c r="D763">
        <v>0</v>
      </c>
      <c r="E763">
        <v>0</v>
      </c>
      <c r="F763">
        <v>0</v>
      </c>
      <c r="G763">
        <v>0</v>
      </c>
      <c r="H763">
        <v>0</v>
      </c>
      <c r="I763">
        <v>0</v>
      </c>
      <c r="J763">
        <v>0</v>
      </c>
      <c r="K763">
        <v>0</v>
      </c>
      <c r="L763">
        <v>0</v>
      </c>
      <c r="M763">
        <v>0</v>
      </c>
      <c r="O763" t="s">
        <v>3266</v>
      </c>
      <c r="P763" t="s">
        <v>3266</v>
      </c>
      <c r="Q763" t="s">
        <v>3267</v>
      </c>
      <c r="R763" t="s">
        <v>3265</v>
      </c>
    </row>
    <row r="764" spans="1:18">
      <c r="A764" t="s">
        <v>1464</v>
      </c>
      <c r="B764" t="s">
        <v>1465</v>
      </c>
      <c r="C764">
        <v>0</v>
      </c>
      <c r="D764">
        <v>0</v>
      </c>
      <c r="E764">
        <v>0</v>
      </c>
      <c r="F764">
        <v>0</v>
      </c>
      <c r="G764">
        <v>0</v>
      </c>
      <c r="H764">
        <v>0</v>
      </c>
      <c r="I764">
        <v>0</v>
      </c>
      <c r="J764">
        <v>0</v>
      </c>
      <c r="K764">
        <v>0</v>
      </c>
      <c r="L764">
        <v>0</v>
      </c>
      <c r="M764">
        <v>0</v>
      </c>
      <c r="O764" t="s">
        <v>3266</v>
      </c>
      <c r="P764" t="s">
        <v>3266</v>
      </c>
      <c r="Q764" t="s">
        <v>3267</v>
      </c>
      <c r="R764" t="s">
        <v>3265</v>
      </c>
    </row>
    <row r="765" spans="1:18">
      <c r="A765" t="s">
        <v>1466</v>
      </c>
      <c r="B765" t="s">
        <v>1467</v>
      </c>
      <c r="C765">
        <v>0</v>
      </c>
      <c r="D765">
        <v>0</v>
      </c>
      <c r="E765">
        <v>0</v>
      </c>
      <c r="F765">
        <v>0</v>
      </c>
      <c r="G765">
        <v>0</v>
      </c>
      <c r="H765">
        <v>0</v>
      </c>
      <c r="I765">
        <v>0</v>
      </c>
      <c r="J765">
        <v>0</v>
      </c>
      <c r="K765">
        <v>0</v>
      </c>
      <c r="L765">
        <v>0</v>
      </c>
      <c r="M765">
        <v>0</v>
      </c>
      <c r="N765">
        <v>0</v>
      </c>
      <c r="O765" t="s">
        <v>3266</v>
      </c>
      <c r="P765" t="s">
        <v>3266</v>
      </c>
      <c r="Q765" t="s">
        <v>3267</v>
      </c>
      <c r="R765" t="s">
        <v>3264</v>
      </c>
    </row>
    <row r="766" spans="1:18">
      <c r="A766" t="s">
        <v>1468</v>
      </c>
      <c r="B766" t="s">
        <v>1467</v>
      </c>
      <c r="C766">
        <v>0</v>
      </c>
      <c r="D766">
        <v>0</v>
      </c>
      <c r="E766">
        <v>0</v>
      </c>
      <c r="F766">
        <v>0</v>
      </c>
      <c r="G766">
        <v>0</v>
      </c>
      <c r="H766">
        <v>0</v>
      </c>
      <c r="I766">
        <v>0</v>
      </c>
      <c r="J766">
        <v>0</v>
      </c>
      <c r="K766">
        <v>0</v>
      </c>
      <c r="L766">
        <v>0</v>
      </c>
      <c r="M766">
        <v>0</v>
      </c>
      <c r="O766" t="s">
        <v>3266</v>
      </c>
      <c r="P766" t="s">
        <v>3266</v>
      </c>
      <c r="Q766" t="s">
        <v>3267</v>
      </c>
      <c r="R766" t="s">
        <v>3265</v>
      </c>
    </row>
    <row r="767" spans="1:18">
      <c r="A767" t="s">
        <v>1469</v>
      </c>
      <c r="B767" t="s">
        <v>1470</v>
      </c>
      <c r="C767">
        <v>0</v>
      </c>
      <c r="D767">
        <v>0</v>
      </c>
      <c r="E767">
        <v>0</v>
      </c>
      <c r="F767">
        <v>0</v>
      </c>
      <c r="G767">
        <v>0</v>
      </c>
      <c r="H767">
        <v>0</v>
      </c>
      <c r="I767">
        <v>0</v>
      </c>
      <c r="J767">
        <v>0</v>
      </c>
      <c r="K767">
        <v>0</v>
      </c>
      <c r="L767">
        <v>0</v>
      </c>
      <c r="M767">
        <v>0</v>
      </c>
      <c r="N767">
        <v>0</v>
      </c>
      <c r="O767" t="s">
        <v>3266</v>
      </c>
      <c r="P767" t="s">
        <v>3266</v>
      </c>
      <c r="Q767" t="s">
        <v>3267</v>
      </c>
      <c r="R767" t="s">
        <v>3264</v>
      </c>
    </row>
    <row r="768" spans="1:18">
      <c r="A768" t="s">
        <v>1471</v>
      </c>
      <c r="B768" t="s">
        <v>1470</v>
      </c>
      <c r="C768">
        <v>0</v>
      </c>
      <c r="D768">
        <v>0</v>
      </c>
      <c r="E768">
        <v>0</v>
      </c>
      <c r="F768">
        <v>0</v>
      </c>
      <c r="G768">
        <v>0</v>
      </c>
      <c r="H768">
        <v>0</v>
      </c>
      <c r="I768">
        <v>0</v>
      </c>
      <c r="J768">
        <v>0</v>
      </c>
      <c r="K768">
        <v>0</v>
      </c>
      <c r="L768">
        <v>0</v>
      </c>
      <c r="M768">
        <v>0</v>
      </c>
      <c r="O768" t="s">
        <v>3266</v>
      </c>
      <c r="P768" t="s">
        <v>3266</v>
      </c>
      <c r="Q768" t="s">
        <v>3267</v>
      </c>
      <c r="R768" t="s">
        <v>3265</v>
      </c>
    </row>
    <row r="769" spans="1:18">
      <c r="A769" t="s">
        <v>1472</v>
      </c>
      <c r="B769" t="s">
        <v>1473</v>
      </c>
      <c r="C769">
        <v>0</v>
      </c>
      <c r="D769">
        <v>0</v>
      </c>
      <c r="E769">
        <v>0</v>
      </c>
      <c r="F769">
        <v>0</v>
      </c>
      <c r="G769">
        <v>0</v>
      </c>
      <c r="H769">
        <v>0</v>
      </c>
      <c r="I769">
        <v>0</v>
      </c>
      <c r="J769">
        <v>0</v>
      </c>
      <c r="K769">
        <v>0</v>
      </c>
      <c r="L769">
        <v>0</v>
      </c>
      <c r="M769">
        <v>0</v>
      </c>
      <c r="N769">
        <v>0</v>
      </c>
      <c r="O769" t="s">
        <v>3266</v>
      </c>
      <c r="P769" t="s">
        <v>3266</v>
      </c>
      <c r="Q769" t="s">
        <v>3267</v>
      </c>
      <c r="R769" t="s">
        <v>3264</v>
      </c>
    </row>
    <row r="770" spans="1:18">
      <c r="A770" t="s">
        <v>1474</v>
      </c>
      <c r="B770" t="s">
        <v>1475</v>
      </c>
      <c r="C770">
        <v>0</v>
      </c>
      <c r="D770">
        <v>0</v>
      </c>
      <c r="E770">
        <v>0</v>
      </c>
      <c r="F770">
        <v>0</v>
      </c>
      <c r="G770">
        <v>0</v>
      </c>
      <c r="H770">
        <v>0</v>
      </c>
      <c r="I770">
        <v>0</v>
      </c>
      <c r="J770">
        <v>0</v>
      </c>
      <c r="K770">
        <v>0</v>
      </c>
      <c r="L770">
        <v>0</v>
      </c>
      <c r="M770">
        <v>0</v>
      </c>
      <c r="O770" t="s">
        <v>3266</v>
      </c>
      <c r="P770" t="s">
        <v>3266</v>
      </c>
      <c r="Q770" t="s">
        <v>3267</v>
      </c>
      <c r="R770" t="s">
        <v>3265</v>
      </c>
    </row>
    <row r="771" spans="1:18">
      <c r="A771" t="s">
        <v>1476</v>
      </c>
      <c r="B771" t="s">
        <v>1477</v>
      </c>
      <c r="C771">
        <v>0</v>
      </c>
      <c r="D771">
        <v>0</v>
      </c>
      <c r="E771">
        <v>0</v>
      </c>
      <c r="F771">
        <v>0</v>
      </c>
      <c r="G771">
        <v>0</v>
      </c>
      <c r="H771">
        <v>0</v>
      </c>
      <c r="I771">
        <v>0</v>
      </c>
      <c r="J771">
        <v>0</v>
      </c>
      <c r="K771">
        <v>0</v>
      </c>
      <c r="L771">
        <v>0</v>
      </c>
      <c r="M771">
        <v>0</v>
      </c>
      <c r="O771" t="s">
        <v>3266</v>
      </c>
      <c r="P771" t="s">
        <v>3266</v>
      </c>
      <c r="Q771" t="s">
        <v>3267</v>
      </c>
      <c r="R771" t="s">
        <v>3265</v>
      </c>
    </row>
    <row r="772" spans="1:18">
      <c r="A772" t="s">
        <v>1478</v>
      </c>
      <c r="B772" t="s">
        <v>1479</v>
      </c>
      <c r="C772">
        <v>0</v>
      </c>
      <c r="D772">
        <v>0</v>
      </c>
      <c r="E772">
        <v>0</v>
      </c>
      <c r="F772">
        <v>0</v>
      </c>
      <c r="G772">
        <v>0</v>
      </c>
      <c r="H772">
        <v>0</v>
      </c>
      <c r="I772">
        <v>0</v>
      </c>
      <c r="J772">
        <v>0</v>
      </c>
      <c r="K772">
        <v>0</v>
      </c>
      <c r="L772">
        <v>0</v>
      </c>
      <c r="M772">
        <v>0</v>
      </c>
      <c r="O772" t="s">
        <v>3266</v>
      </c>
      <c r="P772" t="s">
        <v>3266</v>
      </c>
      <c r="Q772" t="s">
        <v>3267</v>
      </c>
      <c r="R772" t="s">
        <v>3265</v>
      </c>
    </row>
    <row r="773" spans="1:18">
      <c r="A773" t="s">
        <v>1480</v>
      </c>
      <c r="B773" t="s">
        <v>1481</v>
      </c>
      <c r="C773">
        <v>0</v>
      </c>
      <c r="D773">
        <v>0</v>
      </c>
      <c r="E773">
        <v>0</v>
      </c>
      <c r="F773">
        <v>0</v>
      </c>
      <c r="G773">
        <v>0</v>
      </c>
      <c r="H773">
        <v>0</v>
      </c>
      <c r="I773">
        <v>0</v>
      </c>
      <c r="J773">
        <v>0</v>
      </c>
      <c r="K773">
        <v>0</v>
      </c>
      <c r="L773">
        <v>0</v>
      </c>
      <c r="M773">
        <v>0</v>
      </c>
      <c r="O773" t="s">
        <v>3266</v>
      </c>
      <c r="P773" t="s">
        <v>3266</v>
      </c>
      <c r="Q773" t="s">
        <v>3267</v>
      </c>
      <c r="R773" t="s">
        <v>3265</v>
      </c>
    </row>
    <row r="774" spans="1:18">
      <c r="A774" t="s">
        <v>1482</v>
      </c>
      <c r="B774" t="s">
        <v>1483</v>
      </c>
      <c r="C774">
        <v>0</v>
      </c>
      <c r="D774">
        <v>0</v>
      </c>
      <c r="E774">
        <v>0</v>
      </c>
      <c r="F774">
        <v>0</v>
      </c>
      <c r="G774">
        <v>0</v>
      </c>
      <c r="H774">
        <v>0</v>
      </c>
      <c r="I774">
        <v>0</v>
      </c>
      <c r="J774">
        <v>0</v>
      </c>
      <c r="K774">
        <v>0</v>
      </c>
      <c r="L774">
        <v>0</v>
      </c>
      <c r="M774">
        <v>0</v>
      </c>
      <c r="O774" t="s">
        <v>3266</v>
      </c>
      <c r="P774" t="s">
        <v>3266</v>
      </c>
      <c r="Q774" t="s">
        <v>3267</v>
      </c>
      <c r="R774" t="s">
        <v>3265</v>
      </c>
    </row>
    <row r="775" spans="1:18">
      <c r="A775" t="s">
        <v>1484</v>
      </c>
      <c r="B775" t="s">
        <v>1485</v>
      </c>
      <c r="C775">
        <v>35</v>
      </c>
      <c r="D775">
        <v>0</v>
      </c>
      <c r="E775">
        <v>0</v>
      </c>
      <c r="F775">
        <v>0</v>
      </c>
      <c r="G775">
        <v>0</v>
      </c>
      <c r="H775">
        <v>0</v>
      </c>
      <c r="I775">
        <v>0</v>
      </c>
      <c r="J775">
        <v>0</v>
      </c>
      <c r="K775">
        <v>0</v>
      </c>
      <c r="L775">
        <v>0</v>
      </c>
      <c r="M775">
        <v>0</v>
      </c>
      <c r="N775">
        <v>0</v>
      </c>
      <c r="O775">
        <v>-1</v>
      </c>
      <c r="P775" t="s">
        <v>3266</v>
      </c>
      <c r="Q775" t="s">
        <v>3262</v>
      </c>
      <c r="R775" t="s">
        <v>3264</v>
      </c>
    </row>
    <row r="776" spans="1:18">
      <c r="A776" t="s">
        <v>1486</v>
      </c>
      <c r="B776" t="s">
        <v>1485</v>
      </c>
      <c r="C776">
        <v>35</v>
      </c>
      <c r="D776">
        <v>0</v>
      </c>
      <c r="E776">
        <v>0</v>
      </c>
      <c r="F776">
        <v>0</v>
      </c>
      <c r="G776">
        <v>0</v>
      </c>
      <c r="H776">
        <v>0</v>
      </c>
      <c r="I776">
        <v>0</v>
      </c>
      <c r="J776">
        <v>0</v>
      </c>
      <c r="K776">
        <v>0</v>
      </c>
      <c r="L776">
        <v>0</v>
      </c>
      <c r="M776">
        <v>0</v>
      </c>
      <c r="O776">
        <v>-1</v>
      </c>
      <c r="P776" t="s">
        <v>3266</v>
      </c>
      <c r="Q776" t="s">
        <v>3262</v>
      </c>
      <c r="R776" t="s">
        <v>3265</v>
      </c>
    </row>
    <row r="777" spans="1:18">
      <c r="A777" t="s">
        <v>1487</v>
      </c>
      <c r="B777" t="s">
        <v>1488</v>
      </c>
      <c r="C777">
        <v>0</v>
      </c>
      <c r="D777">
        <v>0</v>
      </c>
      <c r="E777">
        <v>0</v>
      </c>
      <c r="F777">
        <v>0</v>
      </c>
      <c r="G777">
        <v>0</v>
      </c>
      <c r="H777">
        <v>0</v>
      </c>
      <c r="I777">
        <v>0</v>
      </c>
      <c r="J777">
        <v>0</v>
      </c>
      <c r="K777">
        <v>0</v>
      </c>
      <c r="L777">
        <v>0</v>
      </c>
      <c r="M777">
        <v>0</v>
      </c>
      <c r="N777">
        <v>0</v>
      </c>
      <c r="O777" t="s">
        <v>3266</v>
      </c>
      <c r="P777" t="s">
        <v>3266</v>
      </c>
      <c r="Q777" t="s">
        <v>3267</v>
      </c>
      <c r="R777" t="s">
        <v>3264</v>
      </c>
    </row>
    <row r="778" spans="1:18">
      <c r="A778" t="s">
        <v>1489</v>
      </c>
      <c r="B778" t="s">
        <v>1488</v>
      </c>
      <c r="C778">
        <v>0</v>
      </c>
      <c r="D778">
        <v>0</v>
      </c>
      <c r="E778">
        <v>0</v>
      </c>
      <c r="F778">
        <v>0</v>
      </c>
      <c r="G778">
        <v>0</v>
      </c>
      <c r="H778">
        <v>0</v>
      </c>
      <c r="I778">
        <v>0</v>
      </c>
      <c r="J778">
        <v>0</v>
      </c>
      <c r="K778">
        <v>0</v>
      </c>
      <c r="L778">
        <v>0</v>
      </c>
      <c r="M778">
        <v>0</v>
      </c>
      <c r="O778" t="s">
        <v>3266</v>
      </c>
      <c r="P778" t="s">
        <v>3266</v>
      </c>
      <c r="Q778" t="s">
        <v>3267</v>
      </c>
      <c r="R778" t="s">
        <v>3265</v>
      </c>
    </row>
    <row r="779" spans="1:18">
      <c r="A779" t="s">
        <v>1490</v>
      </c>
      <c r="B779" t="s">
        <v>1491</v>
      </c>
      <c r="C779">
        <v>0</v>
      </c>
      <c r="D779">
        <v>0</v>
      </c>
      <c r="E779">
        <v>0</v>
      </c>
      <c r="F779">
        <v>0</v>
      </c>
      <c r="G779">
        <v>0</v>
      </c>
      <c r="H779">
        <v>0</v>
      </c>
      <c r="I779">
        <v>0</v>
      </c>
      <c r="J779">
        <v>0</v>
      </c>
      <c r="K779">
        <v>0</v>
      </c>
      <c r="L779">
        <v>0</v>
      </c>
      <c r="M779">
        <v>0</v>
      </c>
      <c r="N779">
        <v>0</v>
      </c>
      <c r="O779" t="s">
        <v>3266</v>
      </c>
      <c r="P779" t="s">
        <v>3266</v>
      </c>
      <c r="Q779" t="s">
        <v>3267</v>
      </c>
      <c r="R779" t="s">
        <v>3264</v>
      </c>
    </row>
    <row r="780" spans="1:18">
      <c r="A780" t="s">
        <v>1492</v>
      </c>
      <c r="B780" t="s">
        <v>166</v>
      </c>
      <c r="C780">
        <v>0</v>
      </c>
      <c r="D780">
        <v>0</v>
      </c>
      <c r="E780">
        <v>0</v>
      </c>
      <c r="F780">
        <v>0</v>
      </c>
      <c r="G780">
        <v>0</v>
      </c>
      <c r="H780">
        <v>0</v>
      </c>
      <c r="I780">
        <v>0</v>
      </c>
      <c r="J780">
        <v>0</v>
      </c>
      <c r="K780">
        <v>0</v>
      </c>
      <c r="L780">
        <v>0</v>
      </c>
      <c r="M780">
        <v>0</v>
      </c>
      <c r="O780" t="s">
        <v>3266</v>
      </c>
      <c r="P780" t="s">
        <v>3266</v>
      </c>
      <c r="Q780" t="s">
        <v>3267</v>
      </c>
      <c r="R780" t="s">
        <v>3265</v>
      </c>
    </row>
    <row r="781" spans="1:18">
      <c r="A781" t="s">
        <v>1493</v>
      </c>
      <c r="B781" t="s">
        <v>168</v>
      </c>
      <c r="C781">
        <v>0</v>
      </c>
      <c r="D781">
        <v>0</v>
      </c>
      <c r="E781">
        <v>0</v>
      </c>
      <c r="F781">
        <v>0</v>
      </c>
      <c r="G781">
        <v>0</v>
      </c>
      <c r="H781">
        <v>0</v>
      </c>
      <c r="I781">
        <v>0</v>
      </c>
      <c r="J781">
        <v>0</v>
      </c>
      <c r="K781">
        <v>0</v>
      </c>
      <c r="L781">
        <v>0</v>
      </c>
      <c r="M781">
        <v>0</v>
      </c>
      <c r="O781" t="s">
        <v>3266</v>
      </c>
      <c r="P781" t="s">
        <v>3266</v>
      </c>
      <c r="Q781" t="s">
        <v>3267</v>
      </c>
      <c r="R781" t="s">
        <v>3265</v>
      </c>
    </row>
    <row r="782" spans="1:18">
      <c r="A782" t="s">
        <v>1494</v>
      </c>
      <c r="B782" t="s">
        <v>170</v>
      </c>
      <c r="C782">
        <v>0</v>
      </c>
      <c r="D782">
        <v>0</v>
      </c>
      <c r="E782">
        <v>0</v>
      </c>
      <c r="F782">
        <v>0</v>
      </c>
      <c r="G782">
        <v>0</v>
      </c>
      <c r="H782">
        <v>0</v>
      </c>
      <c r="I782">
        <v>0</v>
      </c>
      <c r="J782">
        <v>0</v>
      </c>
      <c r="K782">
        <v>0</v>
      </c>
      <c r="L782">
        <v>0</v>
      </c>
      <c r="M782">
        <v>0</v>
      </c>
      <c r="O782" t="s">
        <v>3266</v>
      </c>
      <c r="P782" t="s">
        <v>3266</v>
      </c>
      <c r="Q782" t="s">
        <v>3267</v>
      </c>
      <c r="R782" t="s">
        <v>3265</v>
      </c>
    </row>
    <row r="783" spans="1:18">
      <c r="A783" t="s">
        <v>1495</v>
      </c>
      <c r="B783" t="s">
        <v>1496</v>
      </c>
      <c r="C783">
        <v>0</v>
      </c>
      <c r="D783">
        <v>0</v>
      </c>
      <c r="E783">
        <v>0</v>
      </c>
      <c r="F783">
        <v>0</v>
      </c>
      <c r="G783">
        <v>0</v>
      </c>
      <c r="H783">
        <v>0</v>
      </c>
      <c r="I783">
        <v>0</v>
      </c>
      <c r="J783">
        <v>0</v>
      </c>
      <c r="K783">
        <v>0</v>
      </c>
      <c r="L783">
        <v>0</v>
      </c>
      <c r="M783">
        <v>0</v>
      </c>
      <c r="O783" t="s">
        <v>3266</v>
      </c>
      <c r="P783" t="s">
        <v>3266</v>
      </c>
      <c r="Q783" t="s">
        <v>3267</v>
      </c>
      <c r="R783" t="s">
        <v>3265</v>
      </c>
    </row>
    <row r="784" spans="1:18">
      <c r="A784" t="s">
        <v>1497</v>
      </c>
      <c r="B784" t="s">
        <v>1498</v>
      </c>
      <c r="C784">
        <v>0</v>
      </c>
      <c r="D784">
        <v>0</v>
      </c>
      <c r="E784">
        <v>0</v>
      </c>
      <c r="F784">
        <v>0</v>
      </c>
      <c r="G784">
        <v>0</v>
      </c>
      <c r="H784">
        <v>0</v>
      </c>
      <c r="I784">
        <v>0</v>
      </c>
      <c r="J784">
        <v>0</v>
      </c>
      <c r="K784">
        <v>0</v>
      </c>
      <c r="L784">
        <v>0</v>
      </c>
      <c r="M784">
        <v>0</v>
      </c>
      <c r="O784" t="s">
        <v>3266</v>
      </c>
      <c r="P784" t="s">
        <v>3266</v>
      </c>
      <c r="Q784" t="s">
        <v>3267</v>
      </c>
      <c r="R784" t="s">
        <v>3265</v>
      </c>
    </row>
    <row r="785" spans="1:18">
      <c r="A785" t="s">
        <v>1499</v>
      </c>
      <c r="B785" t="s">
        <v>1500</v>
      </c>
      <c r="C785">
        <v>0</v>
      </c>
      <c r="D785">
        <v>0</v>
      </c>
      <c r="E785">
        <v>0</v>
      </c>
      <c r="F785">
        <v>0</v>
      </c>
      <c r="G785">
        <v>0</v>
      </c>
      <c r="H785">
        <v>0</v>
      </c>
      <c r="I785">
        <v>0</v>
      </c>
      <c r="J785">
        <v>0</v>
      </c>
      <c r="K785">
        <v>0</v>
      </c>
      <c r="L785">
        <v>0</v>
      </c>
      <c r="M785">
        <v>0</v>
      </c>
      <c r="O785" t="s">
        <v>3266</v>
      </c>
      <c r="P785" t="s">
        <v>3266</v>
      </c>
      <c r="Q785" t="s">
        <v>3267</v>
      </c>
      <c r="R785" t="s">
        <v>3265</v>
      </c>
    </row>
    <row r="786" spans="1:18">
      <c r="A786" t="s">
        <v>1501</v>
      </c>
      <c r="B786" t="s">
        <v>1502</v>
      </c>
      <c r="C786">
        <v>0</v>
      </c>
      <c r="D786">
        <v>0</v>
      </c>
      <c r="E786">
        <v>0</v>
      </c>
      <c r="F786">
        <v>0</v>
      </c>
      <c r="G786">
        <v>0</v>
      </c>
      <c r="H786">
        <v>0</v>
      </c>
      <c r="I786">
        <v>0</v>
      </c>
      <c r="J786">
        <v>0</v>
      </c>
      <c r="K786">
        <v>0</v>
      </c>
      <c r="L786">
        <v>0</v>
      </c>
      <c r="M786">
        <v>0</v>
      </c>
      <c r="O786" t="s">
        <v>3266</v>
      </c>
      <c r="P786" t="s">
        <v>3266</v>
      </c>
      <c r="Q786" t="s">
        <v>3267</v>
      </c>
      <c r="R786" t="s">
        <v>3265</v>
      </c>
    </row>
    <row r="787" spans="1:18">
      <c r="A787" t="s">
        <v>1503</v>
      </c>
      <c r="B787" t="s">
        <v>1504</v>
      </c>
      <c r="C787">
        <v>0</v>
      </c>
      <c r="D787">
        <v>0</v>
      </c>
      <c r="E787">
        <v>0</v>
      </c>
      <c r="F787">
        <v>0</v>
      </c>
      <c r="G787">
        <v>0</v>
      </c>
      <c r="H787">
        <v>0</v>
      </c>
      <c r="I787">
        <v>0</v>
      </c>
      <c r="J787">
        <v>0</v>
      </c>
      <c r="K787">
        <v>0</v>
      </c>
      <c r="L787">
        <v>0</v>
      </c>
      <c r="M787">
        <v>0</v>
      </c>
      <c r="O787" t="s">
        <v>3266</v>
      </c>
      <c r="P787" t="s">
        <v>3266</v>
      </c>
      <c r="Q787" t="s">
        <v>3267</v>
      </c>
      <c r="R787" t="s">
        <v>3265</v>
      </c>
    </row>
    <row r="788" spans="1:18">
      <c r="A788" t="s">
        <v>1505</v>
      </c>
      <c r="B788" t="s">
        <v>1506</v>
      </c>
      <c r="C788">
        <v>0</v>
      </c>
      <c r="D788">
        <v>0</v>
      </c>
      <c r="E788">
        <v>0</v>
      </c>
      <c r="F788">
        <v>0</v>
      </c>
      <c r="G788">
        <v>0</v>
      </c>
      <c r="H788">
        <v>0</v>
      </c>
      <c r="I788">
        <v>0</v>
      </c>
      <c r="J788">
        <v>0</v>
      </c>
      <c r="K788">
        <v>0</v>
      </c>
      <c r="L788">
        <v>0</v>
      </c>
      <c r="M788">
        <v>0</v>
      </c>
      <c r="O788" t="s">
        <v>3266</v>
      </c>
      <c r="P788" t="s">
        <v>3266</v>
      </c>
      <c r="Q788" t="s">
        <v>3267</v>
      </c>
      <c r="R788" t="s">
        <v>3265</v>
      </c>
    </row>
    <row r="789" spans="1:18">
      <c r="A789" t="s">
        <v>1507</v>
      </c>
      <c r="B789" t="s">
        <v>1508</v>
      </c>
      <c r="C789">
        <v>0</v>
      </c>
      <c r="D789">
        <v>0</v>
      </c>
      <c r="E789">
        <v>0</v>
      </c>
      <c r="F789">
        <v>0</v>
      </c>
      <c r="G789">
        <v>0</v>
      </c>
      <c r="H789">
        <v>0</v>
      </c>
      <c r="I789">
        <v>0</v>
      </c>
      <c r="J789">
        <v>0</v>
      </c>
      <c r="K789">
        <v>0</v>
      </c>
      <c r="L789">
        <v>0</v>
      </c>
      <c r="M789">
        <v>0</v>
      </c>
      <c r="O789" t="s">
        <v>3266</v>
      </c>
      <c r="P789" t="s">
        <v>3266</v>
      </c>
      <c r="Q789" t="s">
        <v>3267</v>
      </c>
      <c r="R789" t="s">
        <v>3265</v>
      </c>
    </row>
    <row r="790" spans="1:18">
      <c r="A790" t="s">
        <v>1509</v>
      </c>
      <c r="B790" t="s">
        <v>267</v>
      </c>
      <c r="C790">
        <v>0</v>
      </c>
      <c r="D790">
        <v>0</v>
      </c>
      <c r="E790">
        <v>0</v>
      </c>
      <c r="F790">
        <v>0</v>
      </c>
      <c r="G790">
        <v>0</v>
      </c>
      <c r="H790">
        <v>0</v>
      </c>
      <c r="I790">
        <v>0</v>
      </c>
      <c r="J790">
        <v>0</v>
      </c>
      <c r="K790">
        <v>0</v>
      </c>
      <c r="L790">
        <v>0</v>
      </c>
      <c r="M790">
        <v>0</v>
      </c>
      <c r="O790" t="s">
        <v>3266</v>
      </c>
      <c r="P790" t="s">
        <v>3266</v>
      </c>
      <c r="Q790" t="s">
        <v>3267</v>
      </c>
      <c r="R790" t="s">
        <v>3265</v>
      </c>
    </row>
    <row r="791" spans="1:18">
      <c r="A791" t="s">
        <v>1510</v>
      </c>
      <c r="B791" t="s">
        <v>1511</v>
      </c>
      <c r="C791">
        <v>0</v>
      </c>
      <c r="D791">
        <v>0</v>
      </c>
      <c r="E791">
        <v>0</v>
      </c>
      <c r="F791">
        <v>0</v>
      </c>
      <c r="G791">
        <v>0</v>
      </c>
      <c r="H791">
        <v>0</v>
      </c>
      <c r="I791">
        <v>0</v>
      </c>
      <c r="J791">
        <v>0</v>
      </c>
      <c r="K791">
        <v>0</v>
      </c>
      <c r="L791">
        <v>0</v>
      </c>
      <c r="M791">
        <v>0</v>
      </c>
      <c r="O791" t="s">
        <v>3266</v>
      </c>
      <c r="P791" t="s">
        <v>3266</v>
      </c>
      <c r="Q791" t="s">
        <v>3267</v>
      </c>
      <c r="R791" t="s">
        <v>3265</v>
      </c>
    </row>
    <row r="792" spans="1:18">
      <c r="A792" t="s">
        <v>1512</v>
      </c>
      <c r="B792" t="s">
        <v>184</v>
      </c>
      <c r="C792">
        <v>0</v>
      </c>
      <c r="D792">
        <v>0</v>
      </c>
      <c r="E792">
        <v>0</v>
      </c>
      <c r="F792">
        <v>0</v>
      </c>
      <c r="G792">
        <v>0</v>
      </c>
      <c r="H792">
        <v>0</v>
      </c>
      <c r="I792">
        <v>0</v>
      </c>
      <c r="J792">
        <v>0</v>
      </c>
      <c r="K792">
        <v>0</v>
      </c>
      <c r="L792">
        <v>0</v>
      </c>
      <c r="M792">
        <v>0</v>
      </c>
      <c r="O792" t="s">
        <v>3266</v>
      </c>
      <c r="P792" t="s">
        <v>3266</v>
      </c>
      <c r="Q792" t="s">
        <v>3267</v>
      </c>
      <c r="R792" t="s">
        <v>3265</v>
      </c>
    </row>
    <row r="793" spans="1:18">
      <c r="A793" t="s">
        <v>1513</v>
      </c>
      <c r="B793" t="s">
        <v>1514</v>
      </c>
      <c r="C793">
        <v>0</v>
      </c>
      <c r="D793">
        <v>0</v>
      </c>
      <c r="E793">
        <v>0</v>
      </c>
      <c r="F793">
        <v>0</v>
      </c>
      <c r="G793">
        <v>0</v>
      </c>
      <c r="H793">
        <v>0</v>
      </c>
      <c r="I793">
        <v>0</v>
      </c>
      <c r="J793">
        <v>0</v>
      </c>
      <c r="K793">
        <v>0</v>
      </c>
      <c r="L793">
        <v>0</v>
      </c>
      <c r="M793">
        <v>0</v>
      </c>
      <c r="O793" t="s">
        <v>3266</v>
      </c>
      <c r="P793" t="s">
        <v>3266</v>
      </c>
      <c r="Q793" t="s">
        <v>3267</v>
      </c>
      <c r="R793" t="s">
        <v>3265</v>
      </c>
    </row>
    <row r="794" spans="1:18">
      <c r="A794" t="s">
        <v>1515</v>
      </c>
      <c r="B794" t="s">
        <v>1516</v>
      </c>
      <c r="C794">
        <v>0</v>
      </c>
      <c r="D794">
        <v>0</v>
      </c>
      <c r="E794">
        <v>0</v>
      </c>
      <c r="F794">
        <v>0</v>
      </c>
      <c r="G794">
        <v>0</v>
      </c>
      <c r="H794">
        <v>0</v>
      </c>
      <c r="I794">
        <v>0</v>
      </c>
      <c r="J794">
        <v>0</v>
      </c>
      <c r="K794">
        <v>0</v>
      </c>
      <c r="L794">
        <v>0</v>
      </c>
      <c r="M794">
        <v>0</v>
      </c>
      <c r="N794">
        <v>0</v>
      </c>
      <c r="O794" t="s">
        <v>3266</v>
      </c>
      <c r="P794" t="s">
        <v>3266</v>
      </c>
      <c r="Q794" t="s">
        <v>3267</v>
      </c>
      <c r="R794" t="s">
        <v>3264</v>
      </c>
    </row>
    <row r="795" spans="1:18">
      <c r="A795" t="s">
        <v>1517</v>
      </c>
      <c r="B795" t="s">
        <v>1516</v>
      </c>
      <c r="C795">
        <v>0</v>
      </c>
      <c r="D795">
        <v>0</v>
      </c>
      <c r="E795">
        <v>0</v>
      </c>
      <c r="F795">
        <v>0</v>
      </c>
      <c r="G795">
        <v>0</v>
      </c>
      <c r="H795">
        <v>0</v>
      </c>
      <c r="I795">
        <v>0</v>
      </c>
      <c r="J795">
        <v>0</v>
      </c>
      <c r="K795">
        <v>0</v>
      </c>
      <c r="L795">
        <v>0</v>
      </c>
      <c r="M795">
        <v>0</v>
      </c>
      <c r="O795" t="s">
        <v>3266</v>
      </c>
      <c r="P795" t="s">
        <v>3266</v>
      </c>
      <c r="Q795" t="s">
        <v>3267</v>
      </c>
      <c r="R795" t="s">
        <v>3265</v>
      </c>
    </row>
    <row r="796" spans="1:18">
      <c r="A796" t="s">
        <v>1518</v>
      </c>
      <c r="B796" t="s">
        <v>126</v>
      </c>
      <c r="C796">
        <v>1947</v>
      </c>
      <c r="D796">
        <v>3650</v>
      </c>
      <c r="E796">
        <v>1016</v>
      </c>
      <c r="F796">
        <v>673</v>
      </c>
      <c r="G796">
        <v>210</v>
      </c>
      <c r="H796">
        <v>65</v>
      </c>
      <c r="I796">
        <v>0</v>
      </c>
      <c r="J796">
        <v>0</v>
      </c>
      <c r="K796">
        <v>0</v>
      </c>
      <c r="L796">
        <v>492</v>
      </c>
      <c r="M796">
        <v>68</v>
      </c>
      <c r="N796">
        <v>0</v>
      </c>
      <c r="O796">
        <v>-0.478</v>
      </c>
      <c r="P796">
        <v>-0.722</v>
      </c>
      <c r="Q796" t="s">
        <v>3262</v>
      </c>
      <c r="R796" t="s">
        <v>3263</v>
      </c>
    </row>
    <row r="797" spans="1:18">
      <c r="A797" t="s">
        <v>1519</v>
      </c>
      <c r="B797" t="s">
        <v>1520</v>
      </c>
      <c r="C797">
        <v>1093</v>
      </c>
      <c r="D797">
        <v>2365</v>
      </c>
      <c r="E797">
        <v>807</v>
      </c>
      <c r="F797">
        <v>529</v>
      </c>
      <c r="G797">
        <v>166</v>
      </c>
      <c r="H797">
        <v>44</v>
      </c>
      <c r="I797">
        <v>0</v>
      </c>
      <c r="J797">
        <v>0</v>
      </c>
      <c r="K797">
        <v>0</v>
      </c>
      <c r="L797">
        <v>235</v>
      </c>
      <c r="M797">
        <v>68</v>
      </c>
      <c r="N797">
        <v>0</v>
      </c>
      <c r="O797">
        <v>-0.262</v>
      </c>
      <c r="P797">
        <v>-0.659</v>
      </c>
      <c r="Q797" t="s">
        <v>3262</v>
      </c>
      <c r="R797" t="s">
        <v>3264</v>
      </c>
    </row>
    <row r="798" spans="1:20">
      <c r="A798" t="s">
        <v>1521</v>
      </c>
      <c r="B798" t="s">
        <v>166</v>
      </c>
      <c r="C798">
        <v>158</v>
      </c>
      <c r="D798">
        <v>1171</v>
      </c>
      <c r="E798">
        <v>135</v>
      </c>
      <c r="F798">
        <v>89</v>
      </c>
      <c r="G798">
        <v>32</v>
      </c>
      <c r="H798">
        <v>14</v>
      </c>
      <c r="I798">
        <v>0</v>
      </c>
      <c r="J798">
        <v>0</v>
      </c>
      <c r="K798">
        <v>0</v>
      </c>
      <c r="L798">
        <v>9</v>
      </c>
      <c r="M798">
        <v>0</v>
      </c>
      <c r="O798">
        <v>-0.146</v>
      </c>
      <c r="P798">
        <v>-0.885</v>
      </c>
      <c r="Q798" t="s">
        <v>3262</v>
      </c>
      <c r="R798" t="s">
        <v>3265</v>
      </c>
      <c r="T798">
        <v>-20000</v>
      </c>
    </row>
    <row r="799" spans="1:18">
      <c r="A799" t="s">
        <v>1522</v>
      </c>
      <c r="B799" t="s">
        <v>168</v>
      </c>
      <c r="C799">
        <v>6</v>
      </c>
      <c r="D799">
        <v>58</v>
      </c>
      <c r="E799">
        <v>0</v>
      </c>
      <c r="F799">
        <v>0</v>
      </c>
      <c r="G799">
        <v>0</v>
      </c>
      <c r="H799">
        <v>0</v>
      </c>
      <c r="I799">
        <v>0</v>
      </c>
      <c r="J799">
        <v>0</v>
      </c>
      <c r="K799">
        <v>0</v>
      </c>
      <c r="L799">
        <v>0</v>
      </c>
      <c r="M799">
        <v>0</v>
      </c>
      <c r="O799">
        <v>-1</v>
      </c>
      <c r="P799">
        <v>-1</v>
      </c>
      <c r="Q799" t="s">
        <v>3262</v>
      </c>
      <c r="R799" t="s">
        <v>3265</v>
      </c>
    </row>
    <row r="800" spans="1:18">
      <c r="A800" t="s">
        <v>1523</v>
      </c>
      <c r="B800" t="s">
        <v>170</v>
      </c>
      <c r="C800">
        <v>0</v>
      </c>
      <c r="D800">
        <v>0</v>
      </c>
      <c r="E800">
        <v>0</v>
      </c>
      <c r="F800">
        <v>0</v>
      </c>
      <c r="G800">
        <v>0</v>
      </c>
      <c r="H800">
        <v>0</v>
      </c>
      <c r="I800">
        <v>0</v>
      </c>
      <c r="J800">
        <v>0</v>
      </c>
      <c r="K800">
        <v>0</v>
      </c>
      <c r="L800">
        <v>0</v>
      </c>
      <c r="M800">
        <v>0</v>
      </c>
      <c r="O800" t="s">
        <v>3266</v>
      </c>
      <c r="P800" t="s">
        <v>3266</v>
      </c>
      <c r="Q800" t="s">
        <v>3267</v>
      </c>
      <c r="R800" t="s">
        <v>3265</v>
      </c>
    </row>
    <row r="801" spans="1:18">
      <c r="A801" t="s">
        <v>1524</v>
      </c>
      <c r="B801" t="s">
        <v>1525</v>
      </c>
      <c r="C801">
        <v>601</v>
      </c>
      <c r="D801">
        <v>696</v>
      </c>
      <c r="E801">
        <v>352</v>
      </c>
      <c r="F801">
        <v>185</v>
      </c>
      <c r="G801">
        <v>77</v>
      </c>
      <c r="H801">
        <v>22</v>
      </c>
      <c r="I801">
        <v>0</v>
      </c>
      <c r="J801">
        <v>0</v>
      </c>
      <c r="K801">
        <v>0</v>
      </c>
      <c r="L801">
        <v>181</v>
      </c>
      <c r="M801">
        <v>68</v>
      </c>
      <c r="O801">
        <v>-0.414</v>
      </c>
      <c r="P801">
        <v>-0.494</v>
      </c>
      <c r="Q801" t="s">
        <v>3262</v>
      </c>
      <c r="R801" t="s">
        <v>3265</v>
      </c>
    </row>
    <row r="802" spans="1:18">
      <c r="A802" t="s">
        <v>1526</v>
      </c>
      <c r="B802" t="s">
        <v>1527</v>
      </c>
      <c r="C802">
        <v>0</v>
      </c>
      <c r="D802">
        <v>0</v>
      </c>
      <c r="E802">
        <v>0</v>
      </c>
      <c r="F802">
        <v>0</v>
      </c>
      <c r="G802">
        <v>0</v>
      </c>
      <c r="H802">
        <v>0</v>
      </c>
      <c r="I802">
        <v>0</v>
      </c>
      <c r="J802">
        <v>0</v>
      </c>
      <c r="K802">
        <v>0</v>
      </c>
      <c r="L802">
        <v>0</v>
      </c>
      <c r="M802">
        <v>0</v>
      </c>
      <c r="O802" t="s">
        <v>3266</v>
      </c>
      <c r="P802" t="s">
        <v>3266</v>
      </c>
      <c r="Q802" t="s">
        <v>3267</v>
      </c>
      <c r="R802" t="s">
        <v>3265</v>
      </c>
    </row>
    <row r="803" spans="1:18">
      <c r="A803" t="s">
        <v>1528</v>
      </c>
      <c r="B803" t="s">
        <v>1529</v>
      </c>
      <c r="C803">
        <v>0</v>
      </c>
      <c r="D803">
        <v>0</v>
      </c>
      <c r="E803">
        <v>0</v>
      </c>
      <c r="F803">
        <v>0</v>
      </c>
      <c r="G803">
        <v>0</v>
      </c>
      <c r="H803">
        <v>0</v>
      </c>
      <c r="I803">
        <v>0</v>
      </c>
      <c r="J803">
        <v>0</v>
      </c>
      <c r="K803">
        <v>0</v>
      </c>
      <c r="L803">
        <v>0</v>
      </c>
      <c r="M803">
        <v>0</v>
      </c>
      <c r="O803" t="s">
        <v>3266</v>
      </c>
      <c r="P803" t="s">
        <v>3266</v>
      </c>
      <c r="Q803" t="s">
        <v>3267</v>
      </c>
      <c r="R803" t="s">
        <v>3265</v>
      </c>
    </row>
    <row r="804" spans="1:18">
      <c r="A804" t="s">
        <v>1530</v>
      </c>
      <c r="B804" t="s">
        <v>1531</v>
      </c>
      <c r="C804">
        <v>5</v>
      </c>
      <c r="D804">
        <v>0</v>
      </c>
      <c r="E804">
        <v>0</v>
      </c>
      <c r="F804">
        <v>0</v>
      </c>
      <c r="G804">
        <v>0</v>
      </c>
      <c r="H804">
        <v>0</v>
      </c>
      <c r="I804">
        <v>0</v>
      </c>
      <c r="J804">
        <v>0</v>
      </c>
      <c r="K804">
        <v>0</v>
      </c>
      <c r="L804">
        <v>0</v>
      </c>
      <c r="M804">
        <v>0</v>
      </c>
      <c r="O804">
        <v>-1</v>
      </c>
      <c r="P804" t="s">
        <v>3266</v>
      </c>
      <c r="Q804" t="s">
        <v>3262</v>
      </c>
      <c r="R804" t="s">
        <v>3265</v>
      </c>
    </row>
    <row r="805" spans="1:18">
      <c r="A805" t="s">
        <v>1532</v>
      </c>
      <c r="B805" t="s">
        <v>1533</v>
      </c>
      <c r="C805">
        <v>0</v>
      </c>
      <c r="D805">
        <v>0</v>
      </c>
      <c r="E805">
        <v>0</v>
      </c>
      <c r="F805">
        <v>0</v>
      </c>
      <c r="G805">
        <v>0</v>
      </c>
      <c r="H805">
        <v>0</v>
      </c>
      <c r="I805">
        <v>0</v>
      </c>
      <c r="J805">
        <v>0</v>
      </c>
      <c r="K805">
        <v>0</v>
      </c>
      <c r="L805">
        <v>0</v>
      </c>
      <c r="M805">
        <v>0</v>
      </c>
      <c r="O805" t="s">
        <v>3266</v>
      </c>
      <c r="P805" t="s">
        <v>3266</v>
      </c>
      <c r="Q805" t="s">
        <v>3267</v>
      </c>
      <c r="R805" t="s">
        <v>3265</v>
      </c>
    </row>
    <row r="806" spans="1:18">
      <c r="A806" t="s">
        <v>1534</v>
      </c>
      <c r="B806" t="s">
        <v>1535</v>
      </c>
      <c r="C806">
        <v>0</v>
      </c>
      <c r="D806">
        <v>0</v>
      </c>
      <c r="E806">
        <v>0</v>
      </c>
      <c r="F806">
        <v>0</v>
      </c>
      <c r="G806">
        <v>0</v>
      </c>
      <c r="H806">
        <v>0</v>
      </c>
      <c r="I806">
        <v>0</v>
      </c>
      <c r="J806">
        <v>0</v>
      </c>
      <c r="K806">
        <v>0</v>
      </c>
      <c r="L806">
        <v>0</v>
      </c>
      <c r="M806">
        <v>0</v>
      </c>
      <c r="O806" t="s">
        <v>3266</v>
      </c>
      <c r="P806" t="s">
        <v>3266</v>
      </c>
      <c r="Q806" t="s">
        <v>3267</v>
      </c>
      <c r="R806" t="s">
        <v>3265</v>
      </c>
    </row>
    <row r="807" spans="1:18">
      <c r="A807" t="s">
        <v>1536</v>
      </c>
      <c r="B807" t="s">
        <v>1537</v>
      </c>
      <c r="C807">
        <v>323</v>
      </c>
      <c r="D807">
        <v>440</v>
      </c>
      <c r="E807">
        <v>320</v>
      </c>
      <c r="F807">
        <v>255</v>
      </c>
      <c r="G807">
        <v>57</v>
      </c>
      <c r="H807">
        <v>8</v>
      </c>
      <c r="I807">
        <v>0</v>
      </c>
      <c r="J807">
        <v>0</v>
      </c>
      <c r="K807">
        <v>0</v>
      </c>
      <c r="L807">
        <v>45</v>
      </c>
      <c r="M807">
        <v>0</v>
      </c>
      <c r="O807">
        <v>-0.009</v>
      </c>
      <c r="P807">
        <v>-0.273</v>
      </c>
      <c r="Q807" t="s">
        <v>3262</v>
      </c>
      <c r="R807" t="s">
        <v>3265</v>
      </c>
    </row>
    <row r="808" spans="1:18">
      <c r="A808" t="s">
        <v>1538</v>
      </c>
      <c r="B808" t="s">
        <v>1539</v>
      </c>
      <c r="C808">
        <v>158</v>
      </c>
      <c r="D808">
        <v>359</v>
      </c>
      <c r="E808">
        <v>48</v>
      </c>
      <c r="F808">
        <v>31</v>
      </c>
      <c r="G808">
        <v>13</v>
      </c>
      <c r="H808">
        <v>4</v>
      </c>
      <c r="I808">
        <v>0</v>
      </c>
      <c r="J808">
        <v>0</v>
      </c>
      <c r="K808">
        <v>0</v>
      </c>
      <c r="L808">
        <v>7</v>
      </c>
      <c r="M808">
        <v>0</v>
      </c>
      <c r="N808">
        <v>0</v>
      </c>
      <c r="O808">
        <v>-0.696</v>
      </c>
      <c r="P808">
        <v>-0.866</v>
      </c>
      <c r="Q808" t="s">
        <v>3262</v>
      </c>
      <c r="R808" t="s">
        <v>3264</v>
      </c>
    </row>
    <row r="809" spans="1:18">
      <c r="A809" t="s">
        <v>1540</v>
      </c>
      <c r="B809" t="s">
        <v>1539</v>
      </c>
      <c r="C809">
        <v>158</v>
      </c>
      <c r="D809">
        <v>359</v>
      </c>
      <c r="E809">
        <v>48</v>
      </c>
      <c r="F809">
        <v>31</v>
      </c>
      <c r="G809">
        <v>13</v>
      </c>
      <c r="H809">
        <v>4</v>
      </c>
      <c r="I809">
        <v>0</v>
      </c>
      <c r="J809">
        <v>0</v>
      </c>
      <c r="K809">
        <v>0</v>
      </c>
      <c r="L809">
        <v>7</v>
      </c>
      <c r="M809">
        <v>0</v>
      </c>
      <c r="O809">
        <v>-0.696</v>
      </c>
      <c r="P809">
        <v>-0.866</v>
      </c>
      <c r="Q809" t="s">
        <v>3262</v>
      </c>
      <c r="R809" t="s">
        <v>3265</v>
      </c>
    </row>
    <row r="810" spans="1:18">
      <c r="A810" t="s">
        <v>1541</v>
      </c>
      <c r="B810" t="s">
        <v>1542</v>
      </c>
      <c r="C810">
        <v>365</v>
      </c>
      <c r="D810">
        <v>545</v>
      </c>
      <c r="E810">
        <v>0</v>
      </c>
      <c r="F810">
        <v>0</v>
      </c>
      <c r="G810">
        <v>0</v>
      </c>
      <c r="H810">
        <v>0</v>
      </c>
      <c r="I810">
        <v>0</v>
      </c>
      <c r="J810">
        <v>0</v>
      </c>
      <c r="K810">
        <v>0</v>
      </c>
      <c r="L810">
        <v>160</v>
      </c>
      <c r="M810">
        <v>0</v>
      </c>
      <c r="N810">
        <v>0</v>
      </c>
      <c r="O810">
        <v>-1</v>
      </c>
      <c r="P810">
        <v>-1</v>
      </c>
      <c r="Q810" t="s">
        <v>3262</v>
      </c>
      <c r="R810" t="s">
        <v>3264</v>
      </c>
    </row>
    <row r="811" spans="1:18">
      <c r="A811" t="s">
        <v>1543</v>
      </c>
      <c r="B811" t="s">
        <v>1544</v>
      </c>
      <c r="C811">
        <v>365</v>
      </c>
      <c r="D811">
        <v>545</v>
      </c>
      <c r="E811">
        <v>0</v>
      </c>
      <c r="F811">
        <v>0</v>
      </c>
      <c r="G811">
        <v>0</v>
      </c>
      <c r="H811">
        <v>0</v>
      </c>
      <c r="I811">
        <v>0</v>
      </c>
      <c r="J811">
        <v>0</v>
      </c>
      <c r="K811">
        <v>0</v>
      </c>
      <c r="L811">
        <v>160</v>
      </c>
      <c r="M811">
        <v>0</v>
      </c>
      <c r="O811">
        <v>-1</v>
      </c>
      <c r="P811">
        <v>-1</v>
      </c>
      <c r="Q811" t="s">
        <v>3262</v>
      </c>
      <c r="R811" t="s">
        <v>3265</v>
      </c>
    </row>
    <row r="812" spans="1:18">
      <c r="A812" t="s">
        <v>1545</v>
      </c>
      <c r="B812" t="s">
        <v>1546</v>
      </c>
      <c r="C812">
        <v>0</v>
      </c>
      <c r="D812">
        <v>0</v>
      </c>
      <c r="E812">
        <v>0</v>
      </c>
      <c r="F812">
        <v>0</v>
      </c>
      <c r="G812">
        <v>0</v>
      </c>
      <c r="H812">
        <v>0</v>
      </c>
      <c r="I812">
        <v>0</v>
      </c>
      <c r="J812">
        <v>0</v>
      </c>
      <c r="K812">
        <v>0</v>
      </c>
      <c r="L812">
        <v>0</v>
      </c>
      <c r="M812">
        <v>0</v>
      </c>
      <c r="O812" t="s">
        <v>3266</v>
      </c>
      <c r="P812" t="s">
        <v>3266</v>
      </c>
      <c r="Q812" t="s">
        <v>3267</v>
      </c>
      <c r="R812" t="s">
        <v>3265</v>
      </c>
    </row>
    <row r="813" spans="1:18">
      <c r="A813" t="s">
        <v>1547</v>
      </c>
      <c r="B813" t="s">
        <v>1548</v>
      </c>
      <c r="C813">
        <v>210</v>
      </c>
      <c r="D813">
        <v>232</v>
      </c>
      <c r="E813">
        <v>67</v>
      </c>
      <c r="F813">
        <v>40</v>
      </c>
      <c r="G813">
        <v>17</v>
      </c>
      <c r="H813">
        <v>10</v>
      </c>
      <c r="I813">
        <v>0</v>
      </c>
      <c r="J813">
        <v>0</v>
      </c>
      <c r="K813">
        <v>0</v>
      </c>
      <c r="L813">
        <v>66</v>
      </c>
      <c r="M813">
        <v>0</v>
      </c>
      <c r="N813">
        <v>0</v>
      </c>
      <c r="O813">
        <v>-0.681</v>
      </c>
      <c r="P813">
        <v>-0.711</v>
      </c>
      <c r="Q813" t="s">
        <v>3262</v>
      </c>
      <c r="R813" t="s">
        <v>3264</v>
      </c>
    </row>
    <row r="814" spans="1:18">
      <c r="A814" t="s">
        <v>1549</v>
      </c>
      <c r="B814" t="s">
        <v>1548</v>
      </c>
      <c r="C814">
        <v>210</v>
      </c>
      <c r="D814">
        <v>232</v>
      </c>
      <c r="E814">
        <v>67</v>
      </c>
      <c r="F814">
        <v>40</v>
      </c>
      <c r="G814">
        <v>17</v>
      </c>
      <c r="H814">
        <v>10</v>
      </c>
      <c r="I814">
        <v>0</v>
      </c>
      <c r="J814">
        <v>0</v>
      </c>
      <c r="K814">
        <v>0</v>
      </c>
      <c r="L814">
        <v>66</v>
      </c>
      <c r="M814">
        <v>0</v>
      </c>
      <c r="O814">
        <v>-0.681</v>
      </c>
      <c r="P814">
        <v>-0.711</v>
      </c>
      <c r="Q814" t="s">
        <v>3262</v>
      </c>
      <c r="R814" t="s">
        <v>3265</v>
      </c>
    </row>
    <row r="815" spans="1:18">
      <c r="A815" t="s">
        <v>1550</v>
      </c>
      <c r="B815" t="s">
        <v>1551</v>
      </c>
      <c r="C815">
        <v>111</v>
      </c>
      <c r="D815">
        <v>135</v>
      </c>
      <c r="E815">
        <v>94</v>
      </c>
      <c r="F815">
        <v>73</v>
      </c>
      <c r="G815">
        <v>14</v>
      </c>
      <c r="H815">
        <v>7</v>
      </c>
      <c r="I815">
        <v>0</v>
      </c>
      <c r="J815">
        <v>0</v>
      </c>
      <c r="K815">
        <v>0</v>
      </c>
      <c r="L815">
        <v>16</v>
      </c>
      <c r="M815">
        <v>0</v>
      </c>
      <c r="N815">
        <v>0</v>
      </c>
      <c r="O815">
        <v>-0.153</v>
      </c>
      <c r="P815">
        <v>-0.304</v>
      </c>
      <c r="Q815" t="s">
        <v>3262</v>
      </c>
      <c r="R815" t="s">
        <v>3264</v>
      </c>
    </row>
    <row r="816" spans="1:18">
      <c r="A816" t="s">
        <v>1552</v>
      </c>
      <c r="B816" t="s">
        <v>1551</v>
      </c>
      <c r="C816">
        <v>111</v>
      </c>
      <c r="D816">
        <v>135</v>
      </c>
      <c r="E816">
        <v>94</v>
      </c>
      <c r="F816">
        <v>73</v>
      </c>
      <c r="G816">
        <v>14</v>
      </c>
      <c r="H816">
        <v>7</v>
      </c>
      <c r="I816">
        <v>0</v>
      </c>
      <c r="J816">
        <v>0</v>
      </c>
      <c r="K816">
        <v>0</v>
      </c>
      <c r="L816">
        <v>16</v>
      </c>
      <c r="M816">
        <v>0</v>
      </c>
      <c r="O816">
        <v>-0.153</v>
      </c>
      <c r="P816">
        <v>-0.304</v>
      </c>
      <c r="Q816" t="s">
        <v>3262</v>
      </c>
      <c r="R816" t="s">
        <v>3265</v>
      </c>
    </row>
    <row r="817" spans="1:18">
      <c r="A817" t="s">
        <v>1553</v>
      </c>
      <c r="B817" t="s">
        <v>1554</v>
      </c>
      <c r="C817">
        <v>10</v>
      </c>
      <c r="D817">
        <v>14</v>
      </c>
      <c r="E817">
        <v>0</v>
      </c>
      <c r="F817">
        <v>0</v>
      </c>
      <c r="G817">
        <v>0</v>
      </c>
      <c r="H817">
        <v>0</v>
      </c>
      <c r="I817">
        <v>0</v>
      </c>
      <c r="J817">
        <v>0</v>
      </c>
      <c r="K817">
        <v>0</v>
      </c>
      <c r="L817">
        <v>8</v>
      </c>
      <c r="M817">
        <v>0</v>
      </c>
      <c r="N817">
        <v>0</v>
      </c>
      <c r="O817">
        <v>-1</v>
      </c>
      <c r="P817">
        <v>-1</v>
      </c>
      <c r="Q817" t="s">
        <v>3262</v>
      </c>
      <c r="R817" t="s">
        <v>3264</v>
      </c>
    </row>
    <row r="818" spans="1:18">
      <c r="A818" t="s">
        <v>1555</v>
      </c>
      <c r="B818" t="s">
        <v>1554</v>
      </c>
      <c r="C818">
        <v>10</v>
      </c>
      <c r="D818">
        <v>14</v>
      </c>
      <c r="E818">
        <v>0</v>
      </c>
      <c r="F818">
        <v>0</v>
      </c>
      <c r="G818">
        <v>0</v>
      </c>
      <c r="H818">
        <v>0</v>
      </c>
      <c r="I818">
        <v>0</v>
      </c>
      <c r="J818">
        <v>0</v>
      </c>
      <c r="K818">
        <v>0</v>
      </c>
      <c r="L818">
        <v>8</v>
      </c>
      <c r="M818">
        <v>0</v>
      </c>
      <c r="O818">
        <v>-1</v>
      </c>
      <c r="P818">
        <v>-1</v>
      </c>
      <c r="Q818" t="s">
        <v>3262</v>
      </c>
      <c r="R818" t="s">
        <v>3265</v>
      </c>
    </row>
    <row r="819" spans="1:18">
      <c r="A819" t="s">
        <v>1556</v>
      </c>
      <c r="B819" t="s">
        <v>127</v>
      </c>
      <c r="C819">
        <v>16039</v>
      </c>
      <c r="D819">
        <v>14990</v>
      </c>
      <c r="E819">
        <v>8797</v>
      </c>
      <c r="F819">
        <v>3703</v>
      </c>
      <c r="G819">
        <v>1282</v>
      </c>
      <c r="H819">
        <v>482</v>
      </c>
      <c r="I819">
        <v>2324</v>
      </c>
      <c r="J819">
        <v>0</v>
      </c>
      <c r="K819">
        <v>0</v>
      </c>
      <c r="L819">
        <v>7721</v>
      </c>
      <c r="M819">
        <v>1006</v>
      </c>
      <c r="N819">
        <v>0</v>
      </c>
      <c r="O819">
        <v>-0.452</v>
      </c>
      <c r="P819">
        <v>-0.413</v>
      </c>
      <c r="Q819" t="s">
        <v>3262</v>
      </c>
      <c r="R819" t="s">
        <v>3263</v>
      </c>
    </row>
    <row r="820" spans="1:18">
      <c r="A820" t="s">
        <v>1557</v>
      </c>
      <c r="B820" t="s">
        <v>1558</v>
      </c>
      <c r="C820">
        <v>7118</v>
      </c>
      <c r="D820">
        <v>5477</v>
      </c>
      <c r="E820">
        <v>3771</v>
      </c>
      <c r="F820">
        <v>2700</v>
      </c>
      <c r="G820">
        <v>872</v>
      </c>
      <c r="H820">
        <v>198</v>
      </c>
      <c r="I820">
        <v>0</v>
      </c>
      <c r="J820">
        <v>0</v>
      </c>
      <c r="K820">
        <v>0</v>
      </c>
      <c r="L820">
        <v>1729</v>
      </c>
      <c r="M820">
        <v>1</v>
      </c>
      <c r="N820">
        <v>0</v>
      </c>
      <c r="O820">
        <v>-0.47</v>
      </c>
      <c r="P820">
        <v>-0.311</v>
      </c>
      <c r="Q820" t="s">
        <v>3262</v>
      </c>
      <c r="R820" t="s">
        <v>3264</v>
      </c>
    </row>
    <row r="821" spans="1:20">
      <c r="A821" t="s">
        <v>1559</v>
      </c>
      <c r="B821" t="s">
        <v>166</v>
      </c>
      <c r="C821">
        <v>622</v>
      </c>
      <c r="D821">
        <v>720</v>
      </c>
      <c r="E821">
        <v>630</v>
      </c>
      <c r="F821">
        <v>379</v>
      </c>
      <c r="G821">
        <v>195</v>
      </c>
      <c r="H821">
        <v>55</v>
      </c>
      <c r="I821">
        <v>0</v>
      </c>
      <c r="J821">
        <v>0</v>
      </c>
      <c r="K821">
        <v>0</v>
      </c>
      <c r="L821">
        <v>70</v>
      </c>
      <c r="M821">
        <v>1</v>
      </c>
      <c r="O821">
        <v>0.013</v>
      </c>
      <c r="P821">
        <v>-0.125</v>
      </c>
      <c r="Q821" t="s">
        <v>3262</v>
      </c>
      <c r="R821" t="s">
        <v>3265</v>
      </c>
      <c r="T821">
        <v>-30000</v>
      </c>
    </row>
    <row r="822" spans="1:18">
      <c r="A822" t="s">
        <v>1560</v>
      </c>
      <c r="B822" t="s">
        <v>168</v>
      </c>
      <c r="C822">
        <v>1</v>
      </c>
      <c r="D822">
        <v>0</v>
      </c>
      <c r="E822">
        <v>0</v>
      </c>
      <c r="F822">
        <v>0</v>
      </c>
      <c r="G822">
        <v>0</v>
      </c>
      <c r="H822">
        <v>0</v>
      </c>
      <c r="I822">
        <v>0</v>
      </c>
      <c r="J822">
        <v>0</v>
      </c>
      <c r="K822">
        <v>0</v>
      </c>
      <c r="L822">
        <v>0</v>
      </c>
      <c r="M822">
        <v>0</v>
      </c>
      <c r="O822">
        <v>-1</v>
      </c>
      <c r="P822" t="s">
        <v>3266</v>
      </c>
      <c r="Q822" t="s">
        <v>3262</v>
      </c>
      <c r="R822" t="s">
        <v>3265</v>
      </c>
    </row>
    <row r="823" spans="1:18">
      <c r="A823" t="s">
        <v>1561</v>
      </c>
      <c r="B823" t="s">
        <v>170</v>
      </c>
      <c r="C823">
        <v>0</v>
      </c>
      <c r="D823">
        <v>0</v>
      </c>
      <c r="E823">
        <v>0</v>
      </c>
      <c r="F823">
        <v>0</v>
      </c>
      <c r="G823">
        <v>0</v>
      </c>
      <c r="H823">
        <v>0</v>
      </c>
      <c r="I823">
        <v>0</v>
      </c>
      <c r="J823">
        <v>0</v>
      </c>
      <c r="K823">
        <v>0</v>
      </c>
      <c r="L823">
        <v>0</v>
      </c>
      <c r="M823">
        <v>0</v>
      </c>
      <c r="O823" t="s">
        <v>3266</v>
      </c>
      <c r="P823" t="s">
        <v>3266</v>
      </c>
      <c r="Q823" t="s">
        <v>3267</v>
      </c>
      <c r="R823" t="s">
        <v>3265</v>
      </c>
    </row>
    <row r="824" spans="1:20">
      <c r="A824" t="s">
        <v>1562</v>
      </c>
      <c r="B824" t="s">
        <v>184</v>
      </c>
      <c r="C824">
        <v>3546</v>
      </c>
      <c r="D824">
        <v>4026</v>
      </c>
      <c r="E824">
        <v>3141</v>
      </c>
      <c r="F824">
        <v>2321</v>
      </c>
      <c r="G824">
        <v>677</v>
      </c>
      <c r="H824">
        <v>143</v>
      </c>
      <c r="I824">
        <v>0</v>
      </c>
      <c r="J824">
        <v>0</v>
      </c>
      <c r="K824">
        <v>0</v>
      </c>
      <c r="L824">
        <v>371</v>
      </c>
      <c r="M824">
        <v>0</v>
      </c>
      <c r="O824">
        <v>-0.114</v>
      </c>
      <c r="P824">
        <v>-0.22</v>
      </c>
      <c r="Q824" t="s">
        <v>3262</v>
      </c>
      <c r="R824" t="s">
        <v>3265</v>
      </c>
      <c r="T824">
        <v>-20000</v>
      </c>
    </row>
    <row r="825" spans="1:18">
      <c r="A825" t="s">
        <v>1563</v>
      </c>
      <c r="B825" t="s">
        <v>1564</v>
      </c>
      <c r="C825">
        <v>0</v>
      </c>
      <c r="D825">
        <v>0</v>
      </c>
      <c r="E825">
        <v>0</v>
      </c>
      <c r="F825">
        <v>0</v>
      </c>
      <c r="G825">
        <v>0</v>
      </c>
      <c r="H825">
        <v>0</v>
      </c>
      <c r="I825">
        <v>0</v>
      </c>
      <c r="J825">
        <v>0</v>
      </c>
      <c r="K825">
        <v>0</v>
      </c>
      <c r="L825">
        <v>0</v>
      </c>
      <c r="M825">
        <v>0</v>
      </c>
      <c r="O825" t="s">
        <v>3266</v>
      </c>
      <c r="P825" t="s">
        <v>3266</v>
      </c>
      <c r="Q825" t="s">
        <v>3267</v>
      </c>
      <c r="R825" t="s">
        <v>3265</v>
      </c>
    </row>
    <row r="826" spans="1:18">
      <c r="A826" t="s">
        <v>1565</v>
      </c>
      <c r="B826" t="s">
        <v>1566</v>
      </c>
      <c r="C826">
        <v>2</v>
      </c>
      <c r="D826">
        <v>2</v>
      </c>
      <c r="E826">
        <v>0</v>
      </c>
      <c r="F826">
        <v>0</v>
      </c>
      <c r="G826">
        <v>0</v>
      </c>
      <c r="H826">
        <v>0</v>
      </c>
      <c r="I826">
        <v>0</v>
      </c>
      <c r="J826">
        <v>0</v>
      </c>
      <c r="K826">
        <v>0</v>
      </c>
      <c r="L826">
        <v>0</v>
      </c>
      <c r="M826">
        <v>0</v>
      </c>
      <c r="O826">
        <v>-1</v>
      </c>
      <c r="P826">
        <v>-1</v>
      </c>
      <c r="Q826" t="s">
        <v>3262</v>
      </c>
      <c r="R826" t="s">
        <v>3265</v>
      </c>
    </row>
    <row r="827" spans="1:18">
      <c r="A827" t="s">
        <v>1567</v>
      </c>
      <c r="B827" t="s">
        <v>1568</v>
      </c>
      <c r="C827">
        <v>17</v>
      </c>
      <c r="D827">
        <v>0</v>
      </c>
      <c r="E827">
        <v>0</v>
      </c>
      <c r="F827">
        <v>0</v>
      </c>
      <c r="G827">
        <v>0</v>
      </c>
      <c r="H827">
        <v>0</v>
      </c>
      <c r="I827">
        <v>0</v>
      </c>
      <c r="J827">
        <v>0</v>
      </c>
      <c r="K827">
        <v>0</v>
      </c>
      <c r="L827">
        <v>19</v>
      </c>
      <c r="M827">
        <v>0</v>
      </c>
      <c r="O827">
        <v>-1</v>
      </c>
      <c r="P827" t="s">
        <v>3266</v>
      </c>
      <c r="Q827" t="s">
        <v>3262</v>
      </c>
      <c r="R827" t="s">
        <v>3265</v>
      </c>
    </row>
    <row r="828" spans="1:18">
      <c r="A828" t="s">
        <v>1569</v>
      </c>
      <c r="B828" t="s">
        <v>1570</v>
      </c>
      <c r="C828">
        <v>5</v>
      </c>
      <c r="D828">
        <v>0</v>
      </c>
      <c r="E828">
        <v>0</v>
      </c>
      <c r="F828">
        <v>0</v>
      </c>
      <c r="G828">
        <v>0</v>
      </c>
      <c r="H828">
        <v>0</v>
      </c>
      <c r="I828">
        <v>0</v>
      </c>
      <c r="J828">
        <v>0</v>
      </c>
      <c r="K828">
        <v>0</v>
      </c>
      <c r="L828">
        <v>0</v>
      </c>
      <c r="M828">
        <v>0</v>
      </c>
      <c r="O828">
        <v>-1</v>
      </c>
      <c r="P828" t="s">
        <v>3266</v>
      </c>
      <c r="Q828" t="s">
        <v>3262</v>
      </c>
      <c r="R828" t="s">
        <v>3265</v>
      </c>
    </row>
    <row r="829" spans="1:18">
      <c r="A829" t="s">
        <v>1571</v>
      </c>
      <c r="B829" t="s">
        <v>1572</v>
      </c>
      <c r="C829">
        <v>0</v>
      </c>
      <c r="D829">
        <v>0</v>
      </c>
      <c r="E829">
        <v>0</v>
      </c>
      <c r="F829">
        <v>0</v>
      </c>
      <c r="G829">
        <v>0</v>
      </c>
      <c r="H829">
        <v>0</v>
      </c>
      <c r="I829">
        <v>0</v>
      </c>
      <c r="J829">
        <v>0</v>
      </c>
      <c r="K829">
        <v>0</v>
      </c>
      <c r="L829">
        <v>0</v>
      </c>
      <c r="M829">
        <v>0</v>
      </c>
      <c r="O829" t="s">
        <v>3266</v>
      </c>
      <c r="P829" t="s">
        <v>3266</v>
      </c>
      <c r="Q829" t="s">
        <v>3267</v>
      </c>
      <c r="R829" t="s">
        <v>3265</v>
      </c>
    </row>
    <row r="830" spans="1:18">
      <c r="A830" t="s">
        <v>1573</v>
      </c>
      <c r="B830" t="s">
        <v>1574</v>
      </c>
      <c r="C830">
        <v>0</v>
      </c>
      <c r="D830">
        <v>0</v>
      </c>
      <c r="E830">
        <v>0</v>
      </c>
      <c r="F830">
        <v>0</v>
      </c>
      <c r="G830">
        <v>0</v>
      </c>
      <c r="H830">
        <v>0</v>
      </c>
      <c r="I830">
        <v>0</v>
      </c>
      <c r="J830">
        <v>0</v>
      </c>
      <c r="K830">
        <v>0</v>
      </c>
      <c r="L830">
        <v>0</v>
      </c>
      <c r="M830">
        <v>0</v>
      </c>
      <c r="O830" t="s">
        <v>3266</v>
      </c>
      <c r="P830" t="s">
        <v>3266</v>
      </c>
      <c r="Q830" t="s">
        <v>3267</v>
      </c>
      <c r="R830" t="s">
        <v>3265</v>
      </c>
    </row>
    <row r="831" spans="1:18">
      <c r="A831" t="s">
        <v>1575</v>
      </c>
      <c r="B831" t="s">
        <v>1576</v>
      </c>
      <c r="C831">
        <v>0</v>
      </c>
      <c r="D831">
        <v>0</v>
      </c>
      <c r="E831">
        <v>0</v>
      </c>
      <c r="F831">
        <v>0</v>
      </c>
      <c r="G831">
        <v>0</v>
      </c>
      <c r="H831">
        <v>0</v>
      </c>
      <c r="I831">
        <v>0</v>
      </c>
      <c r="J831">
        <v>0</v>
      </c>
      <c r="K831">
        <v>0</v>
      </c>
      <c r="L831">
        <v>0</v>
      </c>
      <c r="M831">
        <v>0</v>
      </c>
      <c r="O831" t="s">
        <v>3266</v>
      </c>
      <c r="P831" t="s">
        <v>3266</v>
      </c>
      <c r="Q831" t="s">
        <v>3267</v>
      </c>
      <c r="R831" t="s">
        <v>3265</v>
      </c>
    </row>
    <row r="832" spans="1:18">
      <c r="A832" t="s">
        <v>1577</v>
      </c>
      <c r="B832" t="s">
        <v>1578</v>
      </c>
      <c r="C832">
        <v>0</v>
      </c>
      <c r="D832">
        <v>0</v>
      </c>
      <c r="E832">
        <v>0</v>
      </c>
      <c r="F832">
        <v>0</v>
      </c>
      <c r="G832">
        <v>0</v>
      </c>
      <c r="H832">
        <v>0</v>
      </c>
      <c r="I832">
        <v>0</v>
      </c>
      <c r="J832">
        <v>0</v>
      </c>
      <c r="K832">
        <v>0</v>
      </c>
      <c r="L832">
        <v>0</v>
      </c>
      <c r="M832">
        <v>0</v>
      </c>
      <c r="O832" t="s">
        <v>3266</v>
      </c>
      <c r="P832" t="s">
        <v>3266</v>
      </c>
      <c r="Q832" t="s">
        <v>3267</v>
      </c>
      <c r="R832" t="s">
        <v>3265</v>
      </c>
    </row>
    <row r="833" spans="1:18">
      <c r="A833" t="s">
        <v>1579</v>
      </c>
      <c r="B833" t="s">
        <v>1580</v>
      </c>
      <c r="C833">
        <v>0</v>
      </c>
      <c r="D833">
        <v>0</v>
      </c>
      <c r="E833">
        <v>0</v>
      </c>
      <c r="F833">
        <v>0</v>
      </c>
      <c r="G833">
        <v>0</v>
      </c>
      <c r="H833">
        <v>0</v>
      </c>
      <c r="I833">
        <v>0</v>
      </c>
      <c r="J833">
        <v>0</v>
      </c>
      <c r="K833">
        <v>0</v>
      </c>
      <c r="L833">
        <v>15</v>
      </c>
      <c r="M833">
        <v>0</v>
      </c>
      <c r="O833" t="s">
        <v>3266</v>
      </c>
      <c r="P833" t="s">
        <v>3266</v>
      </c>
      <c r="Q833" t="s">
        <v>3267</v>
      </c>
      <c r="R833" t="s">
        <v>3265</v>
      </c>
    </row>
    <row r="834" spans="1:18">
      <c r="A834" t="s">
        <v>1581</v>
      </c>
      <c r="B834" t="s">
        <v>1582</v>
      </c>
      <c r="C834">
        <v>47</v>
      </c>
      <c r="D834">
        <v>0</v>
      </c>
      <c r="E834">
        <v>0</v>
      </c>
      <c r="F834">
        <v>0</v>
      </c>
      <c r="G834">
        <v>0</v>
      </c>
      <c r="H834">
        <v>0</v>
      </c>
      <c r="I834">
        <v>0</v>
      </c>
      <c r="J834">
        <v>0</v>
      </c>
      <c r="K834">
        <v>0</v>
      </c>
      <c r="L834">
        <v>41</v>
      </c>
      <c r="M834">
        <v>0</v>
      </c>
      <c r="O834">
        <v>-1</v>
      </c>
      <c r="P834" t="s">
        <v>3266</v>
      </c>
      <c r="Q834" t="s">
        <v>3262</v>
      </c>
      <c r="R834" t="s">
        <v>3265</v>
      </c>
    </row>
    <row r="835" spans="1:18">
      <c r="A835" t="s">
        <v>1583</v>
      </c>
      <c r="B835" t="s">
        <v>1584</v>
      </c>
      <c r="C835">
        <v>40</v>
      </c>
      <c r="D835">
        <v>0</v>
      </c>
      <c r="E835">
        <v>0</v>
      </c>
      <c r="F835">
        <v>0</v>
      </c>
      <c r="G835">
        <v>0</v>
      </c>
      <c r="H835">
        <v>0</v>
      </c>
      <c r="I835">
        <v>0</v>
      </c>
      <c r="J835">
        <v>0</v>
      </c>
      <c r="K835">
        <v>0</v>
      </c>
      <c r="L835">
        <v>0</v>
      </c>
      <c r="M835">
        <v>0</v>
      </c>
      <c r="O835">
        <v>-1</v>
      </c>
      <c r="P835" t="s">
        <v>3266</v>
      </c>
      <c r="Q835" t="s">
        <v>3262</v>
      </c>
      <c r="R835" t="s">
        <v>3265</v>
      </c>
    </row>
    <row r="836" spans="1:20">
      <c r="A836" t="s">
        <v>1585</v>
      </c>
      <c r="B836" t="s">
        <v>1586</v>
      </c>
      <c r="C836">
        <v>252</v>
      </c>
      <c r="D836">
        <v>0</v>
      </c>
      <c r="E836">
        <v>0</v>
      </c>
      <c r="F836">
        <v>0</v>
      </c>
      <c r="G836">
        <v>0</v>
      </c>
      <c r="H836">
        <v>0</v>
      </c>
      <c r="I836">
        <v>0</v>
      </c>
      <c r="J836">
        <v>0</v>
      </c>
      <c r="K836">
        <v>0</v>
      </c>
      <c r="L836">
        <v>550</v>
      </c>
      <c r="M836">
        <v>0</v>
      </c>
      <c r="O836">
        <v>-1</v>
      </c>
      <c r="P836" t="s">
        <v>3266</v>
      </c>
      <c r="Q836" t="s">
        <v>3262</v>
      </c>
      <c r="R836" t="s">
        <v>3265</v>
      </c>
      <c r="T836">
        <v>-20000</v>
      </c>
    </row>
    <row r="837" spans="1:18">
      <c r="A837" t="s">
        <v>1587</v>
      </c>
      <c r="B837" t="s">
        <v>1588</v>
      </c>
      <c r="C837">
        <v>0</v>
      </c>
      <c r="D837">
        <v>0</v>
      </c>
      <c r="E837">
        <v>0</v>
      </c>
      <c r="F837">
        <v>0</v>
      </c>
      <c r="G837">
        <v>0</v>
      </c>
      <c r="H837">
        <v>0</v>
      </c>
      <c r="I837">
        <v>0</v>
      </c>
      <c r="J837">
        <v>0</v>
      </c>
      <c r="K837">
        <v>0</v>
      </c>
      <c r="L837">
        <v>0</v>
      </c>
      <c r="M837">
        <v>0</v>
      </c>
      <c r="O837" t="s">
        <v>3266</v>
      </c>
      <c r="P837" t="s">
        <v>3266</v>
      </c>
      <c r="Q837" t="s">
        <v>3267</v>
      </c>
      <c r="R837" t="s">
        <v>3265</v>
      </c>
    </row>
    <row r="838" spans="1:18">
      <c r="A838" t="s">
        <v>1589</v>
      </c>
      <c r="B838" t="s">
        <v>1590</v>
      </c>
      <c r="C838">
        <v>1350</v>
      </c>
      <c r="D838">
        <v>0</v>
      </c>
      <c r="E838">
        <v>0</v>
      </c>
      <c r="F838">
        <v>0</v>
      </c>
      <c r="G838">
        <v>0</v>
      </c>
      <c r="H838">
        <v>0</v>
      </c>
      <c r="I838">
        <v>0</v>
      </c>
      <c r="J838">
        <v>0</v>
      </c>
      <c r="K838">
        <v>0</v>
      </c>
      <c r="L838">
        <v>185</v>
      </c>
      <c r="M838">
        <v>0</v>
      </c>
      <c r="O838">
        <v>-1</v>
      </c>
      <c r="P838" t="s">
        <v>3266</v>
      </c>
      <c r="Q838" t="s">
        <v>3262</v>
      </c>
      <c r="R838" t="s">
        <v>3265</v>
      </c>
    </row>
    <row r="839" spans="1:18">
      <c r="A839" t="s">
        <v>1591</v>
      </c>
      <c r="B839" t="s">
        <v>1592</v>
      </c>
      <c r="C839">
        <v>909</v>
      </c>
      <c r="D839">
        <v>61</v>
      </c>
      <c r="E839">
        <v>0</v>
      </c>
      <c r="F839">
        <v>0</v>
      </c>
      <c r="G839">
        <v>0</v>
      </c>
      <c r="H839">
        <v>0</v>
      </c>
      <c r="I839">
        <v>0</v>
      </c>
      <c r="J839">
        <v>0</v>
      </c>
      <c r="K839">
        <v>0</v>
      </c>
      <c r="L839">
        <v>10</v>
      </c>
      <c r="M839">
        <v>0</v>
      </c>
      <c r="O839">
        <v>-1</v>
      </c>
      <c r="P839">
        <v>-1</v>
      </c>
      <c r="Q839" t="s">
        <v>3262</v>
      </c>
      <c r="R839" t="s">
        <v>3265</v>
      </c>
    </row>
    <row r="840" spans="1:18">
      <c r="A840" t="s">
        <v>1593</v>
      </c>
      <c r="B840" t="s">
        <v>1594</v>
      </c>
      <c r="C840">
        <v>203</v>
      </c>
      <c r="D840">
        <v>0</v>
      </c>
      <c r="E840">
        <v>0</v>
      </c>
      <c r="F840">
        <v>0</v>
      </c>
      <c r="G840">
        <v>0</v>
      </c>
      <c r="H840">
        <v>0</v>
      </c>
      <c r="I840">
        <v>0</v>
      </c>
      <c r="J840">
        <v>0</v>
      </c>
      <c r="K840">
        <v>0</v>
      </c>
      <c r="L840">
        <v>120</v>
      </c>
      <c r="M840">
        <v>0</v>
      </c>
      <c r="O840">
        <v>-1</v>
      </c>
      <c r="P840" t="s">
        <v>3266</v>
      </c>
      <c r="Q840" t="s">
        <v>3262</v>
      </c>
      <c r="R840" t="s">
        <v>3265</v>
      </c>
    </row>
    <row r="841" spans="1:18">
      <c r="A841" t="s">
        <v>1595</v>
      </c>
      <c r="B841" t="s">
        <v>1596</v>
      </c>
      <c r="C841">
        <v>0</v>
      </c>
      <c r="D841">
        <v>0</v>
      </c>
      <c r="E841">
        <v>0</v>
      </c>
      <c r="F841">
        <v>0</v>
      </c>
      <c r="G841">
        <v>0</v>
      </c>
      <c r="H841">
        <v>0</v>
      </c>
      <c r="I841">
        <v>0</v>
      </c>
      <c r="J841">
        <v>0</v>
      </c>
      <c r="K841">
        <v>0</v>
      </c>
      <c r="L841">
        <v>0</v>
      </c>
      <c r="M841">
        <v>0</v>
      </c>
      <c r="O841" t="s">
        <v>3266</v>
      </c>
      <c r="P841" t="s">
        <v>3266</v>
      </c>
      <c r="Q841" t="s">
        <v>3267</v>
      </c>
      <c r="R841" t="s">
        <v>3265</v>
      </c>
    </row>
    <row r="842" spans="1:18">
      <c r="A842" t="s">
        <v>1597</v>
      </c>
      <c r="B842" t="s">
        <v>1598</v>
      </c>
      <c r="C842">
        <v>0</v>
      </c>
      <c r="D842">
        <v>0</v>
      </c>
      <c r="E842">
        <v>0</v>
      </c>
      <c r="F842">
        <v>0</v>
      </c>
      <c r="G842">
        <v>0</v>
      </c>
      <c r="H842">
        <v>0</v>
      </c>
      <c r="I842">
        <v>0</v>
      </c>
      <c r="J842">
        <v>0</v>
      </c>
      <c r="K842">
        <v>0</v>
      </c>
      <c r="L842">
        <v>0</v>
      </c>
      <c r="M842">
        <v>0</v>
      </c>
      <c r="O842" t="s">
        <v>3266</v>
      </c>
      <c r="P842" t="s">
        <v>3266</v>
      </c>
      <c r="Q842" t="s">
        <v>3267</v>
      </c>
      <c r="R842" t="s">
        <v>3265</v>
      </c>
    </row>
    <row r="843" spans="1:18">
      <c r="A843" t="s">
        <v>1599</v>
      </c>
      <c r="B843" t="s">
        <v>1600</v>
      </c>
      <c r="C843">
        <v>0</v>
      </c>
      <c r="D843">
        <v>0</v>
      </c>
      <c r="E843">
        <v>0</v>
      </c>
      <c r="F843">
        <v>0</v>
      </c>
      <c r="G843">
        <v>0</v>
      </c>
      <c r="H843">
        <v>0</v>
      </c>
      <c r="I843">
        <v>0</v>
      </c>
      <c r="J843">
        <v>0</v>
      </c>
      <c r="K843">
        <v>0</v>
      </c>
      <c r="L843">
        <v>0</v>
      </c>
      <c r="M843">
        <v>0</v>
      </c>
      <c r="O843" t="s">
        <v>3266</v>
      </c>
      <c r="P843" t="s">
        <v>3266</v>
      </c>
      <c r="Q843" t="s">
        <v>3267</v>
      </c>
      <c r="R843" t="s">
        <v>3265</v>
      </c>
    </row>
    <row r="844" spans="1:18">
      <c r="A844" t="s">
        <v>1601</v>
      </c>
      <c r="B844" t="s">
        <v>1602</v>
      </c>
      <c r="C844">
        <v>100</v>
      </c>
      <c r="D844">
        <v>200</v>
      </c>
      <c r="E844">
        <v>0</v>
      </c>
      <c r="F844">
        <v>0</v>
      </c>
      <c r="G844">
        <v>0</v>
      </c>
      <c r="H844">
        <v>0</v>
      </c>
      <c r="I844">
        <v>0</v>
      </c>
      <c r="J844">
        <v>0</v>
      </c>
      <c r="K844">
        <v>0</v>
      </c>
      <c r="L844">
        <v>140</v>
      </c>
      <c r="M844">
        <v>0</v>
      </c>
      <c r="O844">
        <v>-1</v>
      </c>
      <c r="P844">
        <v>-1</v>
      </c>
      <c r="Q844" t="s">
        <v>3262</v>
      </c>
      <c r="R844" t="s">
        <v>3265</v>
      </c>
    </row>
    <row r="845" spans="1:18">
      <c r="A845" t="s">
        <v>1603</v>
      </c>
      <c r="B845" t="s">
        <v>1604</v>
      </c>
      <c r="C845">
        <v>24</v>
      </c>
      <c r="D845">
        <v>468</v>
      </c>
      <c r="E845">
        <v>0</v>
      </c>
      <c r="F845">
        <v>0</v>
      </c>
      <c r="G845">
        <v>0</v>
      </c>
      <c r="H845">
        <v>0</v>
      </c>
      <c r="I845">
        <v>0</v>
      </c>
      <c r="J845">
        <v>0</v>
      </c>
      <c r="K845">
        <v>0</v>
      </c>
      <c r="L845">
        <v>208</v>
      </c>
      <c r="M845">
        <v>0</v>
      </c>
      <c r="O845">
        <v>-1</v>
      </c>
      <c r="P845">
        <v>-1</v>
      </c>
      <c r="Q845" t="s">
        <v>3262</v>
      </c>
      <c r="R845" t="s">
        <v>3265</v>
      </c>
    </row>
    <row r="846" spans="1:18">
      <c r="A846" t="s">
        <v>1605</v>
      </c>
      <c r="B846" t="s">
        <v>1606</v>
      </c>
      <c r="C846">
        <v>922</v>
      </c>
      <c r="D846">
        <v>1051</v>
      </c>
      <c r="E846">
        <v>717</v>
      </c>
      <c r="F846">
        <v>468</v>
      </c>
      <c r="G846">
        <v>185</v>
      </c>
      <c r="H846">
        <v>64</v>
      </c>
      <c r="I846">
        <v>0</v>
      </c>
      <c r="J846">
        <v>0</v>
      </c>
      <c r="K846">
        <v>0</v>
      </c>
      <c r="L846">
        <v>668</v>
      </c>
      <c r="M846">
        <v>0</v>
      </c>
      <c r="N846">
        <v>0</v>
      </c>
      <c r="O846">
        <v>-0.222</v>
      </c>
      <c r="P846">
        <v>-0.318</v>
      </c>
      <c r="Q846" t="s">
        <v>3262</v>
      </c>
      <c r="R846" t="s">
        <v>3264</v>
      </c>
    </row>
    <row r="847" spans="1:18">
      <c r="A847" t="s">
        <v>1607</v>
      </c>
      <c r="B847" t="s">
        <v>166</v>
      </c>
      <c r="C847">
        <v>744</v>
      </c>
      <c r="D847">
        <v>845</v>
      </c>
      <c r="E847">
        <v>717</v>
      </c>
      <c r="F847">
        <v>468</v>
      </c>
      <c r="G847">
        <v>185</v>
      </c>
      <c r="H847">
        <v>64</v>
      </c>
      <c r="I847">
        <v>0</v>
      </c>
      <c r="J847">
        <v>0</v>
      </c>
      <c r="K847">
        <v>0</v>
      </c>
      <c r="L847">
        <v>77</v>
      </c>
      <c r="M847">
        <v>0</v>
      </c>
      <c r="O847">
        <v>-0.036</v>
      </c>
      <c r="P847">
        <v>-0.151</v>
      </c>
      <c r="Q847" t="s">
        <v>3262</v>
      </c>
      <c r="R847" t="s">
        <v>3265</v>
      </c>
    </row>
    <row r="848" spans="1:18">
      <c r="A848" t="s">
        <v>1608</v>
      </c>
      <c r="B848" t="s">
        <v>168</v>
      </c>
      <c r="C848">
        <v>1</v>
      </c>
      <c r="D848">
        <v>3</v>
      </c>
      <c r="E848">
        <v>0</v>
      </c>
      <c r="F848">
        <v>0</v>
      </c>
      <c r="G848">
        <v>0</v>
      </c>
      <c r="H848">
        <v>0</v>
      </c>
      <c r="I848">
        <v>0</v>
      </c>
      <c r="J848">
        <v>0</v>
      </c>
      <c r="K848">
        <v>0</v>
      </c>
      <c r="L848">
        <v>7</v>
      </c>
      <c r="M848">
        <v>0</v>
      </c>
      <c r="O848">
        <v>-1</v>
      </c>
      <c r="P848">
        <v>-1</v>
      </c>
      <c r="Q848" t="s">
        <v>3262</v>
      </c>
      <c r="R848" t="s">
        <v>3265</v>
      </c>
    </row>
    <row r="849" spans="1:18">
      <c r="A849" t="s">
        <v>1609</v>
      </c>
      <c r="B849" t="s">
        <v>170</v>
      </c>
      <c r="C849">
        <v>0</v>
      </c>
      <c r="D849">
        <v>0</v>
      </c>
      <c r="E849">
        <v>0</v>
      </c>
      <c r="F849">
        <v>0</v>
      </c>
      <c r="G849">
        <v>0</v>
      </c>
      <c r="H849">
        <v>0</v>
      </c>
      <c r="I849">
        <v>0</v>
      </c>
      <c r="J849">
        <v>0</v>
      </c>
      <c r="K849">
        <v>0</v>
      </c>
      <c r="L849">
        <v>0</v>
      </c>
      <c r="M849">
        <v>0</v>
      </c>
      <c r="O849" t="s">
        <v>3266</v>
      </c>
      <c r="P849" t="s">
        <v>3266</v>
      </c>
      <c r="Q849" t="s">
        <v>3267</v>
      </c>
      <c r="R849" t="s">
        <v>3265</v>
      </c>
    </row>
    <row r="850" spans="1:18">
      <c r="A850" t="s">
        <v>1610</v>
      </c>
      <c r="B850" t="s">
        <v>1611</v>
      </c>
      <c r="C850">
        <v>0</v>
      </c>
      <c r="D850">
        <v>0</v>
      </c>
      <c r="E850">
        <v>0</v>
      </c>
      <c r="F850">
        <v>0</v>
      </c>
      <c r="G850">
        <v>0</v>
      </c>
      <c r="H850">
        <v>0</v>
      </c>
      <c r="I850">
        <v>0</v>
      </c>
      <c r="J850">
        <v>0</v>
      </c>
      <c r="K850">
        <v>0</v>
      </c>
      <c r="L850">
        <v>0</v>
      </c>
      <c r="M850">
        <v>0</v>
      </c>
      <c r="O850" t="s">
        <v>3266</v>
      </c>
      <c r="P850" t="s">
        <v>3266</v>
      </c>
      <c r="Q850" t="s">
        <v>3267</v>
      </c>
      <c r="R850" t="s">
        <v>3265</v>
      </c>
    </row>
    <row r="851" spans="1:18">
      <c r="A851" t="s">
        <v>1612</v>
      </c>
      <c r="B851" t="s">
        <v>1613</v>
      </c>
      <c r="C851">
        <v>50</v>
      </c>
      <c r="D851">
        <v>0</v>
      </c>
      <c r="E851">
        <v>0</v>
      </c>
      <c r="F851">
        <v>0</v>
      </c>
      <c r="G851">
        <v>0</v>
      </c>
      <c r="H851">
        <v>0</v>
      </c>
      <c r="I851">
        <v>0</v>
      </c>
      <c r="J851">
        <v>0</v>
      </c>
      <c r="K851">
        <v>0</v>
      </c>
      <c r="L851">
        <v>8</v>
      </c>
      <c r="M851">
        <v>0</v>
      </c>
      <c r="O851">
        <v>-1</v>
      </c>
      <c r="P851" t="s">
        <v>3266</v>
      </c>
      <c r="Q851" t="s">
        <v>3262</v>
      </c>
      <c r="R851" t="s">
        <v>3265</v>
      </c>
    </row>
    <row r="852" spans="1:18">
      <c r="A852" t="s">
        <v>1614</v>
      </c>
      <c r="B852" t="s">
        <v>1615</v>
      </c>
      <c r="C852">
        <v>0</v>
      </c>
      <c r="D852">
        <v>0</v>
      </c>
      <c r="E852">
        <v>0</v>
      </c>
      <c r="F852">
        <v>0</v>
      </c>
      <c r="G852">
        <v>0</v>
      </c>
      <c r="H852">
        <v>0</v>
      </c>
      <c r="I852">
        <v>0</v>
      </c>
      <c r="J852">
        <v>0</v>
      </c>
      <c r="K852">
        <v>0</v>
      </c>
      <c r="L852">
        <v>0</v>
      </c>
      <c r="M852">
        <v>0</v>
      </c>
      <c r="O852" t="s">
        <v>3266</v>
      </c>
      <c r="P852" t="s">
        <v>3266</v>
      </c>
      <c r="Q852" t="s">
        <v>3267</v>
      </c>
      <c r="R852" t="s">
        <v>3265</v>
      </c>
    </row>
    <row r="853" spans="1:18">
      <c r="A853" t="s">
        <v>1616</v>
      </c>
      <c r="B853" t="s">
        <v>1617</v>
      </c>
      <c r="C853">
        <v>6</v>
      </c>
      <c r="D853">
        <v>40</v>
      </c>
      <c r="E853">
        <v>0</v>
      </c>
      <c r="F853">
        <v>0</v>
      </c>
      <c r="G853">
        <v>0</v>
      </c>
      <c r="H853">
        <v>0</v>
      </c>
      <c r="I853">
        <v>0</v>
      </c>
      <c r="J853">
        <v>0</v>
      </c>
      <c r="K853">
        <v>0</v>
      </c>
      <c r="L853">
        <v>55</v>
      </c>
      <c r="M853">
        <v>0</v>
      </c>
      <c r="O853">
        <v>-1</v>
      </c>
      <c r="P853">
        <v>-1</v>
      </c>
      <c r="Q853" t="s">
        <v>3262</v>
      </c>
      <c r="R853" t="s">
        <v>3265</v>
      </c>
    </row>
    <row r="854" spans="1:18">
      <c r="A854" t="s">
        <v>1618</v>
      </c>
      <c r="B854" t="s">
        <v>1619</v>
      </c>
      <c r="C854">
        <v>41</v>
      </c>
      <c r="D854">
        <v>60</v>
      </c>
      <c r="E854">
        <v>0</v>
      </c>
      <c r="F854">
        <v>0</v>
      </c>
      <c r="G854">
        <v>0</v>
      </c>
      <c r="H854">
        <v>0</v>
      </c>
      <c r="I854">
        <v>0</v>
      </c>
      <c r="J854">
        <v>0</v>
      </c>
      <c r="K854">
        <v>0</v>
      </c>
      <c r="L854">
        <v>271</v>
      </c>
      <c r="M854">
        <v>0</v>
      </c>
      <c r="O854">
        <v>-1</v>
      </c>
      <c r="P854">
        <v>-1</v>
      </c>
      <c r="Q854" t="s">
        <v>3262</v>
      </c>
      <c r="R854" t="s">
        <v>3265</v>
      </c>
    </row>
    <row r="855" spans="1:18">
      <c r="A855" t="s">
        <v>1620</v>
      </c>
      <c r="B855" t="s">
        <v>1621</v>
      </c>
      <c r="C855">
        <v>0</v>
      </c>
      <c r="D855">
        <v>0</v>
      </c>
      <c r="E855">
        <v>0</v>
      </c>
      <c r="F855">
        <v>0</v>
      </c>
      <c r="G855">
        <v>0</v>
      </c>
      <c r="H855">
        <v>0</v>
      </c>
      <c r="I855">
        <v>0</v>
      </c>
      <c r="J855">
        <v>0</v>
      </c>
      <c r="K855">
        <v>0</v>
      </c>
      <c r="L855">
        <v>0</v>
      </c>
      <c r="M855">
        <v>0</v>
      </c>
      <c r="O855" t="s">
        <v>3266</v>
      </c>
      <c r="P855" t="s">
        <v>3266</v>
      </c>
      <c r="Q855" t="s">
        <v>3267</v>
      </c>
      <c r="R855" t="s">
        <v>3265</v>
      </c>
    </row>
    <row r="856" spans="1:18">
      <c r="A856" t="s">
        <v>1622</v>
      </c>
      <c r="B856" t="s">
        <v>1623</v>
      </c>
      <c r="C856">
        <v>0</v>
      </c>
      <c r="D856">
        <v>0</v>
      </c>
      <c r="E856">
        <v>0</v>
      </c>
      <c r="F856">
        <v>0</v>
      </c>
      <c r="G856">
        <v>0</v>
      </c>
      <c r="H856">
        <v>0</v>
      </c>
      <c r="I856">
        <v>0</v>
      </c>
      <c r="J856">
        <v>0</v>
      </c>
      <c r="K856">
        <v>0</v>
      </c>
      <c r="L856">
        <v>0</v>
      </c>
      <c r="M856">
        <v>0</v>
      </c>
      <c r="O856" t="s">
        <v>3266</v>
      </c>
      <c r="P856" t="s">
        <v>3266</v>
      </c>
      <c r="Q856" t="s">
        <v>3267</v>
      </c>
      <c r="R856" t="s">
        <v>3265</v>
      </c>
    </row>
    <row r="857" spans="1:18">
      <c r="A857" t="s">
        <v>1624</v>
      </c>
      <c r="B857" t="s">
        <v>1625</v>
      </c>
      <c r="C857">
        <v>0</v>
      </c>
      <c r="D857">
        <v>0</v>
      </c>
      <c r="E857">
        <v>0</v>
      </c>
      <c r="F857">
        <v>0</v>
      </c>
      <c r="G857">
        <v>0</v>
      </c>
      <c r="H857">
        <v>0</v>
      </c>
      <c r="I857">
        <v>0</v>
      </c>
      <c r="J857">
        <v>0</v>
      </c>
      <c r="K857">
        <v>0</v>
      </c>
      <c r="L857">
        <v>0</v>
      </c>
      <c r="M857">
        <v>0</v>
      </c>
      <c r="O857" t="s">
        <v>3266</v>
      </c>
      <c r="P857" t="s">
        <v>3266</v>
      </c>
      <c r="Q857" t="s">
        <v>3267</v>
      </c>
      <c r="R857" t="s">
        <v>3265</v>
      </c>
    </row>
    <row r="858" spans="1:18">
      <c r="A858" t="s">
        <v>1626</v>
      </c>
      <c r="B858" t="s">
        <v>1627</v>
      </c>
      <c r="C858">
        <v>0</v>
      </c>
      <c r="D858">
        <v>0</v>
      </c>
      <c r="E858">
        <v>0</v>
      </c>
      <c r="F858">
        <v>0</v>
      </c>
      <c r="G858">
        <v>0</v>
      </c>
      <c r="H858">
        <v>0</v>
      </c>
      <c r="I858">
        <v>0</v>
      </c>
      <c r="J858">
        <v>0</v>
      </c>
      <c r="K858">
        <v>0</v>
      </c>
      <c r="L858">
        <v>0</v>
      </c>
      <c r="M858">
        <v>0</v>
      </c>
      <c r="O858" t="s">
        <v>3266</v>
      </c>
      <c r="P858" t="s">
        <v>3266</v>
      </c>
      <c r="Q858" t="s">
        <v>3267</v>
      </c>
      <c r="R858" t="s">
        <v>3265</v>
      </c>
    </row>
    <row r="859" spans="1:18">
      <c r="A859" t="s">
        <v>1628</v>
      </c>
      <c r="B859" t="s">
        <v>1629</v>
      </c>
      <c r="C859">
        <v>0</v>
      </c>
      <c r="D859">
        <v>0</v>
      </c>
      <c r="E859">
        <v>0</v>
      </c>
      <c r="F859">
        <v>0</v>
      </c>
      <c r="G859">
        <v>0</v>
      </c>
      <c r="H859">
        <v>0</v>
      </c>
      <c r="I859">
        <v>0</v>
      </c>
      <c r="J859">
        <v>0</v>
      </c>
      <c r="K859">
        <v>0</v>
      </c>
      <c r="L859">
        <v>0</v>
      </c>
      <c r="M859">
        <v>0</v>
      </c>
      <c r="O859" t="s">
        <v>3266</v>
      </c>
      <c r="P859" t="s">
        <v>3266</v>
      </c>
      <c r="Q859" t="s">
        <v>3267</v>
      </c>
      <c r="R859" t="s">
        <v>3265</v>
      </c>
    </row>
    <row r="860" spans="1:18">
      <c r="A860" t="s">
        <v>1630</v>
      </c>
      <c r="B860" t="s">
        <v>519</v>
      </c>
      <c r="C860">
        <v>0</v>
      </c>
      <c r="D860">
        <v>0</v>
      </c>
      <c r="E860">
        <v>0</v>
      </c>
      <c r="F860">
        <v>0</v>
      </c>
      <c r="G860">
        <v>0</v>
      </c>
      <c r="H860">
        <v>0</v>
      </c>
      <c r="I860">
        <v>0</v>
      </c>
      <c r="J860">
        <v>0</v>
      </c>
      <c r="K860">
        <v>0</v>
      </c>
      <c r="L860">
        <v>0</v>
      </c>
      <c r="M860">
        <v>0</v>
      </c>
      <c r="O860" t="s">
        <v>3266</v>
      </c>
      <c r="P860" t="s">
        <v>3266</v>
      </c>
      <c r="Q860" t="s">
        <v>3267</v>
      </c>
      <c r="R860" t="s">
        <v>3265</v>
      </c>
    </row>
    <row r="861" spans="1:18">
      <c r="A861" t="s">
        <v>1631</v>
      </c>
      <c r="B861" t="s">
        <v>1632</v>
      </c>
      <c r="C861">
        <v>0</v>
      </c>
      <c r="D861">
        <v>0</v>
      </c>
      <c r="E861">
        <v>0</v>
      </c>
      <c r="F861">
        <v>0</v>
      </c>
      <c r="G861">
        <v>0</v>
      </c>
      <c r="H861">
        <v>0</v>
      </c>
      <c r="I861">
        <v>0</v>
      </c>
      <c r="J861">
        <v>0</v>
      </c>
      <c r="K861">
        <v>0</v>
      </c>
      <c r="L861">
        <v>0</v>
      </c>
      <c r="M861">
        <v>0</v>
      </c>
      <c r="O861" t="s">
        <v>3266</v>
      </c>
      <c r="P861" t="s">
        <v>3266</v>
      </c>
      <c r="Q861" t="s">
        <v>3267</v>
      </c>
      <c r="R861" t="s">
        <v>3265</v>
      </c>
    </row>
    <row r="862" spans="1:18">
      <c r="A862" t="s">
        <v>1633</v>
      </c>
      <c r="B862" t="s">
        <v>1634</v>
      </c>
      <c r="C862">
        <v>0</v>
      </c>
      <c r="D862">
        <v>0</v>
      </c>
      <c r="E862">
        <v>0</v>
      </c>
      <c r="F862">
        <v>0</v>
      </c>
      <c r="G862">
        <v>0</v>
      </c>
      <c r="H862">
        <v>0</v>
      </c>
      <c r="I862">
        <v>0</v>
      </c>
      <c r="J862">
        <v>0</v>
      </c>
      <c r="K862">
        <v>0</v>
      </c>
      <c r="L862">
        <v>0</v>
      </c>
      <c r="M862">
        <v>0</v>
      </c>
      <c r="O862" t="s">
        <v>3266</v>
      </c>
      <c r="P862" t="s">
        <v>3266</v>
      </c>
      <c r="Q862" t="s">
        <v>3267</v>
      </c>
      <c r="R862" t="s">
        <v>3265</v>
      </c>
    </row>
    <row r="863" spans="1:18">
      <c r="A863" t="s">
        <v>1635</v>
      </c>
      <c r="B863" t="s">
        <v>1636</v>
      </c>
      <c r="C863">
        <v>0</v>
      </c>
      <c r="D863">
        <v>0</v>
      </c>
      <c r="E863">
        <v>0</v>
      </c>
      <c r="F863">
        <v>0</v>
      </c>
      <c r="G863">
        <v>0</v>
      </c>
      <c r="H863">
        <v>0</v>
      </c>
      <c r="I863">
        <v>0</v>
      </c>
      <c r="J863">
        <v>0</v>
      </c>
      <c r="K863">
        <v>0</v>
      </c>
      <c r="L863">
        <v>0</v>
      </c>
      <c r="M863">
        <v>0</v>
      </c>
      <c r="O863" t="s">
        <v>3266</v>
      </c>
      <c r="P863" t="s">
        <v>3266</v>
      </c>
      <c r="Q863" t="s">
        <v>3267</v>
      </c>
      <c r="R863" t="s">
        <v>3265</v>
      </c>
    </row>
    <row r="864" spans="1:18">
      <c r="A864" t="s">
        <v>1637</v>
      </c>
      <c r="B864" t="s">
        <v>1638</v>
      </c>
      <c r="C864">
        <v>0</v>
      </c>
      <c r="D864">
        <v>0</v>
      </c>
      <c r="E864">
        <v>0</v>
      </c>
      <c r="F864">
        <v>0</v>
      </c>
      <c r="G864">
        <v>0</v>
      </c>
      <c r="H864">
        <v>0</v>
      </c>
      <c r="I864">
        <v>0</v>
      </c>
      <c r="J864">
        <v>0</v>
      </c>
      <c r="K864">
        <v>0</v>
      </c>
      <c r="L864">
        <v>0</v>
      </c>
      <c r="M864">
        <v>0</v>
      </c>
      <c r="O864" t="s">
        <v>3266</v>
      </c>
      <c r="P864" t="s">
        <v>3266</v>
      </c>
      <c r="Q864" t="s">
        <v>3267</v>
      </c>
      <c r="R864" t="s">
        <v>3265</v>
      </c>
    </row>
    <row r="865" spans="1:18">
      <c r="A865" t="s">
        <v>1639</v>
      </c>
      <c r="B865" t="s">
        <v>1640</v>
      </c>
      <c r="C865">
        <v>0</v>
      </c>
      <c r="D865">
        <v>0</v>
      </c>
      <c r="E865">
        <v>0</v>
      </c>
      <c r="F865">
        <v>0</v>
      </c>
      <c r="G865">
        <v>0</v>
      </c>
      <c r="H865">
        <v>0</v>
      </c>
      <c r="I865">
        <v>0</v>
      </c>
      <c r="J865">
        <v>0</v>
      </c>
      <c r="K865">
        <v>0</v>
      </c>
      <c r="L865">
        <v>0</v>
      </c>
      <c r="M865">
        <v>0</v>
      </c>
      <c r="O865" t="s">
        <v>3266</v>
      </c>
      <c r="P865" t="s">
        <v>3266</v>
      </c>
      <c r="Q865" t="s">
        <v>3267</v>
      </c>
      <c r="R865" t="s">
        <v>3265</v>
      </c>
    </row>
    <row r="866" spans="1:18">
      <c r="A866" t="s">
        <v>1641</v>
      </c>
      <c r="B866" t="s">
        <v>1642</v>
      </c>
      <c r="C866">
        <v>74</v>
      </c>
      <c r="D866">
        <v>103</v>
      </c>
      <c r="E866">
        <v>0</v>
      </c>
      <c r="F866">
        <v>0</v>
      </c>
      <c r="G866">
        <v>0</v>
      </c>
      <c r="H866">
        <v>0</v>
      </c>
      <c r="I866">
        <v>0</v>
      </c>
      <c r="J866">
        <v>0</v>
      </c>
      <c r="K866">
        <v>0</v>
      </c>
      <c r="L866">
        <v>39</v>
      </c>
      <c r="M866">
        <v>0</v>
      </c>
      <c r="O866">
        <v>-1</v>
      </c>
      <c r="P866">
        <v>-1</v>
      </c>
      <c r="Q866" t="s">
        <v>3262</v>
      </c>
      <c r="R866" t="s">
        <v>3265</v>
      </c>
    </row>
    <row r="867" spans="1:18">
      <c r="A867" t="s">
        <v>1643</v>
      </c>
      <c r="B867" t="s">
        <v>1644</v>
      </c>
      <c r="C867">
        <v>0</v>
      </c>
      <c r="D867">
        <v>0</v>
      </c>
      <c r="E867">
        <v>0</v>
      </c>
      <c r="F867">
        <v>0</v>
      </c>
      <c r="G867">
        <v>0</v>
      </c>
      <c r="H867">
        <v>0</v>
      </c>
      <c r="I867">
        <v>0</v>
      </c>
      <c r="J867">
        <v>0</v>
      </c>
      <c r="K867">
        <v>0</v>
      </c>
      <c r="L867">
        <v>0</v>
      </c>
      <c r="M867">
        <v>0</v>
      </c>
      <c r="O867" t="s">
        <v>3266</v>
      </c>
      <c r="P867" t="s">
        <v>3266</v>
      </c>
      <c r="Q867" t="s">
        <v>3267</v>
      </c>
      <c r="R867" t="s">
        <v>3265</v>
      </c>
    </row>
    <row r="868" spans="1:18">
      <c r="A868" t="s">
        <v>1645</v>
      </c>
      <c r="B868" t="s">
        <v>1646</v>
      </c>
      <c r="C868">
        <v>0</v>
      </c>
      <c r="D868">
        <v>0</v>
      </c>
      <c r="E868">
        <v>0</v>
      </c>
      <c r="F868">
        <v>0</v>
      </c>
      <c r="G868">
        <v>0</v>
      </c>
      <c r="H868">
        <v>0</v>
      </c>
      <c r="I868">
        <v>0</v>
      </c>
      <c r="J868">
        <v>0</v>
      </c>
      <c r="K868">
        <v>0</v>
      </c>
      <c r="L868">
        <v>0</v>
      </c>
      <c r="M868">
        <v>0</v>
      </c>
      <c r="O868" t="s">
        <v>3266</v>
      </c>
      <c r="P868" t="s">
        <v>3266</v>
      </c>
      <c r="Q868" t="s">
        <v>3267</v>
      </c>
      <c r="R868" t="s">
        <v>3265</v>
      </c>
    </row>
    <row r="869" spans="1:18">
      <c r="A869" t="s">
        <v>1647</v>
      </c>
      <c r="B869" t="s">
        <v>1576</v>
      </c>
      <c r="C869">
        <v>0</v>
      </c>
      <c r="D869">
        <v>0</v>
      </c>
      <c r="E869">
        <v>0</v>
      </c>
      <c r="F869">
        <v>0</v>
      </c>
      <c r="G869">
        <v>0</v>
      </c>
      <c r="H869">
        <v>0</v>
      </c>
      <c r="I869">
        <v>0</v>
      </c>
      <c r="J869">
        <v>0</v>
      </c>
      <c r="K869">
        <v>0</v>
      </c>
      <c r="L869">
        <v>0</v>
      </c>
      <c r="M869">
        <v>0</v>
      </c>
      <c r="O869" t="s">
        <v>3266</v>
      </c>
      <c r="P869" t="s">
        <v>3266</v>
      </c>
      <c r="Q869" t="s">
        <v>3267</v>
      </c>
      <c r="R869" t="s">
        <v>3265</v>
      </c>
    </row>
    <row r="870" spans="1:18">
      <c r="A870" t="s">
        <v>1648</v>
      </c>
      <c r="B870" t="s">
        <v>1649</v>
      </c>
      <c r="C870">
        <v>6</v>
      </c>
      <c r="D870">
        <v>0</v>
      </c>
      <c r="E870">
        <v>0</v>
      </c>
      <c r="F870">
        <v>0</v>
      </c>
      <c r="G870">
        <v>0</v>
      </c>
      <c r="H870">
        <v>0</v>
      </c>
      <c r="I870">
        <v>0</v>
      </c>
      <c r="J870">
        <v>0</v>
      </c>
      <c r="K870">
        <v>0</v>
      </c>
      <c r="L870">
        <v>211</v>
      </c>
      <c r="M870">
        <v>0</v>
      </c>
      <c r="O870">
        <v>-1</v>
      </c>
      <c r="P870" t="s">
        <v>3266</v>
      </c>
      <c r="Q870" t="s">
        <v>3262</v>
      </c>
      <c r="R870" t="s">
        <v>3265</v>
      </c>
    </row>
    <row r="871" spans="1:18">
      <c r="A871" t="s">
        <v>1650</v>
      </c>
      <c r="B871" t="s">
        <v>1651</v>
      </c>
      <c r="C871">
        <v>1350</v>
      </c>
      <c r="D871">
        <v>1442</v>
      </c>
      <c r="E871">
        <v>900</v>
      </c>
      <c r="F871">
        <v>535</v>
      </c>
      <c r="G871">
        <v>225</v>
      </c>
      <c r="H871">
        <v>135</v>
      </c>
      <c r="I871">
        <v>0</v>
      </c>
      <c r="J871">
        <v>0</v>
      </c>
      <c r="K871">
        <v>0</v>
      </c>
      <c r="L871">
        <v>1395</v>
      </c>
      <c r="M871">
        <v>5</v>
      </c>
      <c r="N871">
        <v>0</v>
      </c>
      <c r="O871">
        <v>-0.333</v>
      </c>
      <c r="P871">
        <v>-0.376</v>
      </c>
      <c r="Q871" t="s">
        <v>3262</v>
      </c>
      <c r="R871" t="s">
        <v>3264</v>
      </c>
    </row>
    <row r="872" spans="1:18">
      <c r="A872" t="s">
        <v>1652</v>
      </c>
      <c r="B872" t="s">
        <v>166</v>
      </c>
      <c r="C872">
        <v>161</v>
      </c>
      <c r="D872">
        <v>225</v>
      </c>
      <c r="E872">
        <v>181</v>
      </c>
      <c r="F872">
        <v>86</v>
      </c>
      <c r="G872">
        <v>29</v>
      </c>
      <c r="H872">
        <v>63</v>
      </c>
      <c r="I872">
        <v>0</v>
      </c>
      <c r="J872">
        <v>0</v>
      </c>
      <c r="K872">
        <v>0</v>
      </c>
      <c r="L872">
        <v>9</v>
      </c>
      <c r="M872">
        <v>3</v>
      </c>
      <c r="O872">
        <v>0.124</v>
      </c>
      <c r="P872">
        <v>-0.196</v>
      </c>
      <c r="Q872" t="s">
        <v>3262</v>
      </c>
      <c r="R872" t="s">
        <v>3265</v>
      </c>
    </row>
    <row r="873" spans="1:18">
      <c r="A873" t="s">
        <v>1653</v>
      </c>
      <c r="B873" t="s">
        <v>168</v>
      </c>
      <c r="C873">
        <v>0</v>
      </c>
      <c r="D873">
        <v>0</v>
      </c>
      <c r="E873">
        <v>0</v>
      </c>
      <c r="F873">
        <v>0</v>
      </c>
      <c r="G873">
        <v>0</v>
      </c>
      <c r="H873">
        <v>0</v>
      </c>
      <c r="I873">
        <v>0</v>
      </c>
      <c r="J873">
        <v>0</v>
      </c>
      <c r="K873">
        <v>0</v>
      </c>
      <c r="L873">
        <v>0</v>
      </c>
      <c r="M873">
        <v>0</v>
      </c>
      <c r="O873" t="s">
        <v>3266</v>
      </c>
      <c r="P873" t="s">
        <v>3266</v>
      </c>
      <c r="Q873" t="s">
        <v>3267</v>
      </c>
      <c r="R873" t="s">
        <v>3265</v>
      </c>
    </row>
    <row r="874" spans="1:18">
      <c r="A874" t="s">
        <v>1654</v>
      </c>
      <c r="B874" t="s">
        <v>170</v>
      </c>
      <c r="C874">
        <v>0</v>
      </c>
      <c r="D874">
        <v>0</v>
      </c>
      <c r="E874">
        <v>0</v>
      </c>
      <c r="F874">
        <v>0</v>
      </c>
      <c r="G874">
        <v>0</v>
      </c>
      <c r="H874">
        <v>0</v>
      </c>
      <c r="I874">
        <v>0</v>
      </c>
      <c r="J874">
        <v>0</v>
      </c>
      <c r="K874">
        <v>0</v>
      </c>
      <c r="L874">
        <v>0</v>
      </c>
      <c r="M874">
        <v>0</v>
      </c>
      <c r="O874" t="s">
        <v>3266</v>
      </c>
      <c r="P874" t="s">
        <v>3266</v>
      </c>
      <c r="Q874" t="s">
        <v>3267</v>
      </c>
      <c r="R874" t="s">
        <v>3265</v>
      </c>
    </row>
    <row r="875" spans="1:18">
      <c r="A875" t="s">
        <v>1655</v>
      </c>
      <c r="B875" t="s">
        <v>1656</v>
      </c>
      <c r="C875">
        <v>558</v>
      </c>
      <c r="D875">
        <v>716</v>
      </c>
      <c r="E875">
        <v>375</v>
      </c>
      <c r="F875">
        <v>238</v>
      </c>
      <c r="G875">
        <v>108</v>
      </c>
      <c r="H875">
        <v>29</v>
      </c>
      <c r="I875">
        <v>0</v>
      </c>
      <c r="J875">
        <v>0</v>
      </c>
      <c r="K875">
        <v>0</v>
      </c>
      <c r="L875">
        <v>734</v>
      </c>
      <c r="M875">
        <v>0</v>
      </c>
      <c r="O875">
        <v>-0.328</v>
      </c>
      <c r="P875">
        <v>-0.476</v>
      </c>
      <c r="Q875" t="s">
        <v>3262</v>
      </c>
      <c r="R875" t="s">
        <v>3265</v>
      </c>
    </row>
    <row r="876" spans="1:18">
      <c r="A876" t="s">
        <v>1657</v>
      </c>
      <c r="B876" t="s">
        <v>1658</v>
      </c>
      <c r="C876">
        <v>40</v>
      </c>
      <c r="D876">
        <v>0</v>
      </c>
      <c r="E876">
        <v>0</v>
      </c>
      <c r="F876">
        <v>0</v>
      </c>
      <c r="G876">
        <v>0</v>
      </c>
      <c r="H876">
        <v>0</v>
      </c>
      <c r="I876">
        <v>0</v>
      </c>
      <c r="J876">
        <v>0</v>
      </c>
      <c r="K876">
        <v>0</v>
      </c>
      <c r="L876">
        <v>331</v>
      </c>
      <c r="M876">
        <v>0</v>
      </c>
      <c r="O876">
        <v>-1</v>
      </c>
      <c r="P876" t="s">
        <v>3266</v>
      </c>
      <c r="Q876" t="s">
        <v>3262</v>
      </c>
      <c r="R876" t="s">
        <v>3265</v>
      </c>
    </row>
    <row r="877" spans="1:18">
      <c r="A877" t="s">
        <v>1659</v>
      </c>
      <c r="B877" t="s">
        <v>1660</v>
      </c>
      <c r="C877">
        <v>120</v>
      </c>
      <c r="D877">
        <v>197</v>
      </c>
      <c r="E877">
        <v>80</v>
      </c>
      <c r="F877">
        <v>53</v>
      </c>
      <c r="G877">
        <v>21</v>
      </c>
      <c r="H877">
        <v>6</v>
      </c>
      <c r="I877">
        <v>0</v>
      </c>
      <c r="J877">
        <v>0</v>
      </c>
      <c r="K877">
        <v>0</v>
      </c>
      <c r="L877">
        <v>45</v>
      </c>
      <c r="M877">
        <v>0</v>
      </c>
      <c r="O877">
        <v>-0.333</v>
      </c>
      <c r="P877">
        <v>-0.594</v>
      </c>
      <c r="Q877" t="s">
        <v>3262</v>
      </c>
      <c r="R877" t="s">
        <v>3265</v>
      </c>
    </row>
    <row r="878" spans="1:18">
      <c r="A878" t="s">
        <v>1661</v>
      </c>
      <c r="B878" t="s">
        <v>1662</v>
      </c>
      <c r="C878">
        <v>0</v>
      </c>
      <c r="D878">
        <v>0</v>
      </c>
      <c r="E878">
        <v>0</v>
      </c>
      <c r="F878">
        <v>0</v>
      </c>
      <c r="G878">
        <v>0</v>
      </c>
      <c r="H878">
        <v>0</v>
      </c>
      <c r="I878">
        <v>0</v>
      </c>
      <c r="J878">
        <v>0</v>
      </c>
      <c r="K878">
        <v>0</v>
      </c>
      <c r="L878">
        <v>0</v>
      </c>
      <c r="M878">
        <v>0</v>
      </c>
      <c r="O878" t="s">
        <v>3266</v>
      </c>
      <c r="P878" t="s">
        <v>3266</v>
      </c>
      <c r="Q878" t="s">
        <v>3267</v>
      </c>
      <c r="R878" t="s">
        <v>3265</v>
      </c>
    </row>
    <row r="879" spans="1:18">
      <c r="A879" t="s">
        <v>1663</v>
      </c>
      <c r="B879" t="s">
        <v>1664</v>
      </c>
      <c r="C879">
        <v>0</v>
      </c>
      <c r="D879">
        <v>0</v>
      </c>
      <c r="E879">
        <v>0</v>
      </c>
      <c r="F879">
        <v>0</v>
      </c>
      <c r="G879">
        <v>0</v>
      </c>
      <c r="H879">
        <v>0</v>
      </c>
      <c r="I879">
        <v>0</v>
      </c>
      <c r="J879">
        <v>0</v>
      </c>
      <c r="K879">
        <v>0</v>
      </c>
      <c r="L879">
        <v>0</v>
      </c>
      <c r="M879">
        <v>0</v>
      </c>
      <c r="O879" t="s">
        <v>3266</v>
      </c>
      <c r="P879" t="s">
        <v>3266</v>
      </c>
      <c r="Q879" t="s">
        <v>3267</v>
      </c>
      <c r="R879" t="s">
        <v>3265</v>
      </c>
    </row>
    <row r="880" spans="1:18">
      <c r="A880" t="s">
        <v>1665</v>
      </c>
      <c r="B880" t="s">
        <v>1666</v>
      </c>
      <c r="C880">
        <v>0</v>
      </c>
      <c r="D880">
        <v>0</v>
      </c>
      <c r="E880">
        <v>0</v>
      </c>
      <c r="F880">
        <v>0</v>
      </c>
      <c r="G880">
        <v>0</v>
      </c>
      <c r="H880">
        <v>0</v>
      </c>
      <c r="I880">
        <v>0</v>
      </c>
      <c r="J880">
        <v>0</v>
      </c>
      <c r="K880">
        <v>0</v>
      </c>
      <c r="L880">
        <v>0</v>
      </c>
      <c r="M880">
        <v>0</v>
      </c>
      <c r="O880" t="s">
        <v>3266</v>
      </c>
      <c r="P880" t="s">
        <v>3266</v>
      </c>
      <c r="Q880" t="s">
        <v>3267</v>
      </c>
      <c r="R880" t="s">
        <v>3265</v>
      </c>
    </row>
    <row r="881" spans="1:18">
      <c r="A881" t="s">
        <v>1667</v>
      </c>
      <c r="B881" t="s">
        <v>1668</v>
      </c>
      <c r="C881">
        <v>58</v>
      </c>
      <c r="D881">
        <v>78</v>
      </c>
      <c r="E881">
        <v>73</v>
      </c>
      <c r="F881">
        <v>34</v>
      </c>
      <c r="G881">
        <v>15</v>
      </c>
      <c r="H881">
        <v>24</v>
      </c>
      <c r="I881">
        <v>0</v>
      </c>
      <c r="J881">
        <v>0</v>
      </c>
      <c r="K881">
        <v>0</v>
      </c>
      <c r="L881">
        <v>5</v>
      </c>
      <c r="M881">
        <v>0</v>
      </c>
      <c r="O881">
        <v>0.259</v>
      </c>
      <c r="P881">
        <v>-0.064</v>
      </c>
      <c r="Q881" t="s">
        <v>3262</v>
      </c>
      <c r="R881" t="s">
        <v>3265</v>
      </c>
    </row>
    <row r="882" spans="1:18">
      <c r="A882" t="s">
        <v>1669</v>
      </c>
      <c r="B882" t="s">
        <v>1670</v>
      </c>
      <c r="C882">
        <v>126</v>
      </c>
      <c r="D882">
        <v>140</v>
      </c>
      <c r="E882">
        <v>117</v>
      </c>
      <c r="F882">
        <v>78</v>
      </c>
      <c r="G882">
        <v>30</v>
      </c>
      <c r="H882">
        <v>7</v>
      </c>
      <c r="I882">
        <v>0</v>
      </c>
      <c r="J882">
        <v>0</v>
      </c>
      <c r="K882">
        <v>0</v>
      </c>
      <c r="L882">
        <v>20</v>
      </c>
      <c r="M882">
        <v>2</v>
      </c>
      <c r="O882">
        <v>-0.071</v>
      </c>
      <c r="P882">
        <v>-0.164</v>
      </c>
      <c r="Q882" t="s">
        <v>3262</v>
      </c>
      <c r="R882" t="s">
        <v>3265</v>
      </c>
    </row>
    <row r="883" spans="1:18">
      <c r="A883" t="s">
        <v>1671</v>
      </c>
      <c r="B883" t="s">
        <v>1672</v>
      </c>
      <c r="C883">
        <v>0</v>
      </c>
      <c r="D883">
        <v>0</v>
      </c>
      <c r="E883">
        <v>0</v>
      </c>
      <c r="F883">
        <v>0</v>
      </c>
      <c r="G883">
        <v>0</v>
      </c>
      <c r="H883">
        <v>0</v>
      </c>
      <c r="I883">
        <v>0</v>
      </c>
      <c r="J883">
        <v>0</v>
      </c>
      <c r="K883">
        <v>0</v>
      </c>
      <c r="L883">
        <v>0</v>
      </c>
      <c r="M883">
        <v>0</v>
      </c>
      <c r="O883" t="s">
        <v>3266</v>
      </c>
      <c r="P883" t="s">
        <v>3266</v>
      </c>
      <c r="Q883" t="s">
        <v>3267</v>
      </c>
      <c r="R883" t="s">
        <v>3265</v>
      </c>
    </row>
    <row r="884" spans="1:18">
      <c r="A884" t="s">
        <v>1673</v>
      </c>
      <c r="B884" t="s">
        <v>1674</v>
      </c>
      <c r="C884">
        <v>86</v>
      </c>
      <c r="D884">
        <v>86</v>
      </c>
      <c r="E884">
        <v>74</v>
      </c>
      <c r="F884">
        <v>46</v>
      </c>
      <c r="G884">
        <v>22</v>
      </c>
      <c r="H884">
        <v>6</v>
      </c>
      <c r="I884">
        <v>0</v>
      </c>
      <c r="J884">
        <v>0</v>
      </c>
      <c r="K884">
        <v>0</v>
      </c>
      <c r="L884">
        <v>9</v>
      </c>
      <c r="M884">
        <v>0</v>
      </c>
      <c r="O884">
        <v>-0.14</v>
      </c>
      <c r="P884">
        <v>-0.14</v>
      </c>
      <c r="Q884" t="s">
        <v>3262</v>
      </c>
      <c r="R884" t="s">
        <v>3265</v>
      </c>
    </row>
    <row r="885" spans="1:18">
      <c r="A885" t="s">
        <v>1675</v>
      </c>
      <c r="B885" t="s">
        <v>1676</v>
      </c>
      <c r="C885">
        <v>27</v>
      </c>
      <c r="D885">
        <v>0</v>
      </c>
      <c r="E885">
        <v>0</v>
      </c>
      <c r="F885">
        <v>0</v>
      </c>
      <c r="G885">
        <v>0</v>
      </c>
      <c r="H885">
        <v>0</v>
      </c>
      <c r="I885">
        <v>0</v>
      </c>
      <c r="J885">
        <v>0</v>
      </c>
      <c r="K885">
        <v>0</v>
      </c>
      <c r="L885">
        <v>55</v>
      </c>
      <c r="M885">
        <v>0</v>
      </c>
      <c r="O885">
        <v>-1</v>
      </c>
      <c r="P885" t="s">
        <v>3266</v>
      </c>
      <c r="Q885" t="s">
        <v>3262</v>
      </c>
      <c r="R885" t="s">
        <v>3265</v>
      </c>
    </row>
    <row r="886" spans="1:18">
      <c r="A886" t="s">
        <v>1677</v>
      </c>
      <c r="B886" t="s">
        <v>1678</v>
      </c>
      <c r="C886">
        <v>47</v>
      </c>
      <c r="D886">
        <v>0</v>
      </c>
      <c r="E886">
        <v>0</v>
      </c>
      <c r="F886">
        <v>0</v>
      </c>
      <c r="G886">
        <v>0</v>
      </c>
      <c r="H886">
        <v>0</v>
      </c>
      <c r="I886">
        <v>0</v>
      </c>
      <c r="J886">
        <v>0</v>
      </c>
      <c r="K886">
        <v>0</v>
      </c>
      <c r="L886">
        <v>140</v>
      </c>
      <c r="M886">
        <v>0</v>
      </c>
      <c r="O886">
        <v>-1</v>
      </c>
      <c r="P886" t="s">
        <v>3266</v>
      </c>
      <c r="Q886" t="s">
        <v>3262</v>
      </c>
      <c r="R886" t="s">
        <v>3265</v>
      </c>
    </row>
    <row r="887" spans="1:18">
      <c r="A887" t="s">
        <v>1679</v>
      </c>
      <c r="B887" t="s">
        <v>1680</v>
      </c>
      <c r="C887">
        <v>0</v>
      </c>
      <c r="D887">
        <v>0</v>
      </c>
      <c r="E887">
        <v>0</v>
      </c>
      <c r="F887">
        <v>0</v>
      </c>
      <c r="G887">
        <v>0</v>
      </c>
      <c r="H887">
        <v>0</v>
      </c>
      <c r="I887">
        <v>0</v>
      </c>
      <c r="J887">
        <v>0</v>
      </c>
      <c r="K887">
        <v>0</v>
      </c>
      <c r="L887">
        <v>7</v>
      </c>
      <c r="M887">
        <v>0</v>
      </c>
      <c r="O887" t="s">
        <v>3266</v>
      </c>
      <c r="P887" t="s">
        <v>3266</v>
      </c>
      <c r="Q887" t="s">
        <v>3267</v>
      </c>
      <c r="R887" t="s">
        <v>3265</v>
      </c>
    </row>
    <row r="888" spans="1:18">
      <c r="A888" t="s">
        <v>1681</v>
      </c>
      <c r="B888" t="s">
        <v>1682</v>
      </c>
      <c r="C888">
        <v>0</v>
      </c>
      <c r="D888">
        <v>0</v>
      </c>
      <c r="E888">
        <v>0</v>
      </c>
      <c r="F888">
        <v>0</v>
      </c>
      <c r="G888">
        <v>0</v>
      </c>
      <c r="H888">
        <v>0</v>
      </c>
      <c r="I888">
        <v>0</v>
      </c>
      <c r="J888">
        <v>0</v>
      </c>
      <c r="K888">
        <v>0</v>
      </c>
      <c r="L888">
        <v>0</v>
      </c>
      <c r="M888">
        <v>0</v>
      </c>
      <c r="O888" t="s">
        <v>3266</v>
      </c>
      <c r="P888" t="s">
        <v>3266</v>
      </c>
      <c r="Q888" t="s">
        <v>3267</v>
      </c>
      <c r="R888" t="s">
        <v>3265</v>
      </c>
    </row>
    <row r="889" spans="1:18">
      <c r="A889" t="s">
        <v>1683</v>
      </c>
      <c r="B889" t="s">
        <v>1684</v>
      </c>
      <c r="C889">
        <v>0</v>
      </c>
      <c r="D889">
        <v>0</v>
      </c>
      <c r="E889">
        <v>0</v>
      </c>
      <c r="F889">
        <v>0</v>
      </c>
      <c r="G889">
        <v>0</v>
      </c>
      <c r="H889">
        <v>0</v>
      </c>
      <c r="I889">
        <v>0</v>
      </c>
      <c r="J889">
        <v>0</v>
      </c>
      <c r="K889">
        <v>0</v>
      </c>
      <c r="L889">
        <v>0</v>
      </c>
      <c r="M889">
        <v>0</v>
      </c>
      <c r="O889" t="s">
        <v>3266</v>
      </c>
      <c r="P889" t="s">
        <v>3266</v>
      </c>
      <c r="Q889" t="s">
        <v>3267</v>
      </c>
      <c r="R889" t="s">
        <v>3265</v>
      </c>
    </row>
    <row r="890" spans="1:18">
      <c r="A890" t="s">
        <v>1685</v>
      </c>
      <c r="B890" t="s">
        <v>1686</v>
      </c>
      <c r="C890">
        <v>104</v>
      </c>
      <c r="D890">
        <v>0</v>
      </c>
      <c r="E890">
        <v>0</v>
      </c>
      <c r="F890">
        <v>0</v>
      </c>
      <c r="G890">
        <v>0</v>
      </c>
      <c r="H890">
        <v>0</v>
      </c>
      <c r="I890">
        <v>0</v>
      </c>
      <c r="J890">
        <v>0</v>
      </c>
      <c r="K890">
        <v>0</v>
      </c>
      <c r="L890">
        <v>3</v>
      </c>
      <c r="M890">
        <v>0</v>
      </c>
      <c r="O890">
        <v>-1</v>
      </c>
      <c r="P890" t="s">
        <v>3266</v>
      </c>
      <c r="Q890" t="s">
        <v>3262</v>
      </c>
      <c r="R890" t="s">
        <v>3265</v>
      </c>
    </row>
    <row r="891" spans="1:18">
      <c r="A891" t="s">
        <v>1687</v>
      </c>
      <c r="B891" t="s">
        <v>1688</v>
      </c>
      <c r="C891">
        <v>0</v>
      </c>
      <c r="D891">
        <v>0</v>
      </c>
      <c r="E891">
        <v>0</v>
      </c>
      <c r="F891">
        <v>0</v>
      </c>
      <c r="G891">
        <v>0</v>
      </c>
      <c r="H891">
        <v>0</v>
      </c>
      <c r="I891">
        <v>0</v>
      </c>
      <c r="J891">
        <v>0</v>
      </c>
      <c r="K891">
        <v>0</v>
      </c>
      <c r="L891">
        <v>0</v>
      </c>
      <c r="M891">
        <v>0</v>
      </c>
      <c r="O891" t="s">
        <v>3266</v>
      </c>
      <c r="P891" t="s">
        <v>3266</v>
      </c>
      <c r="Q891" t="s">
        <v>3267</v>
      </c>
      <c r="R891" t="s">
        <v>3265</v>
      </c>
    </row>
    <row r="892" spans="1:18">
      <c r="A892" t="s">
        <v>1689</v>
      </c>
      <c r="B892" t="s">
        <v>1690</v>
      </c>
      <c r="C892">
        <v>0</v>
      </c>
      <c r="D892">
        <v>0</v>
      </c>
      <c r="E892">
        <v>0</v>
      </c>
      <c r="F892">
        <v>0</v>
      </c>
      <c r="G892">
        <v>0</v>
      </c>
      <c r="H892">
        <v>0</v>
      </c>
      <c r="I892">
        <v>0</v>
      </c>
      <c r="J892">
        <v>0</v>
      </c>
      <c r="K892">
        <v>0</v>
      </c>
      <c r="L892">
        <v>0</v>
      </c>
      <c r="M892">
        <v>0</v>
      </c>
      <c r="O892" t="s">
        <v>3266</v>
      </c>
      <c r="P892" t="s">
        <v>3266</v>
      </c>
      <c r="Q892" t="s">
        <v>3267</v>
      </c>
      <c r="R892" t="s">
        <v>3265</v>
      </c>
    </row>
    <row r="893" spans="1:18">
      <c r="A893" t="s">
        <v>1691</v>
      </c>
      <c r="B893" t="s">
        <v>1634</v>
      </c>
      <c r="C893">
        <v>0</v>
      </c>
      <c r="D893">
        <v>0</v>
      </c>
      <c r="E893">
        <v>0</v>
      </c>
      <c r="F893">
        <v>0</v>
      </c>
      <c r="G893">
        <v>0</v>
      </c>
      <c r="H893">
        <v>0</v>
      </c>
      <c r="I893">
        <v>0</v>
      </c>
      <c r="J893">
        <v>0</v>
      </c>
      <c r="K893">
        <v>0</v>
      </c>
      <c r="L893">
        <v>0</v>
      </c>
      <c r="M893">
        <v>0</v>
      </c>
      <c r="O893" t="s">
        <v>3266</v>
      </c>
      <c r="P893" t="s">
        <v>3266</v>
      </c>
      <c r="Q893" t="s">
        <v>3267</v>
      </c>
      <c r="R893" t="s">
        <v>3265</v>
      </c>
    </row>
    <row r="894" spans="1:18">
      <c r="A894" t="s">
        <v>1692</v>
      </c>
      <c r="B894" t="s">
        <v>1693</v>
      </c>
      <c r="C894">
        <v>0</v>
      </c>
      <c r="D894">
        <v>0</v>
      </c>
      <c r="E894">
        <v>0</v>
      </c>
      <c r="F894">
        <v>0</v>
      </c>
      <c r="G894">
        <v>0</v>
      </c>
      <c r="H894">
        <v>0</v>
      </c>
      <c r="I894">
        <v>0</v>
      </c>
      <c r="J894">
        <v>0</v>
      </c>
      <c r="K894">
        <v>0</v>
      </c>
      <c r="L894">
        <v>0</v>
      </c>
      <c r="M894">
        <v>0</v>
      </c>
      <c r="O894" t="s">
        <v>3266</v>
      </c>
      <c r="P894" t="s">
        <v>3266</v>
      </c>
      <c r="Q894" t="s">
        <v>3267</v>
      </c>
      <c r="R894" t="s">
        <v>3265</v>
      </c>
    </row>
    <row r="895" spans="1:18">
      <c r="A895" t="s">
        <v>1694</v>
      </c>
      <c r="B895" t="s">
        <v>1695</v>
      </c>
      <c r="C895">
        <v>0</v>
      </c>
      <c r="D895">
        <v>0</v>
      </c>
      <c r="E895">
        <v>0</v>
      </c>
      <c r="F895">
        <v>0</v>
      </c>
      <c r="G895">
        <v>0</v>
      </c>
      <c r="H895">
        <v>0</v>
      </c>
      <c r="I895">
        <v>0</v>
      </c>
      <c r="J895">
        <v>0</v>
      </c>
      <c r="K895">
        <v>0</v>
      </c>
      <c r="L895">
        <v>20</v>
      </c>
      <c r="M895">
        <v>0</v>
      </c>
      <c r="O895" t="s">
        <v>3266</v>
      </c>
      <c r="P895" t="s">
        <v>3266</v>
      </c>
      <c r="Q895" t="s">
        <v>3267</v>
      </c>
      <c r="R895" t="s">
        <v>3265</v>
      </c>
    </row>
    <row r="896" spans="1:18">
      <c r="A896" t="s">
        <v>1696</v>
      </c>
      <c r="B896" t="s">
        <v>1697</v>
      </c>
      <c r="C896">
        <v>0</v>
      </c>
      <c r="D896">
        <v>0</v>
      </c>
      <c r="E896">
        <v>0</v>
      </c>
      <c r="F896">
        <v>0</v>
      </c>
      <c r="G896">
        <v>0</v>
      </c>
      <c r="H896">
        <v>0</v>
      </c>
      <c r="I896">
        <v>0</v>
      </c>
      <c r="J896">
        <v>0</v>
      </c>
      <c r="K896">
        <v>0</v>
      </c>
      <c r="L896">
        <v>0</v>
      </c>
      <c r="M896">
        <v>0</v>
      </c>
      <c r="O896" t="s">
        <v>3266</v>
      </c>
      <c r="P896" t="s">
        <v>3266</v>
      </c>
      <c r="Q896" t="s">
        <v>3267</v>
      </c>
      <c r="R896" t="s">
        <v>3265</v>
      </c>
    </row>
    <row r="897" spans="1:18">
      <c r="A897" t="s">
        <v>1698</v>
      </c>
      <c r="B897" t="s">
        <v>1699</v>
      </c>
      <c r="C897">
        <v>0</v>
      </c>
      <c r="D897">
        <v>0</v>
      </c>
      <c r="E897">
        <v>0</v>
      </c>
      <c r="F897">
        <v>0</v>
      </c>
      <c r="G897">
        <v>0</v>
      </c>
      <c r="H897">
        <v>0</v>
      </c>
      <c r="I897">
        <v>0</v>
      </c>
      <c r="J897">
        <v>0</v>
      </c>
      <c r="K897">
        <v>0</v>
      </c>
      <c r="L897">
        <v>0</v>
      </c>
      <c r="M897">
        <v>0</v>
      </c>
      <c r="O897" t="s">
        <v>3266</v>
      </c>
      <c r="P897" t="s">
        <v>3266</v>
      </c>
      <c r="Q897" t="s">
        <v>3267</v>
      </c>
      <c r="R897" t="s">
        <v>3265</v>
      </c>
    </row>
    <row r="898" spans="1:18">
      <c r="A898" t="s">
        <v>1700</v>
      </c>
      <c r="B898" t="s">
        <v>1701</v>
      </c>
      <c r="C898">
        <v>23</v>
      </c>
      <c r="D898">
        <v>0</v>
      </c>
      <c r="E898">
        <v>0</v>
      </c>
      <c r="F898">
        <v>0</v>
      </c>
      <c r="G898">
        <v>0</v>
      </c>
      <c r="H898">
        <v>0</v>
      </c>
      <c r="I898">
        <v>0</v>
      </c>
      <c r="J898">
        <v>0</v>
      </c>
      <c r="K898">
        <v>0</v>
      </c>
      <c r="L898">
        <v>17</v>
      </c>
      <c r="M898">
        <v>0</v>
      </c>
      <c r="O898">
        <v>-1</v>
      </c>
      <c r="P898" t="s">
        <v>3266</v>
      </c>
      <c r="Q898" t="s">
        <v>3262</v>
      </c>
      <c r="R898" t="s">
        <v>3265</v>
      </c>
    </row>
    <row r="899" spans="1:18">
      <c r="A899" t="s">
        <v>1702</v>
      </c>
      <c r="B899" t="s">
        <v>1703</v>
      </c>
      <c r="C899">
        <v>3224</v>
      </c>
      <c r="D899">
        <v>2528</v>
      </c>
      <c r="E899">
        <v>0</v>
      </c>
      <c r="F899">
        <v>0</v>
      </c>
      <c r="G899">
        <v>0</v>
      </c>
      <c r="H899">
        <v>0</v>
      </c>
      <c r="I899">
        <v>0</v>
      </c>
      <c r="J899">
        <v>0</v>
      </c>
      <c r="K899">
        <v>0</v>
      </c>
      <c r="L899">
        <v>2430</v>
      </c>
      <c r="M899">
        <v>0</v>
      </c>
      <c r="N899">
        <v>0</v>
      </c>
      <c r="O899">
        <v>-1</v>
      </c>
      <c r="P899">
        <v>-1</v>
      </c>
      <c r="Q899" t="s">
        <v>3262</v>
      </c>
      <c r="R899" t="s">
        <v>3264</v>
      </c>
    </row>
    <row r="900" spans="1:18">
      <c r="A900" t="s">
        <v>1704</v>
      </c>
      <c r="B900" t="s">
        <v>166</v>
      </c>
      <c r="C900">
        <v>0</v>
      </c>
      <c r="D900">
        <v>0</v>
      </c>
      <c r="E900">
        <v>0</v>
      </c>
      <c r="F900">
        <v>0</v>
      </c>
      <c r="G900">
        <v>0</v>
      </c>
      <c r="H900">
        <v>0</v>
      </c>
      <c r="I900">
        <v>0</v>
      </c>
      <c r="J900">
        <v>0</v>
      </c>
      <c r="K900">
        <v>0</v>
      </c>
      <c r="L900">
        <v>0</v>
      </c>
      <c r="M900">
        <v>0</v>
      </c>
      <c r="O900" t="s">
        <v>3266</v>
      </c>
      <c r="P900" t="s">
        <v>3266</v>
      </c>
      <c r="Q900" t="s">
        <v>3267</v>
      </c>
      <c r="R900" t="s">
        <v>3265</v>
      </c>
    </row>
    <row r="901" spans="1:18">
      <c r="A901" t="s">
        <v>1705</v>
      </c>
      <c r="B901" t="s">
        <v>168</v>
      </c>
      <c r="C901">
        <v>0</v>
      </c>
      <c r="D901">
        <v>0</v>
      </c>
      <c r="E901">
        <v>0</v>
      </c>
      <c r="F901">
        <v>0</v>
      </c>
      <c r="G901">
        <v>0</v>
      </c>
      <c r="H901">
        <v>0</v>
      </c>
      <c r="I901">
        <v>0</v>
      </c>
      <c r="J901">
        <v>0</v>
      </c>
      <c r="K901">
        <v>0</v>
      </c>
      <c r="L901">
        <v>0</v>
      </c>
      <c r="M901">
        <v>0</v>
      </c>
      <c r="O901" t="s">
        <v>3266</v>
      </c>
      <c r="P901" t="s">
        <v>3266</v>
      </c>
      <c r="Q901" t="s">
        <v>3267</v>
      </c>
      <c r="R901" t="s">
        <v>3265</v>
      </c>
    </row>
    <row r="902" spans="1:18">
      <c r="A902" t="s">
        <v>1706</v>
      </c>
      <c r="B902" t="s">
        <v>170</v>
      </c>
      <c r="C902">
        <v>0</v>
      </c>
      <c r="D902">
        <v>0</v>
      </c>
      <c r="E902">
        <v>0</v>
      </c>
      <c r="F902">
        <v>0</v>
      </c>
      <c r="G902">
        <v>0</v>
      </c>
      <c r="H902">
        <v>0</v>
      </c>
      <c r="I902">
        <v>0</v>
      </c>
      <c r="J902">
        <v>0</v>
      </c>
      <c r="K902">
        <v>0</v>
      </c>
      <c r="L902">
        <v>0</v>
      </c>
      <c r="M902">
        <v>0</v>
      </c>
      <c r="O902" t="s">
        <v>3266</v>
      </c>
      <c r="P902" t="s">
        <v>3266</v>
      </c>
      <c r="Q902" t="s">
        <v>3267</v>
      </c>
      <c r="R902" t="s">
        <v>3265</v>
      </c>
    </row>
    <row r="903" spans="1:18">
      <c r="A903" t="s">
        <v>1707</v>
      </c>
      <c r="B903" t="s">
        <v>1708</v>
      </c>
      <c r="C903">
        <v>1716</v>
      </c>
      <c r="D903">
        <v>0</v>
      </c>
      <c r="E903">
        <v>0</v>
      </c>
      <c r="F903">
        <v>0</v>
      </c>
      <c r="G903">
        <v>0</v>
      </c>
      <c r="H903">
        <v>0</v>
      </c>
      <c r="I903">
        <v>0</v>
      </c>
      <c r="J903">
        <v>0</v>
      </c>
      <c r="K903">
        <v>0</v>
      </c>
      <c r="L903">
        <v>1579</v>
      </c>
      <c r="M903">
        <v>0</v>
      </c>
      <c r="O903">
        <v>-1</v>
      </c>
      <c r="P903" t="s">
        <v>3266</v>
      </c>
      <c r="Q903" t="s">
        <v>3262</v>
      </c>
      <c r="R903" t="s">
        <v>3265</v>
      </c>
    </row>
    <row r="904" spans="1:18">
      <c r="A904" t="s">
        <v>1709</v>
      </c>
      <c r="B904" t="s">
        <v>1710</v>
      </c>
      <c r="C904">
        <v>1302</v>
      </c>
      <c r="D904">
        <v>2023</v>
      </c>
      <c r="E904">
        <v>0</v>
      </c>
      <c r="F904">
        <v>0</v>
      </c>
      <c r="G904">
        <v>0</v>
      </c>
      <c r="H904">
        <v>0</v>
      </c>
      <c r="I904">
        <v>0</v>
      </c>
      <c r="J904">
        <v>0</v>
      </c>
      <c r="K904">
        <v>0</v>
      </c>
      <c r="L904">
        <v>758</v>
      </c>
      <c r="M904">
        <v>0</v>
      </c>
      <c r="O904">
        <v>-1</v>
      </c>
      <c r="P904">
        <v>-1</v>
      </c>
      <c r="Q904" t="s">
        <v>3262</v>
      </c>
      <c r="R904" t="s">
        <v>3265</v>
      </c>
    </row>
    <row r="905" spans="1:18">
      <c r="A905" t="s">
        <v>1711</v>
      </c>
      <c r="B905" t="s">
        <v>1712</v>
      </c>
      <c r="C905">
        <v>80</v>
      </c>
      <c r="D905">
        <v>0</v>
      </c>
      <c r="E905">
        <v>0</v>
      </c>
      <c r="F905">
        <v>0</v>
      </c>
      <c r="G905">
        <v>0</v>
      </c>
      <c r="H905">
        <v>0</v>
      </c>
      <c r="I905">
        <v>0</v>
      </c>
      <c r="J905">
        <v>0</v>
      </c>
      <c r="K905">
        <v>0</v>
      </c>
      <c r="L905">
        <v>19</v>
      </c>
      <c r="M905">
        <v>0</v>
      </c>
      <c r="O905">
        <v>-1</v>
      </c>
      <c r="P905" t="s">
        <v>3266</v>
      </c>
      <c r="Q905" t="s">
        <v>3262</v>
      </c>
      <c r="R905" t="s">
        <v>3265</v>
      </c>
    </row>
    <row r="906" spans="1:18">
      <c r="A906" t="s">
        <v>1713</v>
      </c>
      <c r="B906" t="s">
        <v>1714</v>
      </c>
      <c r="C906">
        <v>106</v>
      </c>
      <c r="D906">
        <v>0</v>
      </c>
      <c r="E906">
        <v>0</v>
      </c>
      <c r="F906">
        <v>0</v>
      </c>
      <c r="G906">
        <v>0</v>
      </c>
      <c r="H906">
        <v>0</v>
      </c>
      <c r="I906">
        <v>0</v>
      </c>
      <c r="J906">
        <v>0</v>
      </c>
      <c r="K906">
        <v>0</v>
      </c>
      <c r="L906">
        <v>72</v>
      </c>
      <c r="M906">
        <v>0</v>
      </c>
      <c r="O906">
        <v>-1</v>
      </c>
      <c r="P906" t="s">
        <v>3266</v>
      </c>
      <c r="Q906" t="s">
        <v>3262</v>
      </c>
      <c r="R906" t="s">
        <v>3265</v>
      </c>
    </row>
    <row r="907" spans="1:18">
      <c r="A907" t="s">
        <v>1715</v>
      </c>
      <c r="B907" t="s">
        <v>1716</v>
      </c>
      <c r="C907">
        <v>0</v>
      </c>
      <c r="D907">
        <v>0</v>
      </c>
      <c r="E907">
        <v>0</v>
      </c>
      <c r="F907">
        <v>0</v>
      </c>
      <c r="G907">
        <v>0</v>
      </c>
      <c r="H907">
        <v>0</v>
      </c>
      <c r="I907">
        <v>0</v>
      </c>
      <c r="J907">
        <v>0</v>
      </c>
      <c r="K907">
        <v>0</v>
      </c>
      <c r="L907">
        <v>0</v>
      </c>
      <c r="M907">
        <v>0</v>
      </c>
      <c r="O907" t="s">
        <v>3266</v>
      </c>
      <c r="P907" t="s">
        <v>3266</v>
      </c>
      <c r="Q907" t="s">
        <v>3267</v>
      </c>
      <c r="R907" t="s">
        <v>3265</v>
      </c>
    </row>
    <row r="908" spans="1:18">
      <c r="A908" t="s">
        <v>1717</v>
      </c>
      <c r="B908" t="s">
        <v>184</v>
      </c>
      <c r="C908">
        <v>0</v>
      </c>
      <c r="D908">
        <v>0</v>
      </c>
      <c r="E908">
        <v>0</v>
      </c>
      <c r="F908">
        <v>0</v>
      </c>
      <c r="G908">
        <v>0</v>
      </c>
      <c r="H908">
        <v>0</v>
      </c>
      <c r="I908">
        <v>0</v>
      </c>
      <c r="J908">
        <v>0</v>
      </c>
      <c r="K908">
        <v>0</v>
      </c>
      <c r="L908">
        <v>0</v>
      </c>
      <c r="M908">
        <v>0</v>
      </c>
      <c r="O908" t="s">
        <v>3266</v>
      </c>
      <c r="P908" t="s">
        <v>3266</v>
      </c>
      <c r="Q908" t="s">
        <v>3267</v>
      </c>
      <c r="R908" t="s">
        <v>3265</v>
      </c>
    </row>
    <row r="909" spans="1:20">
      <c r="A909" t="s">
        <v>1718</v>
      </c>
      <c r="B909" t="s">
        <v>1719</v>
      </c>
      <c r="C909">
        <v>20</v>
      </c>
      <c r="D909">
        <v>505</v>
      </c>
      <c r="E909">
        <v>0</v>
      </c>
      <c r="F909">
        <v>0</v>
      </c>
      <c r="G909">
        <v>0</v>
      </c>
      <c r="H909">
        <v>0</v>
      </c>
      <c r="I909">
        <v>0</v>
      </c>
      <c r="J909">
        <v>0</v>
      </c>
      <c r="K909">
        <v>0</v>
      </c>
      <c r="L909">
        <v>2</v>
      </c>
      <c r="M909">
        <v>0</v>
      </c>
      <c r="O909">
        <v>-1</v>
      </c>
      <c r="P909">
        <v>-1</v>
      </c>
      <c r="Q909" t="s">
        <v>3262</v>
      </c>
      <c r="R909" t="s">
        <v>3265</v>
      </c>
      <c r="T909">
        <v>-30000</v>
      </c>
    </row>
    <row r="910" spans="1:18">
      <c r="A910" t="s">
        <v>1720</v>
      </c>
      <c r="B910" t="s">
        <v>1721</v>
      </c>
      <c r="C910">
        <v>2832</v>
      </c>
      <c r="D910">
        <v>4480</v>
      </c>
      <c r="E910">
        <v>3409</v>
      </c>
      <c r="F910">
        <v>0</v>
      </c>
      <c r="G910">
        <v>0</v>
      </c>
      <c r="H910">
        <v>85</v>
      </c>
      <c r="I910">
        <v>2324</v>
      </c>
      <c r="J910">
        <v>0</v>
      </c>
      <c r="K910">
        <v>0</v>
      </c>
      <c r="L910">
        <v>771</v>
      </c>
      <c r="M910">
        <v>1000</v>
      </c>
      <c r="N910">
        <v>0</v>
      </c>
      <c r="O910">
        <v>0.204</v>
      </c>
      <c r="P910">
        <v>-0.239</v>
      </c>
      <c r="Q910" t="s">
        <v>3262</v>
      </c>
      <c r="R910" t="s">
        <v>3264</v>
      </c>
    </row>
    <row r="911" spans="1:18">
      <c r="A911" t="s">
        <v>1722</v>
      </c>
      <c r="B911" t="s">
        <v>1723</v>
      </c>
      <c r="C911">
        <v>267</v>
      </c>
      <c r="D911">
        <v>122</v>
      </c>
      <c r="E911">
        <v>85</v>
      </c>
      <c r="F911">
        <v>0</v>
      </c>
      <c r="G911">
        <v>0</v>
      </c>
      <c r="H911">
        <v>85</v>
      </c>
      <c r="I911">
        <v>0</v>
      </c>
      <c r="J911">
        <v>0</v>
      </c>
      <c r="K911">
        <v>0</v>
      </c>
      <c r="L911">
        <v>2</v>
      </c>
      <c r="M911">
        <v>0</v>
      </c>
      <c r="O911">
        <v>-0.682</v>
      </c>
      <c r="P911">
        <v>-0.303</v>
      </c>
      <c r="Q911" t="s">
        <v>3262</v>
      </c>
      <c r="R911" t="s">
        <v>3265</v>
      </c>
    </row>
    <row r="912" spans="1:18">
      <c r="A912" t="s">
        <v>1724</v>
      </c>
      <c r="B912" t="s">
        <v>1725</v>
      </c>
      <c r="C912">
        <v>0</v>
      </c>
      <c r="D912">
        <v>0</v>
      </c>
      <c r="E912">
        <v>0</v>
      </c>
      <c r="F912">
        <v>0</v>
      </c>
      <c r="G912">
        <v>0</v>
      </c>
      <c r="H912">
        <v>0</v>
      </c>
      <c r="I912">
        <v>0</v>
      </c>
      <c r="J912">
        <v>0</v>
      </c>
      <c r="K912">
        <v>0</v>
      </c>
      <c r="L912">
        <v>0</v>
      </c>
      <c r="M912">
        <v>0</v>
      </c>
      <c r="O912" t="s">
        <v>3266</v>
      </c>
      <c r="P912" t="s">
        <v>3266</v>
      </c>
      <c r="Q912" t="s">
        <v>3267</v>
      </c>
      <c r="R912" t="s">
        <v>3265</v>
      </c>
    </row>
    <row r="913" spans="1:18">
      <c r="A913" t="s">
        <v>1726</v>
      </c>
      <c r="B913" t="s">
        <v>1727</v>
      </c>
      <c r="C913">
        <v>2515</v>
      </c>
      <c r="D913">
        <v>4351</v>
      </c>
      <c r="E913">
        <v>3317</v>
      </c>
      <c r="F913">
        <v>0</v>
      </c>
      <c r="G913">
        <v>0</v>
      </c>
      <c r="H913">
        <v>0</v>
      </c>
      <c r="I913">
        <v>2317</v>
      </c>
      <c r="J913">
        <v>0</v>
      </c>
      <c r="K913">
        <v>0</v>
      </c>
      <c r="L913">
        <v>759</v>
      </c>
      <c r="M913">
        <v>1000</v>
      </c>
      <c r="O913">
        <v>0.319</v>
      </c>
      <c r="P913">
        <v>-0.238</v>
      </c>
      <c r="Q913" t="s">
        <v>3262</v>
      </c>
      <c r="R913" t="s">
        <v>3265</v>
      </c>
    </row>
    <row r="914" spans="1:18">
      <c r="A914" t="s">
        <v>1728</v>
      </c>
      <c r="B914" t="s">
        <v>1729</v>
      </c>
      <c r="C914">
        <v>50</v>
      </c>
      <c r="D914">
        <v>7</v>
      </c>
      <c r="E914">
        <v>7</v>
      </c>
      <c r="F914">
        <v>0</v>
      </c>
      <c r="G914">
        <v>0</v>
      </c>
      <c r="H914">
        <v>0</v>
      </c>
      <c r="I914">
        <v>7</v>
      </c>
      <c r="J914">
        <v>0</v>
      </c>
      <c r="K914">
        <v>0</v>
      </c>
      <c r="L914">
        <v>10</v>
      </c>
      <c r="M914">
        <v>0</v>
      </c>
      <c r="O914">
        <v>-0.86</v>
      </c>
      <c r="P914">
        <v>0</v>
      </c>
      <c r="Q914" t="s">
        <v>3262</v>
      </c>
      <c r="R914" t="s">
        <v>3265</v>
      </c>
    </row>
    <row r="915" spans="1:18">
      <c r="A915" t="s">
        <v>1730</v>
      </c>
      <c r="B915" t="s">
        <v>1731</v>
      </c>
      <c r="C915">
        <v>0</v>
      </c>
      <c r="D915">
        <v>0</v>
      </c>
      <c r="E915">
        <v>0</v>
      </c>
      <c r="F915">
        <v>0</v>
      </c>
      <c r="G915">
        <v>0</v>
      </c>
      <c r="H915">
        <v>0</v>
      </c>
      <c r="I915">
        <v>0</v>
      </c>
      <c r="J915">
        <v>0</v>
      </c>
      <c r="K915">
        <v>0</v>
      </c>
      <c r="L915">
        <v>0</v>
      </c>
      <c r="M915">
        <v>0</v>
      </c>
      <c r="O915" t="s">
        <v>3266</v>
      </c>
      <c r="P915" t="s">
        <v>3266</v>
      </c>
      <c r="Q915" t="s">
        <v>3267</v>
      </c>
      <c r="R915" t="s">
        <v>3265</v>
      </c>
    </row>
    <row r="916" spans="1:18">
      <c r="A916" t="s">
        <v>1732</v>
      </c>
      <c r="B916" t="s">
        <v>1733</v>
      </c>
      <c r="C916">
        <v>0</v>
      </c>
      <c r="D916">
        <v>0</v>
      </c>
      <c r="E916">
        <v>0</v>
      </c>
      <c r="F916">
        <v>0</v>
      </c>
      <c r="G916">
        <v>0</v>
      </c>
      <c r="H916">
        <v>0</v>
      </c>
      <c r="I916">
        <v>0</v>
      </c>
      <c r="J916">
        <v>0</v>
      </c>
      <c r="K916">
        <v>0</v>
      </c>
      <c r="L916">
        <v>0</v>
      </c>
      <c r="M916">
        <v>0</v>
      </c>
      <c r="O916" t="s">
        <v>3266</v>
      </c>
      <c r="P916" t="s">
        <v>3266</v>
      </c>
      <c r="Q916" t="s">
        <v>3267</v>
      </c>
      <c r="R916" t="s">
        <v>3265</v>
      </c>
    </row>
    <row r="917" spans="1:18">
      <c r="A917" t="s">
        <v>1734</v>
      </c>
      <c r="B917" t="s">
        <v>1735</v>
      </c>
      <c r="C917">
        <v>520</v>
      </c>
      <c r="D917">
        <v>12</v>
      </c>
      <c r="E917">
        <v>0</v>
      </c>
      <c r="F917">
        <v>0</v>
      </c>
      <c r="G917">
        <v>0</v>
      </c>
      <c r="H917">
        <v>0</v>
      </c>
      <c r="I917">
        <v>0</v>
      </c>
      <c r="J917">
        <v>0</v>
      </c>
      <c r="K917">
        <v>0</v>
      </c>
      <c r="L917">
        <v>460</v>
      </c>
      <c r="M917">
        <v>0</v>
      </c>
      <c r="N917">
        <v>0</v>
      </c>
      <c r="O917">
        <v>-1</v>
      </c>
      <c r="P917">
        <v>-1</v>
      </c>
      <c r="Q917" t="s">
        <v>3262</v>
      </c>
      <c r="R917" t="s">
        <v>3264</v>
      </c>
    </row>
    <row r="918" spans="1:18">
      <c r="A918" t="s">
        <v>1736</v>
      </c>
      <c r="B918" t="s">
        <v>1737</v>
      </c>
      <c r="C918">
        <v>0</v>
      </c>
      <c r="D918">
        <v>0</v>
      </c>
      <c r="E918">
        <v>0</v>
      </c>
      <c r="F918">
        <v>0</v>
      </c>
      <c r="G918">
        <v>0</v>
      </c>
      <c r="H918">
        <v>0</v>
      </c>
      <c r="I918">
        <v>0</v>
      </c>
      <c r="J918">
        <v>0</v>
      </c>
      <c r="K918">
        <v>0</v>
      </c>
      <c r="L918">
        <v>0</v>
      </c>
      <c r="M918">
        <v>0</v>
      </c>
      <c r="O918" t="s">
        <v>3266</v>
      </c>
      <c r="P918" t="s">
        <v>3266</v>
      </c>
      <c r="Q918" t="s">
        <v>3267</v>
      </c>
      <c r="R918" t="s">
        <v>3265</v>
      </c>
    </row>
    <row r="919" spans="1:18">
      <c r="A919" t="s">
        <v>1738</v>
      </c>
      <c r="B919" t="s">
        <v>1739</v>
      </c>
      <c r="C919">
        <v>0</v>
      </c>
      <c r="D919">
        <v>0</v>
      </c>
      <c r="E919">
        <v>0</v>
      </c>
      <c r="F919">
        <v>0</v>
      </c>
      <c r="G919">
        <v>0</v>
      </c>
      <c r="H919">
        <v>0</v>
      </c>
      <c r="I919">
        <v>0</v>
      </c>
      <c r="J919">
        <v>0</v>
      </c>
      <c r="K919">
        <v>0</v>
      </c>
      <c r="L919">
        <v>0</v>
      </c>
      <c r="M919">
        <v>0</v>
      </c>
      <c r="O919" t="s">
        <v>3266</v>
      </c>
      <c r="P919" t="s">
        <v>3266</v>
      </c>
      <c r="Q919" t="s">
        <v>3267</v>
      </c>
      <c r="R919" t="s">
        <v>3265</v>
      </c>
    </row>
    <row r="920" spans="1:18">
      <c r="A920" t="s">
        <v>1740</v>
      </c>
      <c r="B920" t="s">
        <v>1741</v>
      </c>
      <c r="C920">
        <v>163</v>
      </c>
      <c r="D920">
        <v>12</v>
      </c>
      <c r="E920">
        <v>0</v>
      </c>
      <c r="F920">
        <v>0</v>
      </c>
      <c r="G920">
        <v>0</v>
      </c>
      <c r="H920">
        <v>0</v>
      </c>
      <c r="I920">
        <v>0</v>
      </c>
      <c r="J920">
        <v>0</v>
      </c>
      <c r="K920">
        <v>0</v>
      </c>
      <c r="L920">
        <v>3</v>
      </c>
      <c r="M920">
        <v>0</v>
      </c>
      <c r="O920">
        <v>-1</v>
      </c>
      <c r="P920">
        <v>-1</v>
      </c>
      <c r="Q920" t="s">
        <v>3262</v>
      </c>
      <c r="R920" t="s">
        <v>3265</v>
      </c>
    </row>
    <row r="921" spans="1:18">
      <c r="A921" t="s">
        <v>1742</v>
      </c>
      <c r="B921" t="s">
        <v>1743</v>
      </c>
      <c r="C921">
        <v>357</v>
      </c>
      <c r="D921">
        <v>0</v>
      </c>
      <c r="E921">
        <v>0</v>
      </c>
      <c r="F921">
        <v>0</v>
      </c>
      <c r="G921">
        <v>0</v>
      </c>
      <c r="H921">
        <v>0</v>
      </c>
      <c r="I921">
        <v>0</v>
      </c>
      <c r="J921">
        <v>0</v>
      </c>
      <c r="K921">
        <v>0</v>
      </c>
      <c r="L921">
        <v>457</v>
      </c>
      <c r="M921">
        <v>0</v>
      </c>
      <c r="O921">
        <v>-1</v>
      </c>
      <c r="P921" t="s">
        <v>3266</v>
      </c>
      <c r="Q921" t="s">
        <v>3262</v>
      </c>
      <c r="R921" t="s">
        <v>3265</v>
      </c>
    </row>
    <row r="922" spans="1:18">
      <c r="A922" t="s">
        <v>1744</v>
      </c>
      <c r="B922" t="s">
        <v>1745</v>
      </c>
      <c r="C922">
        <v>0</v>
      </c>
      <c r="D922">
        <v>0</v>
      </c>
      <c r="E922">
        <v>0</v>
      </c>
      <c r="F922">
        <v>0</v>
      </c>
      <c r="G922">
        <v>0</v>
      </c>
      <c r="H922">
        <v>0</v>
      </c>
      <c r="I922">
        <v>0</v>
      </c>
      <c r="J922">
        <v>0</v>
      </c>
      <c r="K922">
        <v>0</v>
      </c>
      <c r="L922">
        <v>0</v>
      </c>
      <c r="M922">
        <v>0</v>
      </c>
      <c r="O922" t="s">
        <v>3266</v>
      </c>
      <c r="P922" t="s">
        <v>3266</v>
      </c>
      <c r="Q922" t="s">
        <v>3267</v>
      </c>
      <c r="R922" t="s">
        <v>3265</v>
      </c>
    </row>
    <row r="923" spans="1:18">
      <c r="A923" t="s">
        <v>1746</v>
      </c>
      <c r="B923" t="s">
        <v>1747</v>
      </c>
      <c r="C923">
        <v>0</v>
      </c>
      <c r="D923">
        <v>0</v>
      </c>
      <c r="E923">
        <v>0</v>
      </c>
      <c r="F923">
        <v>0</v>
      </c>
      <c r="G923">
        <v>0</v>
      </c>
      <c r="H923">
        <v>0</v>
      </c>
      <c r="I923">
        <v>0</v>
      </c>
      <c r="J923">
        <v>0</v>
      </c>
      <c r="K923">
        <v>0</v>
      </c>
      <c r="L923">
        <v>0</v>
      </c>
      <c r="M923">
        <v>0</v>
      </c>
      <c r="O923" t="s">
        <v>3266</v>
      </c>
      <c r="P923" t="s">
        <v>3266</v>
      </c>
      <c r="Q923" t="s">
        <v>3267</v>
      </c>
      <c r="R923" t="s">
        <v>3265</v>
      </c>
    </row>
    <row r="924" spans="1:18">
      <c r="A924" t="s">
        <v>1748</v>
      </c>
      <c r="B924" t="s">
        <v>1749</v>
      </c>
      <c r="C924">
        <v>0</v>
      </c>
      <c r="D924">
        <v>0</v>
      </c>
      <c r="E924">
        <v>0</v>
      </c>
      <c r="F924">
        <v>0</v>
      </c>
      <c r="G924">
        <v>0</v>
      </c>
      <c r="H924">
        <v>0</v>
      </c>
      <c r="I924">
        <v>0</v>
      </c>
      <c r="J924">
        <v>0</v>
      </c>
      <c r="K924">
        <v>0</v>
      </c>
      <c r="L924">
        <v>0</v>
      </c>
      <c r="M924">
        <v>0</v>
      </c>
      <c r="N924">
        <v>0</v>
      </c>
      <c r="O924" t="s">
        <v>3266</v>
      </c>
      <c r="P924" t="s">
        <v>3266</v>
      </c>
      <c r="Q924" t="s">
        <v>3267</v>
      </c>
      <c r="R924" t="s">
        <v>3264</v>
      </c>
    </row>
    <row r="925" spans="1:18">
      <c r="A925" t="s">
        <v>1750</v>
      </c>
      <c r="B925" t="s">
        <v>1751</v>
      </c>
      <c r="C925">
        <v>0</v>
      </c>
      <c r="D925">
        <v>0</v>
      </c>
      <c r="E925">
        <v>0</v>
      </c>
      <c r="F925">
        <v>0</v>
      </c>
      <c r="G925">
        <v>0</v>
      </c>
      <c r="H925">
        <v>0</v>
      </c>
      <c r="I925">
        <v>0</v>
      </c>
      <c r="J925">
        <v>0</v>
      </c>
      <c r="K925">
        <v>0</v>
      </c>
      <c r="L925">
        <v>0</v>
      </c>
      <c r="M925">
        <v>0</v>
      </c>
      <c r="O925" t="s">
        <v>3266</v>
      </c>
      <c r="P925" t="s">
        <v>3266</v>
      </c>
      <c r="Q925" t="s">
        <v>3267</v>
      </c>
      <c r="R925" t="s">
        <v>3265</v>
      </c>
    </row>
    <row r="926" spans="1:18">
      <c r="A926" t="s">
        <v>1752</v>
      </c>
      <c r="B926" t="s">
        <v>1753</v>
      </c>
      <c r="C926">
        <v>0</v>
      </c>
      <c r="D926">
        <v>0</v>
      </c>
      <c r="E926">
        <v>0</v>
      </c>
      <c r="F926">
        <v>0</v>
      </c>
      <c r="G926">
        <v>0</v>
      </c>
      <c r="H926">
        <v>0</v>
      </c>
      <c r="I926">
        <v>0</v>
      </c>
      <c r="J926">
        <v>0</v>
      </c>
      <c r="K926">
        <v>0</v>
      </c>
      <c r="L926">
        <v>0</v>
      </c>
      <c r="M926">
        <v>0</v>
      </c>
      <c r="O926" t="s">
        <v>3266</v>
      </c>
      <c r="P926" t="s">
        <v>3266</v>
      </c>
      <c r="Q926" t="s">
        <v>3267</v>
      </c>
      <c r="R926" t="s">
        <v>3265</v>
      </c>
    </row>
    <row r="927" spans="1:18">
      <c r="A927" t="s">
        <v>1754</v>
      </c>
      <c r="B927" t="s">
        <v>1755</v>
      </c>
      <c r="C927">
        <v>73</v>
      </c>
      <c r="D927">
        <v>0</v>
      </c>
      <c r="E927">
        <v>0</v>
      </c>
      <c r="F927">
        <v>0</v>
      </c>
      <c r="G927">
        <v>0</v>
      </c>
      <c r="H927">
        <v>0</v>
      </c>
      <c r="I927">
        <v>0</v>
      </c>
      <c r="J927">
        <v>0</v>
      </c>
      <c r="K927">
        <v>0</v>
      </c>
      <c r="L927">
        <v>268</v>
      </c>
      <c r="M927">
        <v>0</v>
      </c>
      <c r="N927">
        <v>0</v>
      </c>
      <c r="O927">
        <v>-1</v>
      </c>
      <c r="P927" t="s">
        <v>3266</v>
      </c>
      <c r="Q927" t="s">
        <v>3262</v>
      </c>
      <c r="R927" t="s">
        <v>3264</v>
      </c>
    </row>
    <row r="928" spans="1:18">
      <c r="A928" t="s">
        <v>1756</v>
      </c>
      <c r="B928" t="s">
        <v>1757</v>
      </c>
      <c r="C928">
        <v>0</v>
      </c>
      <c r="D928">
        <v>0</v>
      </c>
      <c r="E928">
        <v>0</v>
      </c>
      <c r="F928">
        <v>0</v>
      </c>
      <c r="G928">
        <v>0</v>
      </c>
      <c r="H928">
        <v>0</v>
      </c>
      <c r="I928">
        <v>0</v>
      </c>
      <c r="J928">
        <v>0</v>
      </c>
      <c r="K928">
        <v>0</v>
      </c>
      <c r="L928">
        <v>0</v>
      </c>
      <c r="M928">
        <v>0</v>
      </c>
      <c r="O928" t="s">
        <v>3266</v>
      </c>
      <c r="P928" t="s">
        <v>3266</v>
      </c>
      <c r="Q928" t="s">
        <v>3267</v>
      </c>
      <c r="R928" t="s">
        <v>3265</v>
      </c>
    </row>
    <row r="929" spans="1:20">
      <c r="A929" t="s">
        <v>1758</v>
      </c>
      <c r="B929" t="s">
        <v>1755</v>
      </c>
      <c r="C929">
        <v>73</v>
      </c>
      <c r="D929">
        <v>0</v>
      </c>
      <c r="E929">
        <v>0</v>
      </c>
      <c r="F929">
        <v>0</v>
      </c>
      <c r="G929">
        <v>0</v>
      </c>
      <c r="H929">
        <v>0</v>
      </c>
      <c r="I929">
        <v>0</v>
      </c>
      <c r="J929">
        <v>0</v>
      </c>
      <c r="K929">
        <v>0</v>
      </c>
      <c r="L929">
        <v>268</v>
      </c>
      <c r="M929">
        <v>0</v>
      </c>
      <c r="O929">
        <v>-1</v>
      </c>
      <c r="P929" t="s">
        <v>3266</v>
      </c>
      <c r="Q929" t="s">
        <v>3262</v>
      </c>
      <c r="R929" t="s">
        <v>3265</v>
      </c>
      <c r="T929">
        <v>-12000</v>
      </c>
    </row>
    <row r="930" spans="1:18">
      <c r="A930" t="s">
        <v>1759</v>
      </c>
      <c r="B930" t="s">
        <v>128</v>
      </c>
      <c r="C930">
        <v>1323</v>
      </c>
      <c r="D930">
        <v>932</v>
      </c>
      <c r="E930">
        <v>248</v>
      </c>
      <c r="F930">
        <v>162</v>
      </c>
      <c r="G930">
        <v>60</v>
      </c>
      <c r="H930">
        <v>22</v>
      </c>
      <c r="I930">
        <v>0</v>
      </c>
      <c r="J930">
        <v>0</v>
      </c>
      <c r="K930">
        <v>0</v>
      </c>
      <c r="L930">
        <v>948</v>
      </c>
      <c r="M930">
        <v>4</v>
      </c>
      <c r="N930">
        <v>0</v>
      </c>
      <c r="O930">
        <v>-0.813</v>
      </c>
      <c r="P930">
        <v>-0.734</v>
      </c>
      <c r="Q930" t="s">
        <v>3262</v>
      </c>
      <c r="R930" t="s">
        <v>3263</v>
      </c>
    </row>
    <row r="931" spans="1:18">
      <c r="A931" t="s">
        <v>1760</v>
      </c>
      <c r="B931" t="s">
        <v>1761</v>
      </c>
      <c r="C931">
        <v>777</v>
      </c>
      <c r="D931">
        <v>932</v>
      </c>
      <c r="E931">
        <v>248</v>
      </c>
      <c r="F931">
        <v>162</v>
      </c>
      <c r="G931">
        <v>60</v>
      </c>
      <c r="H931">
        <v>22</v>
      </c>
      <c r="I931">
        <v>0</v>
      </c>
      <c r="J931">
        <v>0</v>
      </c>
      <c r="K931">
        <v>0</v>
      </c>
      <c r="L931">
        <v>842</v>
      </c>
      <c r="M931">
        <v>4</v>
      </c>
      <c r="N931">
        <v>0</v>
      </c>
      <c r="O931">
        <v>-0.681</v>
      </c>
      <c r="P931">
        <v>-0.734</v>
      </c>
      <c r="Q931" t="s">
        <v>3262</v>
      </c>
      <c r="R931" t="s">
        <v>3264</v>
      </c>
    </row>
    <row r="932" spans="1:18">
      <c r="A932" t="s">
        <v>1762</v>
      </c>
      <c r="B932" t="s">
        <v>166</v>
      </c>
      <c r="C932">
        <v>161</v>
      </c>
      <c r="D932">
        <v>162</v>
      </c>
      <c r="E932">
        <v>132</v>
      </c>
      <c r="F932">
        <v>89</v>
      </c>
      <c r="G932">
        <v>32</v>
      </c>
      <c r="H932">
        <v>11</v>
      </c>
      <c r="I932">
        <v>0</v>
      </c>
      <c r="J932">
        <v>0</v>
      </c>
      <c r="K932">
        <v>0</v>
      </c>
      <c r="L932">
        <v>13</v>
      </c>
      <c r="M932">
        <v>0</v>
      </c>
      <c r="O932">
        <v>-0.18</v>
      </c>
      <c r="P932">
        <v>-0.185</v>
      </c>
      <c r="Q932" t="s">
        <v>3262</v>
      </c>
      <c r="R932" t="s">
        <v>3265</v>
      </c>
    </row>
    <row r="933" spans="1:18">
      <c r="A933" t="s">
        <v>1763</v>
      </c>
      <c r="B933" t="s">
        <v>168</v>
      </c>
      <c r="C933">
        <v>0</v>
      </c>
      <c r="D933">
        <v>0</v>
      </c>
      <c r="E933">
        <v>0</v>
      </c>
      <c r="F933">
        <v>0</v>
      </c>
      <c r="G933">
        <v>0</v>
      </c>
      <c r="H933">
        <v>0</v>
      </c>
      <c r="I933">
        <v>0</v>
      </c>
      <c r="J933">
        <v>0</v>
      </c>
      <c r="K933">
        <v>0</v>
      </c>
      <c r="L933">
        <v>0</v>
      </c>
      <c r="M933">
        <v>0</v>
      </c>
      <c r="O933" t="s">
        <v>3266</v>
      </c>
      <c r="P933" t="s">
        <v>3266</v>
      </c>
      <c r="Q933" t="s">
        <v>3267</v>
      </c>
      <c r="R933" t="s">
        <v>3265</v>
      </c>
    </row>
    <row r="934" spans="1:18">
      <c r="A934" t="s">
        <v>1764</v>
      </c>
      <c r="B934" t="s">
        <v>170</v>
      </c>
      <c r="C934">
        <v>0</v>
      </c>
      <c r="D934">
        <v>0</v>
      </c>
      <c r="E934">
        <v>0</v>
      </c>
      <c r="F934">
        <v>0</v>
      </c>
      <c r="G934">
        <v>0</v>
      </c>
      <c r="H934">
        <v>0</v>
      </c>
      <c r="I934">
        <v>0</v>
      </c>
      <c r="J934">
        <v>0</v>
      </c>
      <c r="K934">
        <v>0</v>
      </c>
      <c r="L934">
        <v>0</v>
      </c>
      <c r="M934">
        <v>0</v>
      </c>
      <c r="O934" t="s">
        <v>3266</v>
      </c>
      <c r="P934" t="s">
        <v>3266</v>
      </c>
      <c r="Q934" t="s">
        <v>3267</v>
      </c>
      <c r="R934" t="s">
        <v>3265</v>
      </c>
    </row>
    <row r="935" spans="1:20">
      <c r="A935" t="s">
        <v>1765</v>
      </c>
      <c r="B935" t="s">
        <v>1766</v>
      </c>
      <c r="C935">
        <v>358</v>
      </c>
      <c r="D935">
        <v>0</v>
      </c>
      <c r="E935">
        <v>0</v>
      </c>
      <c r="F935">
        <v>0</v>
      </c>
      <c r="G935">
        <v>0</v>
      </c>
      <c r="H935">
        <v>0</v>
      </c>
      <c r="I935">
        <v>0</v>
      </c>
      <c r="J935">
        <v>0</v>
      </c>
      <c r="K935">
        <v>0</v>
      </c>
      <c r="L935">
        <v>737</v>
      </c>
      <c r="M935">
        <v>0</v>
      </c>
      <c r="O935">
        <v>-1</v>
      </c>
      <c r="P935" t="s">
        <v>3266</v>
      </c>
      <c r="Q935" t="s">
        <v>3262</v>
      </c>
      <c r="R935" t="s">
        <v>3265</v>
      </c>
      <c r="T935">
        <v>-74000</v>
      </c>
    </row>
    <row r="936" spans="1:18">
      <c r="A936" t="s">
        <v>1767</v>
      </c>
      <c r="B936" t="s">
        <v>1768</v>
      </c>
      <c r="C936">
        <v>174</v>
      </c>
      <c r="D936">
        <v>697</v>
      </c>
      <c r="E936">
        <v>94</v>
      </c>
      <c r="F936">
        <v>62</v>
      </c>
      <c r="G936">
        <v>28</v>
      </c>
      <c r="H936">
        <v>4</v>
      </c>
      <c r="I936">
        <v>0</v>
      </c>
      <c r="J936">
        <v>0</v>
      </c>
      <c r="K936">
        <v>0</v>
      </c>
      <c r="L936">
        <v>64</v>
      </c>
      <c r="M936">
        <v>0</v>
      </c>
      <c r="O936">
        <v>-0.46</v>
      </c>
      <c r="P936">
        <v>-0.865</v>
      </c>
      <c r="Q936" t="s">
        <v>3262</v>
      </c>
      <c r="R936" t="s">
        <v>3265</v>
      </c>
    </row>
    <row r="937" spans="1:18">
      <c r="A937" t="s">
        <v>1769</v>
      </c>
      <c r="B937" t="s">
        <v>1770</v>
      </c>
      <c r="C937">
        <v>0</v>
      </c>
      <c r="D937">
        <v>0</v>
      </c>
      <c r="E937">
        <v>0</v>
      </c>
      <c r="F937">
        <v>0</v>
      </c>
      <c r="G937">
        <v>0</v>
      </c>
      <c r="H937">
        <v>0</v>
      </c>
      <c r="I937">
        <v>0</v>
      </c>
      <c r="J937">
        <v>0</v>
      </c>
      <c r="K937">
        <v>0</v>
      </c>
      <c r="L937">
        <v>0</v>
      </c>
      <c r="M937">
        <v>0</v>
      </c>
      <c r="O937" t="s">
        <v>3266</v>
      </c>
      <c r="P937" t="s">
        <v>3266</v>
      </c>
      <c r="Q937" t="s">
        <v>3267</v>
      </c>
      <c r="R937" t="s">
        <v>3265</v>
      </c>
    </row>
    <row r="938" spans="1:18">
      <c r="A938" t="s">
        <v>1771</v>
      </c>
      <c r="B938" t="s">
        <v>1772</v>
      </c>
      <c r="C938">
        <v>0</v>
      </c>
      <c r="D938">
        <v>0</v>
      </c>
      <c r="E938">
        <v>0</v>
      </c>
      <c r="F938">
        <v>0</v>
      </c>
      <c r="G938">
        <v>0</v>
      </c>
      <c r="H938">
        <v>0</v>
      </c>
      <c r="I938">
        <v>0</v>
      </c>
      <c r="J938">
        <v>0</v>
      </c>
      <c r="K938">
        <v>0</v>
      </c>
      <c r="L938">
        <v>0</v>
      </c>
      <c r="M938">
        <v>0</v>
      </c>
      <c r="O938" t="s">
        <v>3266</v>
      </c>
      <c r="P938" t="s">
        <v>3266</v>
      </c>
      <c r="Q938" t="s">
        <v>3267</v>
      </c>
      <c r="R938" t="s">
        <v>3265</v>
      </c>
    </row>
    <row r="939" spans="1:18">
      <c r="A939" t="s">
        <v>1773</v>
      </c>
      <c r="B939" t="s">
        <v>1774</v>
      </c>
      <c r="C939">
        <v>0</v>
      </c>
      <c r="D939">
        <v>0</v>
      </c>
      <c r="E939">
        <v>0</v>
      </c>
      <c r="F939">
        <v>0</v>
      </c>
      <c r="G939">
        <v>0</v>
      </c>
      <c r="H939">
        <v>0</v>
      </c>
      <c r="I939">
        <v>0</v>
      </c>
      <c r="J939">
        <v>0</v>
      </c>
      <c r="K939">
        <v>0</v>
      </c>
      <c r="L939">
        <v>0</v>
      </c>
      <c r="M939">
        <v>0</v>
      </c>
      <c r="O939" t="s">
        <v>3266</v>
      </c>
      <c r="P939" t="s">
        <v>3266</v>
      </c>
      <c r="Q939" t="s">
        <v>3267</v>
      </c>
      <c r="R939" t="s">
        <v>3265</v>
      </c>
    </row>
    <row r="940" spans="1:18">
      <c r="A940" t="s">
        <v>1775</v>
      </c>
      <c r="B940" t="s">
        <v>1776</v>
      </c>
      <c r="C940">
        <v>84</v>
      </c>
      <c r="D940">
        <v>73</v>
      </c>
      <c r="E940">
        <v>22</v>
      </c>
      <c r="F940">
        <v>11</v>
      </c>
      <c r="G940">
        <v>0</v>
      </c>
      <c r="H940">
        <v>7</v>
      </c>
      <c r="I940">
        <v>0</v>
      </c>
      <c r="J940">
        <v>0</v>
      </c>
      <c r="K940">
        <v>0</v>
      </c>
      <c r="L940">
        <v>28</v>
      </c>
      <c r="M940">
        <v>4</v>
      </c>
      <c r="O940">
        <v>-0.738</v>
      </c>
      <c r="P940">
        <v>-0.699</v>
      </c>
      <c r="Q940" t="s">
        <v>3262</v>
      </c>
      <c r="R940" t="s">
        <v>3265</v>
      </c>
    </row>
    <row r="941" spans="1:18">
      <c r="A941" t="s">
        <v>1777</v>
      </c>
      <c r="B941" t="s">
        <v>1778</v>
      </c>
      <c r="C941">
        <v>0</v>
      </c>
      <c r="D941">
        <v>0</v>
      </c>
      <c r="E941">
        <v>0</v>
      </c>
      <c r="F941">
        <v>0</v>
      </c>
      <c r="G941">
        <v>0</v>
      </c>
      <c r="H941">
        <v>0</v>
      </c>
      <c r="I941">
        <v>0</v>
      </c>
      <c r="J941">
        <v>0</v>
      </c>
      <c r="K941">
        <v>0</v>
      </c>
      <c r="L941">
        <v>0</v>
      </c>
      <c r="M941">
        <v>0</v>
      </c>
      <c r="O941" t="s">
        <v>3266</v>
      </c>
      <c r="P941" t="s">
        <v>3266</v>
      </c>
      <c r="Q941" t="s">
        <v>3267</v>
      </c>
      <c r="R941" t="s">
        <v>3265</v>
      </c>
    </row>
    <row r="942" spans="1:18">
      <c r="A942" t="s">
        <v>1779</v>
      </c>
      <c r="B942" t="s">
        <v>1780</v>
      </c>
      <c r="C942">
        <v>0</v>
      </c>
      <c r="D942">
        <v>0</v>
      </c>
      <c r="E942">
        <v>0</v>
      </c>
      <c r="F942">
        <v>0</v>
      </c>
      <c r="G942">
        <v>0</v>
      </c>
      <c r="H942">
        <v>0</v>
      </c>
      <c r="I942">
        <v>0</v>
      </c>
      <c r="J942">
        <v>0</v>
      </c>
      <c r="K942">
        <v>0</v>
      </c>
      <c r="L942">
        <v>0</v>
      </c>
      <c r="M942">
        <v>0</v>
      </c>
      <c r="O942" t="s">
        <v>3266</v>
      </c>
      <c r="P942" t="s">
        <v>3266</v>
      </c>
      <c r="Q942" t="s">
        <v>3267</v>
      </c>
      <c r="R942" t="s">
        <v>3265</v>
      </c>
    </row>
    <row r="943" spans="1:18">
      <c r="A943" t="s">
        <v>1781</v>
      </c>
      <c r="B943" t="s">
        <v>1782</v>
      </c>
      <c r="C943">
        <v>0</v>
      </c>
      <c r="D943">
        <v>0</v>
      </c>
      <c r="E943">
        <v>0</v>
      </c>
      <c r="F943">
        <v>0</v>
      </c>
      <c r="G943">
        <v>0</v>
      </c>
      <c r="H943">
        <v>0</v>
      </c>
      <c r="I943">
        <v>0</v>
      </c>
      <c r="J943">
        <v>0</v>
      </c>
      <c r="K943">
        <v>0</v>
      </c>
      <c r="L943">
        <v>0</v>
      </c>
      <c r="M943">
        <v>0</v>
      </c>
      <c r="O943" t="s">
        <v>3266</v>
      </c>
      <c r="P943" t="s">
        <v>3266</v>
      </c>
      <c r="Q943" t="s">
        <v>3267</v>
      </c>
      <c r="R943" t="s">
        <v>3265</v>
      </c>
    </row>
    <row r="944" spans="1:18">
      <c r="A944" t="s">
        <v>1783</v>
      </c>
      <c r="B944" t="s">
        <v>1784</v>
      </c>
      <c r="C944">
        <v>0</v>
      </c>
      <c r="D944">
        <v>0</v>
      </c>
      <c r="E944">
        <v>0</v>
      </c>
      <c r="F944">
        <v>0</v>
      </c>
      <c r="G944">
        <v>0</v>
      </c>
      <c r="H944">
        <v>0</v>
      </c>
      <c r="I944">
        <v>0</v>
      </c>
      <c r="J944">
        <v>0</v>
      </c>
      <c r="K944">
        <v>0</v>
      </c>
      <c r="L944">
        <v>0</v>
      </c>
      <c r="M944">
        <v>0</v>
      </c>
      <c r="O944" t="s">
        <v>3266</v>
      </c>
      <c r="P944" t="s">
        <v>3266</v>
      </c>
      <c r="Q944" t="s">
        <v>3267</v>
      </c>
      <c r="R944" t="s">
        <v>3265</v>
      </c>
    </row>
    <row r="945" spans="1:18">
      <c r="A945" t="s">
        <v>1785</v>
      </c>
      <c r="B945" t="s">
        <v>1786</v>
      </c>
      <c r="C945">
        <v>0</v>
      </c>
      <c r="D945">
        <v>0</v>
      </c>
      <c r="E945">
        <v>0</v>
      </c>
      <c r="F945">
        <v>0</v>
      </c>
      <c r="G945">
        <v>0</v>
      </c>
      <c r="H945">
        <v>0</v>
      </c>
      <c r="I945">
        <v>0</v>
      </c>
      <c r="J945">
        <v>0</v>
      </c>
      <c r="K945">
        <v>0</v>
      </c>
      <c r="L945">
        <v>0</v>
      </c>
      <c r="M945">
        <v>0</v>
      </c>
      <c r="O945" t="s">
        <v>3266</v>
      </c>
      <c r="P945" t="s">
        <v>3266</v>
      </c>
      <c r="Q945" t="s">
        <v>3267</v>
      </c>
      <c r="R945" t="s">
        <v>3265</v>
      </c>
    </row>
    <row r="946" spans="1:18">
      <c r="A946" t="s">
        <v>1787</v>
      </c>
      <c r="B946" t="s">
        <v>1788</v>
      </c>
      <c r="C946">
        <v>0</v>
      </c>
      <c r="D946">
        <v>0</v>
      </c>
      <c r="E946">
        <v>0</v>
      </c>
      <c r="F946">
        <v>0</v>
      </c>
      <c r="G946">
        <v>0</v>
      </c>
      <c r="H946">
        <v>0</v>
      </c>
      <c r="I946">
        <v>0</v>
      </c>
      <c r="J946">
        <v>0</v>
      </c>
      <c r="K946">
        <v>0</v>
      </c>
      <c r="L946">
        <v>0</v>
      </c>
      <c r="M946">
        <v>0</v>
      </c>
      <c r="O946" t="s">
        <v>3266</v>
      </c>
      <c r="P946" t="s">
        <v>3266</v>
      </c>
      <c r="Q946" t="s">
        <v>3267</v>
      </c>
      <c r="R946" t="s">
        <v>3265</v>
      </c>
    </row>
    <row r="947" spans="1:18">
      <c r="A947" t="s">
        <v>1789</v>
      </c>
      <c r="B947" t="s">
        <v>1790</v>
      </c>
      <c r="C947">
        <v>0</v>
      </c>
      <c r="D947">
        <v>0</v>
      </c>
      <c r="E947">
        <v>0</v>
      </c>
      <c r="F947">
        <v>0</v>
      </c>
      <c r="G947">
        <v>0</v>
      </c>
      <c r="H947">
        <v>0</v>
      </c>
      <c r="I947">
        <v>0</v>
      </c>
      <c r="J947">
        <v>0</v>
      </c>
      <c r="K947">
        <v>0</v>
      </c>
      <c r="L947">
        <v>0</v>
      </c>
      <c r="M947">
        <v>0</v>
      </c>
      <c r="O947" t="s">
        <v>3266</v>
      </c>
      <c r="P947" t="s">
        <v>3266</v>
      </c>
      <c r="Q947" t="s">
        <v>3267</v>
      </c>
      <c r="R947" t="s">
        <v>3265</v>
      </c>
    </row>
    <row r="948" spans="1:18">
      <c r="A948" t="s">
        <v>1791</v>
      </c>
      <c r="B948" t="s">
        <v>1792</v>
      </c>
      <c r="C948">
        <v>0</v>
      </c>
      <c r="D948">
        <v>0</v>
      </c>
      <c r="E948">
        <v>0</v>
      </c>
      <c r="F948">
        <v>0</v>
      </c>
      <c r="G948">
        <v>0</v>
      </c>
      <c r="H948">
        <v>0</v>
      </c>
      <c r="I948">
        <v>0</v>
      </c>
      <c r="J948">
        <v>0</v>
      </c>
      <c r="K948">
        <v>0</v>
      </c>
      <c r="L948">
        <v>0</v>
      </c>
      <c r="M948">
        <v>0</v>
      </c>
      <c r="O948" t="s">
        <v>3266</v>
      </c>
      <c r="P948" t="s">
        <v>3266</v>
      </c>
      <c r="Q948" t="s">
        <v>3267</v>
      </c>
      <c r="R948" t="s">
        <v>3265</v>
      </c>
    </row>
    <row r="949" spans="1:18">
      <c r="A949" t="s">
        <v>1793</v>
      </c>
      <c r="B949" t="s">
        <v>1794</v>
      </c>
      <c r="C949">
        <v>0</v>
      </c>
      <c r="D949">
        <v>0</v>
      </c>
      <c r="E949">
        <v>0</v>
      </c>
      <c r="F949">
        <v>0</v>
      </c>
      <c r="G949">
        <v>0</v>
      </c>
      <c r="H949">
        <v>0</v>
      </c>
      <c r="I949">
        <v>0</v>
      </c>
      <c r="J949">
        <v>0</v>
      </c>
      <c r="K949">
        <v>0</v>
      </c>
      <c r="L949">
        <v>0</v>
      </c>
      <c r="M949">
        <v>0</v>
      </c>
      <c r="O949" t="s">
        <v>3266</v>
      </c>
      <c r="P949" t="s">
        <v>3266</v>
      </c>
      <c r="Q949" t="s">
        <v>3267</v>
      </c>
      <c r="R949" t="s">
        <v>3265</v>
      </c>
    </row>
    <row r="950" spans="1:18">
      <c r="A950" t="s">
        <v>1795</v>
      </c>
      <c r="B950" t="s">
        <v>1796</v>
      </c>
      <c r="C950">
        <v>0</v>
      </c>
      <c r="D950">
        <v>0</v>
      </c>
      <c r="E950">
        <v>0</v>
      </c>
      <c r="F950">
        <v>0</v>
      </c>
      <c r="G950">
        <v>0</v>
      </c>
      <c r="H950">
        <v>0</v>
      </c>
      <c r="I950">
        <v>0</v>
      </c>
      <c r="J950">
        <v>0</v>
      </c>
      <c r="K950">
        <v>0</v>
      </c>
      <c r="L950">
        <v>0</v>
      </c>
      <c r="M950">
        <v>0</v>
      </c>
      <c r="O950" t="s">
        <v>3266</v>
      </c>
      <c r="P950" t="s">
        <v>3266</v>
      </c>
      <c r="Q950" t="s">
        <v>3267</v>
      </c>
      <c r="R950" t="s">
        <v>3265</v>
      </c>
    </row>
    <row r="951" spans="1:18">
      <c r="A951" t="s">
        <v>1797</v>
      </c>
      <c r="B951" t="s">
        <v>1798</v>
      </c>
      <c r="C951">
        <v>0</v>
      </c>
      <c r="D951">
        <v>0</v>
      </c>
      <c r="E951">
        <v>0</v>
      </c>
      <c r="F951">
        <v>0</v>
      </c>
      <c r="G951">
        <v>0</v>
      </c>
      <c r="H951">
        <v>0</v>
      </c>
      <c r="I951">
        <v>0</v>
      </c>
      <c r="J951">
        <v>0</v>
      </c>
      <c r="K951">
        <v>0</v>
      </c>
      <c r="L951">
        <v>0</v>
      </c>
      <c r="M951">
        <v>0</v>
      </c>
      <c r="O951" t="s">
        <v>3266</v>
      </c>
      <c r="P951" t="s">
        <v>3266</v>
      </c>
      <c r="Q951" t="s">
        <v>3267</v>
      </c>
      <c r="R951" t="s">
        <v>3265</v>
      </c>
    </row>
    <row r="952" spans="1:18">
      <c r="A952" t="s">
        <v>1799</v>
      </c>
      <c r="B952" t="s">
        <v>1800</v>
      </c>
      <c r="C952">
        <v>0</v>
      </c>
      <c r="D952">
        <v>0</v>
      </c>
      <c r="E952">
        <v>0</v>
      </c>
      <c r="F952">
        <v>0</v>
      </c>
      <c r="G952">
        <v>0</v>
      </c>
      <c r="H952">
        <v>0</v>
      </c>
      <c r="I952">
        <v>0</v>
      </c>
      <c r="J952">
        <v>0</v>
      </c>
      <c r="K952">
        <v>0</v>
      </c>
      <c r="L952">
        <v>0</v>
      </c>
      <c r="M952">
        <v>0</v>
      </c>
      <c r="O952" t="s">
        <v>3266</v>
      </c>
      <c r="P952" t="s">
        <v>3266</v>
      </c>
      <c r="Q952" t="s">
        <v>3267</v>
      </c>
      <c r="R952" t="s">
        <v>3265</v>
      </c>
    </row>
    <row r="953" spans="1:18">
      <c r="A953" t="s">
        <v>1801</v>
      </c>
      <c r="B953" t="s">
        <v>1802</v>
      </c>
      <c r="C953">
        <v>0</v>
      </c>
      <c r="D953">
        <v>0</v>
      </c>
      <c r="E953">
        <v>0</v>
      </c>
      <c r="F953">
        <v>0</v>
      </c>
      <c r="G953">
        <v>0</v>
      </c>
      <c r="H953">
        <v>0</v>
      </c>
      <c r="I953">
        <v>0</v>
      </c>
      <c r="J953">
        <v>0</v>
      </c>
      <c r="K953">
        <v>0</v>
      </c>
      <c r="L953">
        <v>0</v>
      </c>
      <c r="M953">
        <v>0</v>
      </c>
      <c r="O953" t="s">
        <v>3266</v>
      </c>
      <c r="P953" t="s">
        <v>3266</v>
      </c>
      <c r="Q953" t="s">
        <v>3267</v>
      </c>
      <c r="R953" t="s">
        <v>3265</v>
      </c>
    </row>
    <row r="954" spans="1:18">
      <c r="A954" t="s">
        <v>1803</v>
      </c>
      <c r="B954" t="s">
        <v>1804</v>
      </c>
      <c r="C954">
        <v>0</v>
      </c>
      <c r="D954">
        <v>0</v>
      </c>
      <c r="E954">
        <v>0</v>
      </c>
      <c r="F954">
        <v>0</v>
      </c>
      <c r="G954">
        <v>0</v>
      </c>
      <c r="H954">
        <v>0</v>
      </c>
      <c r="I954">
        <v>0</v>
      </c>
      <c r="J954">
        <v>0</v>
      </c>
      <c r="K954">
        <v>0</v>
      </c>
      <c r="L954">
        <v>0</v>
      </c>
      <c r="M954">
        <v>0</v>
      </c>
      <c r="N954">
        <v>0</v>
      </c>
      <c r="O954" t="s">
        <v>3266</v>
      </c>
      <c r="P954" t="s">
        <v>3266</v>
      </c>
      <c r="Q954" t="s">
        <v>3267</v>
      </c>
      <c r="R954" t="s">
        <v>3264</v>
      </c>
    </row>
    <row r="955" spans="1:18">
      <c r="A955" t="s">
        <v>1805</v>
      </c>
      <c r="B955" t="s">
        <v>166</v>
      </c>
      <c r="C955">
        <v>0</v>
      </c>
      <c r="D955">
        <v>0</v>
      </c>
      <c r="E955">
        <v>0</v>
      </c>
      <c r="F955">
        <v>0</v>
      </c>
      <c r="G955">
        <v>0</v>
      </c>
      <c r="H955">
        <v>0</v>
      </c>
      <c r="I955">
        <v>0</v>
      </c>
      <c r="J955">
        <v>0</v>
      </c>
      <c r="K955">
        <v>0</v>
      </c>
      <c r="L955">
        <v>0</v>
      </c>
      <c r="M955">
        <v>0</v>
      </c>
      <c r="O955" t="s">
        <v>3266</v>
      </c>
      <c r="P955" t="s">
        <v>3266</v>
      </c>
      <c r="Q955" t="s">
        <v>3267</v>
      </c>
      <c r="R955" t="s">
        <v>3265</v>
      </c>
    </row>
    <row r="956" spans="1:18">
      <c r="A956" t="s">
        <v>1806</v>
      </c>
      <c r="B956" t="s">
        <v>168</v>
      </c>
      <c r="C956">
        <v>0</v>
      </c>
      <c r="D956">
        <v>0</v>
      </c>
      <c r="E956">
        <v>0</v>
      </c>
      <c r="F956">
        <v>0</v>
      </c>
      <c r="G956">
        <v>0</v>
      </c>
      <c r="H956">
        <v>0</v>
      </c>
      <c r="I956">
        <v>0</v>
      </c>
      <c r="J956">
        <v>0</v>
      </c>
      <c r="K956">
        <v>0</v>
      </c>
      <c r="L956">
        <v>0</v>
      </c>
      <c r="M956">
        <v>0</v>
      </c>
      <c r="O956" t="s">
        <v>3266</v>
      </c>
      <c r="P956" t="s">
        <v>3266</v>
      </c>
      <c r="Q956" t="s">
        <v>3267</v>
      </c>
      <c r="R956" t="s">
        <v>3265</v>
      </c>
    </row>
    <row r="957" spans="1:18">
      <c r="A957" t="s">
        <v>1807</v>
      </c>
      <c r="B957" t="s">
        <v>170</v>
      </c>
      <c r="C957">
        <v>0</v>
      </c>
      <c r="D957">
        <v>0</v>
      </c>
      <c r="E957">
        <v>0</v>
      </c>
      <c r="F957">
        <v>0</v>
      </c>
      <c r="G957">
        <v>0</v>
      </c>
      <c r="H957">
        <v>0</v>
      </c>
      <c r="I957">
        <v>0</v>
      </c>
      <c r="J957">
        <v>0</v>
      </c>
      <c r="K957">
        <v>0</v>
      </c>
      <c r="L957">
        <v>0</v>
      </c>
      <c r="M957">
        <v>0</v>
      </c>
      <c r="O957" t="s">
        <v>3266</v>
      </c>
      <c r="P957" t="s">
        <v>3266</v>
      </c>
      <c r="Q957" t="s">
        <v>3267</v>
      </c>
      <c r="R957" t="s">
        <v>3265</v>
      </c>
    </row>
    <row r="958" spans="1:18">
      <c r="A958" t="s">
        <v>1808</v>
      </c>
      <c r="B958" t="s">
        <v>1809</v>
      </c>
      <c r="C958">
        <v>0</v>
      </c>
      <c r="D958">
        <v>0</v>
      </c>
      <c r="E958">
        <v>0</v>
      </c>
      <c r="F958">
        <v>0</v>
      </c>
      <c r="G958">
        <v>0</v>
      </c>
      <c r="H958">
        <v>0</v>
      </c>
      <c r="I958">
        <v>0</v>
      </c>
      <c r="J958">
        <v>0</v>
      </c>
      <c r="K958">
        <v>0</v>
      </c>
      <c r="L958">
        <v>0</v>
      </c>
      <c r="M958">
        <v>0</v>
      </c>
      <c r="O958" t="s">
        <v>3266</v>
      </c>
      <c r="P958" t="s">
        <v>3266</v>
      </c>
      <c r="Q958" t="s">
        <v>3267</v>
      </c>
      <c r="R958" t="s">
        <v>3265</v>
      </c>
    </row>
    <row r="959" spans="1:18">
      <c r="A959" t="s">
        <v>1810</v>
      </c>
      <c r="B959" t="s">
        <v>1811</v>
      </c>
      <c r="C959">
        <v>0</v>
      </c>
      <c r="D959">
        <v>0</v>
      </c>
      <c r="E959">
        <v>0</v>
      </c>
      <c r="F959">
        <v>0</v>
      </c>
      <c r="G959">
        <v>0</v>
      </c>
      <c r="H959">
        <v>0</v>
      </c>
      <c r="I959">
        <v>0</v>
      </c>
      <c r="J959">
        <v>0</v>
      </c>
      <c r="K959">
        <v>0</v>
      </c>
      <c r="L959">
        <v>0</v>
      </c>
      <c r="M959">
        <v>0</v>
      </c>
      <c r="O959" t="s">
        <v>3266</v>
      </c>
      <c r="P959" t="s">
        <v>3266</v>
      </c>
      <c r="Q959" t="s">
        <v>3267</v>
      </c>
      <c r="R959" t="s">
        <v>3265</v>
      </c>
    </row>
    <row r="960" spans="1:18">
      <c r="A960" t="s">
        <v>1812</v>
      </c>
      <c r="B960" t="s">
        <v>1813</v>
      </c>
      <c r="C960">
        <v>0</v>
      </c>
      <c r="D960">
        <v>0</v>
      </c>
      <c r="E960">
        <v>0</v>
      </c>
      <c r="F960">
        <v>0</v>
      </c>
      <c r="G960">
        <v>0</v>
      </c>
      <c r="H960">
        <v>0</v>
      </c>
      <c r="I960">
        <v>0</v>
      </c>
      <c r="J960">
        <v>0</v>
      </c>
      <c r="K960">
        <v>0</v>
      </c>
      <c r="L960">
        <v>0</v>
      </c>
      <c r="M960">
        <v>0</v>
      </c>
      <c r="O960" t="s">
        <v>3266</v>
      </c>
      <c r="P960" t="s">
        <v>3266</v>
      </c>
      <c r="Q960" t="s">
        <v>3267</v>
      </c>
      <c r="R960" t="s">
        <v>3265</v>
      </c>
    </row>
    <row r="961" spans="1:18">
      <c r="A961" t="s">
        <v>1814</v>
      </c>
      <c r="B961" t="s">
        <v>1815</v>
      </c>
      <c r="C961">
        <v>0</v>
      </c>
      <c r="D961">
        <v>0</v>
      </c>
      <c r="E961">
        <v>0</v>
      </c>
      <c r="F961">
        <v>0</v>
      </c>
      <c r="G961">
        <v>0</v>
      </c>
      <c r="H961">
        <v>0</v>
      </c>
      <c r="I961">
        <v>0</v>
      </c>
      <c r="J961">
        <v>0</v>
      </c>
      <c r="K961">
        <v>0</v>
      </c>
      <c r="L961">
        <v>0</v>
      </c>
      <c r="M961">
        <v>0</v>
      </c>
      <c r="O961" t="s">
        <v>3266</v>
      </c>
      <c r="P961" t="s">
        <v>3266</v>
      </c>
      <c r="Q961" t="s">
        <v>3267</v>
      </c>
      <c r="R961" t="s">
        <v>3265</v>
      </c>
    </row>
    <row r="962" spans="1:18">
      <c r="A962" t="s">
        <v>1816</v>
      </c>
      <c r="B962" t="s">
        <v>1817</v>
      </c>
      <c r="C962">
        <v>0</v>
      </c>
      <c r="D962">
        <v>0</v>
      </c>
      <c r="E962">
        <v>0</v>
      </c>
      <c r="F962">
        <v>0</v>
      </c>
      <c r="G962">
        <v>0</v>
      </c>
      <c r="H962">
        <v>0</v>
      </c>
      <c r="I962">
        <v>0</v>
      </c>
      <c r="J962">
        <v>0</v>
      </c>
      <c r="K962">
        <v>0</v>
      </c>
      <c r="L962">
        <v>0</v>
      </c>
      <c r="M962">
        <v>0</v>
      </c>
      <c r="O962" t="s">
        <v>3266</v>
      </c>
      <c r="P962" t="s">
        <v>3266</v>
      </c>
      <c r="Q962" t="s">
        <v>3267</v>
      </c>
      <c r="R962" t="s">
        <v>3265</v>
      </c>
    </row>
    <row r="963" spans="1:18">
      <c r="A963" t="s">
        <v>1818</v>
      </c>
      <c r="B963" t="s">
        <v>1819</v>
      </c>
      <c r="C963">
        <v>0</v>
      </c>
      <c r="D963">
        <v>0</v>
      </c>
      <c r="E963">
        <v>0</v>
      </c>
      <c r="F963">
        <v>0</v>
      </c>
      <c r="G963">
        <v>0</v>
      </c>
      <c r="H963">
        <v>0</v>
      </c>
      <c r="I963">
        <v>0</v>
      </c>
      <c r="J963">
        <v>0</v>
      </c>
      <c r="K963">
        <v>0</v>
      </c>
      <c r="L963">
        <v>0</v>
      </c>
      <c r="M963">
        <v>0</v>
      </c>
      <c r="O963" t="s">
        <v>3266</v>
      </c>
      <c r="P963" t="s">
        <v>3266</v>
      </c>
      <c r="Q963" t="s">
        <v>3267</v>
      </c>
      <c r="R963" t="s">
        <v>3265</v>
      </c>
    </row>
    <row r="964" spans="1:18">
      <c r="A964" t="s">
        <v>1820</v>
      </c>
      <c r="B964" t="s">
        <v>1821</v>
      </c>
      <c r="C964">
        <v>0</v>
      </c>
      <c r="D964">
        <v>0</v>
      </c>
      <c r="E964">
        <v>0</v>
      </c>
      <c r="F964">
        <v>0</v>
      </c>
      <c r="G964">
        <v>0</v>
      </c>
      <c r="H964">
        <v>0</v>
      </c>
      <c r="I964">
        <v>0</v>
      </c>
      <c r="J964">
        <v>0</v>
      </c>
      <c r="K964">
        <v>0</v>
      </c>
      <c r="L964">
        <v>0</v>
      </c>
      <c r="M964">
        <v>0</v>
      </c>
      <c r="N964">
        <v>0</v>
      </c>
      <c r="O964" t="s">
        <v>3266</v>
      </c>
      <c r="P964" t="s">
        <v>3266</v>
      </c>
      <c r="Q964" t="s">
        <v>3267</v>
      </c>
      <c r="R964" t="s">
        <v>3264</v>
      </c>
    </row>
    <row r="965" spans="1:18">
      <c r="A965" t="s">
        <v>1822</v>
      </c>
      <c r="B965" t="s">
        <v>166</v>
      </c>
      <c r="C965">
        <v>0</v>
      </c>
      <c r="D965">
        <v>0</v>
      </c>
      <c r="E965">
        <v>0</v>
      </c>
      <c r="F965">
        <v>0</v>
      </c>
      <c r="G965">
        <v>0</v>
      </c>
      <c r="H965">
        <v>0</v>
      </c>
      <c r="I965">
        <v>0</v>
      </c>
      <c r="J965">
        <v>0</v>
      </c>
      <c r="K965">
        <v>0</v>
      </c>
      <c r="L965">
        <v>0</v>
      </c>
      <c r="M965">
        <v>0</v>
      </c>
      <c r="O965" t="s">
        <v>3266</v>
      </c>
      <c r="P965" t="s">
        <v>3266</v>
      </c>
      <c r="Q965" t="s">
        <v>3267</v>
      </c>
      <c r="R965" t="s">
        <v>3265</v>
      </c>
    </row>
    <row r="966" spans="1:18">
      <c r="A966" t="s">
        <v>1823</v>
      </c>
      <c r="B966" t="s">
        <v>168</v>
      </c>
      <c r="C966">
        <v>0</v>
      </c>
      <c r="D966">
        <v>0</v>
      </c>
      <c r="E966">
        <v>0</v>
      </c>
      <c r="F966">
        <v>0</v>
      </c>
      <c r="G966">
        <v>0</v>
      </c>
      <c r="H966">
        <v>0</v>
      </c>
      <c r="I966">
        <v>0</v>
      </c>
      <c r="J966">
        <v>0</v>
      </c>
      <c r="K966">
        <v>0</v>
      </c>
      <c r="L966">
        <v>0</v>
      </c>
      <c r="M966">
        <v>0</v>
      </c>
      <c r="O966" t="s">
        <v>3266</v>
      </c>
      <c r="P966" t="s">
        <v>3266</v>
      </c>
      <c r="Q966" t="s">
        <v>3267</v>
      </c>
      <c r="R966" t="s">
        <v>3265</v>
      </c>
    </row>
    <row r="967" spans="1:18">
      <c r="A967" t="s">
        <v>1824</v>
      </c>
      <c r="B967" t="s">
        <v>170</v>
      </c>
      <c r="C967">
        <v>0</v>
      </c>
      <c r="D967">
        <v>0</v>
      </c>
      <c r="E967">
        <v>0</v>
      </c>
      <c r="F967">
        <v>0</v>
      </c>
      <c r="G967">
        <v>0</v>
      </c>
      <c r="H967">
        <v>0</v>
      </c>
      <c r="I967">
        <v>0</v>
      </c>
      <c r="J967">
        <v>0</v>
      </c>
      <c r="K967">
        <v>0</v>
      </c>
      <c r="L967">
        <v>0</v>
      </c>
      <c r="M967">
        <v>0</v>
      </c>
      <c r="O967" t="s">
        <v>3266</v>
      </c>
      <c r="P967" t="s">
        <v>3266</v>
      </c>
      <c r="Q967" t="s">
        <v>3267</v>
      </c>
      <c r="R967" t="s">
        <v>3265</v>
      </c>
    </row>
    <row r="968" spans="1:18">
      <c r="A968" t="s">
        <v>1825</v>
      </c>
      <c r="B968" t="s">
        <v>1826</v>
      </c>
      <c r="C968">
        <v>0</v>
      </c>
      <c r="D968">
        <v>0</v>
      </c>
      <c r="E968">
        <v>0</v>
      </c>
      <c r="F968">
        <v>0</v>
      </c>
      <c r="G968">
        <v>0</v>
      </c>
      <c r="H968">
        <v>0</v>
      </c>
      <c r="I968">
        <v>0</v>
      </c>
      <c r="J968">
        <v>0</v>
      </c>
      <c r="K968">
        <v>0</v>
      </c>
      <c r="L968">
        <v>0</v>
      </c>
      <c r="M968">
        <v>0</v>
      </c>
      <c r="O968" t="s">
        <v>3266</v>
      </c>
      <c r="P968" t="s">
        <v>3266</v>
      </c>
      <c r="Q968" t="s">
        <v>3267</v>
      </c>
      <c r="R968" t="s">
        <v>3265</v>
      </c>
    </row>
    <row r="969" spans="1:18">
      <c r="A969" t="s">
        <v>1827</v>
      </c>
      <c r="B969" t="s">
        <v>1828</v>
      </c>
      <c r="C969">
        <v>0</v>
      </c>
      <c r="D969">
        <v>0</v>
      </c>
      <c r="E969">
        <v>0</v>
      </c>
      <c r="F969">
        <v>0</v>
      </c>
      <c r="G969">
        <v>0</v>
      </c>
      <c r="H969">
        <v>0</v>
      </c>
      <c r="I969">
        <v>0</v>
      </c>
      <c r="J969">
        <v>0</v>
      </c>
      <c r="K969">
        <v>0</v>
      </c>
      <c r="L969">
        <v>0</v>
      </c>
      <c r="M969">
        <v>0</v>
      </c>
      <c r="O969" t="s">
        <v>3266</v>
      </c>
      <c r="P969" t="s">
        <v>3266</v>
      </c>
      <c r="Q969" t="s">
        <v>3267</v>
      </c>
      <c r="R969" t="s">
        <v>3265</v>
      </c>
    </row>
    <row r="970" spans="1:18">
      <c r="A970" t="s">
        <v>1829</v>
      </c>
      <c r="B970" t="s">
        <v>1830</v>
      </c>
      <c r="C970">
        <v>0</v>
      </c>
      <c r="D970">
        <v>0</v>
      </c>
      <c r="E970">
        <v>0</v>
      </c>
      <c r="F970">
        <v>0</v>
      </c>
      <c r="G970">
        <v>0</v>
      </c>
      <c r="H970">
        <v>0</v>
      </c>
      <c r="I970">
        <v>0</v>
      </c>
      <c r="J970">
        <v>0</v>
      </c>
      <c r="K970">
        <v>0</v>
      </c>
      <c r="L970">
        <v>0</v>
      </c>
      <c r="M970">
        <v>0</v>
      </c>
      <c r="O970" t="s">
        <v>3266</v>
      </c>
      <c r="P970" t="s">
        <v>3266</v>
      </c>
      <c r="Q970" t="s">
        <v>3267</v>
      </c>
      <c r="R970" t="s">
        <v>3265</v>
      </c>
    </row>
    <row r="971" spans="1:18">
      <c r="A971" t="s">
        <v>1831</v>
      </c>
      <c r="B971" t="s">
        <v>1832</v>
      </c>
      <c r="C971">
        <v>0</v>
      </c>
      <c r="D971">
        <v>0</v>
      </c>
      <c r="E971">
        <v>0</v>
      </c>
      <c r="F971">
        <v>0</v>
      </c>
      <c r="G971">
        <v>0</v>
      </c>
      <c r="H971">
        <v>0</v>
      </c>
      <c r="I971">
        <v>0</v>
      </c>
      <c r="J971">
        <v>0</v>
      </c>
      <c r="K971">
        <v>0</v>
      </c>
      <c r="L971">
        <v>0</v>
      </c>
      <c r="M971">
        <v>0</v>
      </c>
      <c r="O971" t="s">
        <v>3266</v>
      </c>
      <c r="P971" t="s">
        <v>3266</v>
      </c>
      <c r="Q971" t="s">
        <v>3267</v>
      </c>
      <c r="R971" t="s">
        <v>3265</v>
      </c>
    </row>
    <row r="972" spans="1:18">
      <c r="A972" t="s">
        <v>1833</v>
      </c>
      <c r="B972" t="s">
        <v>1834</v>
      </c>
      <c r="C972">
        <v>0</v>
      </c>
      <c r="D972">
        <v>0</v>
      </c>
      <c r="E972">
        <v>0</v>
      </c>
      <c r="F972">
        <v>0</v>
      </c>
      <c r="G972">
        <v>0</v>
      </c>
      <c r="H972">
        <v>0</v>
      </c>
      <c r="I972">
        <v>0</v>
      </c>
      <c r="J972">
        <v>0</v>
      </c>
      <c r="K972">
        <v>0</v>
      </c>
      <c r="L972">
        <v>0</v>
      </c>
      <c r="M972">
        <v>0</v>
      </c>
      <c r="O972" t="s">
        <v>3266</v>
      </c>
      <c r="P972" t="s">
        <v>3266</v>
      </c>
      <c r="Q972" t="s">
        <v>3267</v>
      </c>
      <c r="R972" t="s">
        <v>3265</v>
      </c>
    </row>
    <row r="973" spans="1:18">
      <c r="A973" t="s">
        <v>1835</v>
      </c>
      <c r="B973" t="s">
        <v>1836</v>
      </c>
      <c r="C973">
        <v>0</v>
      </c>
      <c r="D973">
        <v>0</v>
      </c>
      <c r="E973">
        <v>0</v>
      </c>
      <c r="F973">
        <v>0</v>
      </c>
      <c r="G973">
        <v>0</v>
      </c>
      <c r="H973">
        <v>0</v>
      </c>
      <c r="I973">
        <v>0</v>
      </c>
      <c r="J973">
        <v>0</v>
      </c>
      <c r="K973">
        <v>0</v>
      </c>
      <c r="L973">
        <v>0</v>
      </c>
      <c r="M973">
        <v>0</v>
      </c>
      <c r="O973" t="s">
        <v>3266</v>
      </c>
      <c r="P973" t="s">
        <v>3266</v>
      </c>
      <c r="Q973" t="s">
        <v>3267</v>
      </c>
      <c r="R973" t="s">
        <v>3265</v>
      </c>
    </row>
    <row r="974" spans="1:18">
      <c r="A974" t="s">
        <v>1837</v>
      </c>
      <c r="B974" t="s">
        <v>1838</v>
      </c>
      <c r="C974">
        <v>0</v>
      </c>
      <c r="D974">
        <v>0</v>
      </c>
      <c r="E974">
        <v>0</v>
      </c>
      <c r="F974">
        <v>0</v>
      </c>
      <c r="G974">
        <v>0</v>
      </c>
      <c r="H974">
        <v>0</v>
      </c>
      <c r="I974">
        <v>0</v>
      </c>
      <c r="J974">
        <v>0</v>
      </c>
      <c r="K974">
        <v>0</v>
      </c>
      <c r="L974">
        <v>0</v>
      </c>
      <c r="M974">
        <v>0</v>
      </c>
      <c r="N974">
        <v>0</v>
      </c>
      <c r="O974" t="s">
        <v>3266</v>
      </c>
      <c r="P974" t="s">
        <v>3266</v>
      </c>
      <c r="Q974" t="s">
        <v>3267</v>
      </c>
      <c r="R974" t="s">
        <v>3264</v>
      </c>
    </row>
    <row r="975" spans="1:18">
      <c r="A975" t="s">
        <v>1839</v>
      </c>
      <c r="B975" t="s">
        <v>1840</v>
      </c>
      <c r="C975">
        <v>0</v>
      </c>
      <c r="D975">
        <v>0</v>
      </c>
      <c r="E975">
        <v>0</v>
      </c>
      <c r="F975">
        <v>0</v>
      </c>
      <c r="G975">
        <v>0</v>
      </c>
      <c r="H975">
        <v>0</v>
      </c>
      <c r="I975">
        <v>0</v>
      </c>
      <c r="J975">
        <v>0</v>
      </c>
      <c r="K975">
        <v>0</v>
      </c>
      <c r="L975">
        <v>0</v>
      </c>
      <c r="M975">
        <v>0</v>
      </c>
      <c r="O975" t="s">
        <v>3266</v>
      </c>
      <c r="P975" t="s">
        <v>3266</v>
      </c>
      <c r="Q975" t="s">
        <v>3267</v>
      </c>
      <c r="R975" t="s">
        <v>3265</v>
      </c>
    </row>
    <row r="976" spans="1:18">
      <c r="A976" t="s">
        <v>1841</v>
      </c>
      <c r="B976" t="s">
        <v>1842</v>
      </c>
      <c r="C976">
        <v>0</v>
      </c>
      <c r="D976">
        <v>0</v>
      </c>
      <c r="E976">
        <v>0</v>
      </c>
      <c r="F976">
        <v>0</v>
      </c>
      <c r="G976">
        <v>0</v>
      </c>
      <c r="H976">
        <v>0</v>
      </c>
      <c r="I976">
        <v>0</v>
      </c>
      <c r="J976">
        <v>0</v>
      </c>
      <c r="K976">
        <v>0</v>
      </c>
      <c r="L976">
        <v>0</v>
      </c>
      <c r="M976">
        <v>0</v>
      </c>
      <c r="O976" t="s">
        <v>3266</v>
      </c>
      <c r="P976" t="s">
        <v>3266</v>
      </c>
      <c r="Q976" t="s">
        <v>3267</v>
      </c>
      <c r="R976" t="s">
        <v>3265</v>
      </c>
    </row>
    <row r="977" spans="1:18">
      <c r="A977" t="s">
        <v>1843</v>
      </c>
      <c r="B977" t="s">
        <v>1844</v>
      </c>
      <c r="C977">
        <v>0</v>
      </c>
      <c r="D977">
        <v>0</v>
      </c>
      <c r="E977">
        <v>0</v>
      </c>
      <c r="F977">
        <v>0</v>
      </c>
      <c r="G977">
        <v>0</v>
      </c>
      <c r="H977">
        <v>0</v>
      </c>
      <c r="I977">
        <v>0</v>
      </c>
      <c r="J977">
        <v>0</v>
      </c>
      <c r="K977">
        <v>0</v>
      </c>
      <c r="L977">
        <v>0</v>
      </c>
      <c r="M977">
        <v>0</v>
      </c>
      <c r="O977" t="s">
        <v>3266</v>
      </c>
      <c r="P977" t="s">
        <v>3266</v>
      </c>
      <c r="Q977" t="s">
        <v>3267</v>
      </c>
      <c r="R977" t="s">
        <v>3265</v>
      </c>
    </row>
    <row r="978" spans="1:18">
      <c r="A978" t="s">
        <v>1845</v>
      </c>
      <c r="B978" t="s">
        <v>1846</v>
      </c>
      <c r="C978">
        <v>0</v>
      </c>
      <c r="D978">
        <v>0</v>
      </c>
      <c r="E978">
        <v>0</v>
      </c>
      <c r="F978">
        <v>0</v>
      </c>
      <c r="G978">
        <v>0</v>
      </c>
      <c r="H978">
        <v>0</v>
      </c>
      <c r="I978">
        <v>0</v>
      </c>
      <c r="J978">
        <v>0</v>
      </c>
      <c r="K978">
        <v>0</v>
      </c>
      <c r="L978">
        <v>0</v>
      </c>
      <c r="M978">
        <v>0</v>
      </c>
      <c r="O978" t="s">
        <v>3266</v>
      </c>
      <c r="P978" t="s">
        <v>3266</v>
      </c>
      <c r="Q978" t="s">
        <v>3267</v>
      </c>
      <c r="R978" t="s">
        <v>3265</v>
      </c>
    </row>
    <row r="979" spans="1:18">
      <c r="A979" t="s">
        <v>1847</v>
      </c>
      <c r="B979" t="s">
        <v>1848</v>
      </c>
      <c r="C979">
        <v>0</v>
      </c>
      <c r="D979">
        <v>0</v>
      </c>
      <c r="E979">
        <v>0</v>
      </c>
      <c r="F979">
        <v>0</v>
      </c>
      <c r="G979">
        <v>0</v>
      </c>
      <c r="H979">
        <v>0</v>
      </c>
      <c r="I979">
        <v>0</v>
      </c>
      <c r="J979">
        <v>0</v>
      </c>
      <c r="K979">
        <v>0</v>
      </c>
      <c r="L979">
        <v>0</v>
      </c>
      <c r="M979">
        <v>0</v>
      </c>
      <c r="N979">
        <v>0</v>
      </c>
      <c r="O979" t="s">
        <v>3266</v>
      </c>
      <c r="P979" t="s">
        <v>3266</v>
      </c>
      <c r="Q979" t="s">
        <v>3267</v>
      </c>
      <c r="R979" t="s">
        <v>3264</v>
      </c>
    </row>
    <row r="980" spans="1:18">
      <c r="A980" t="s">
        <v>1849</v>
      </c>
      <c r="B980" t="s">
        <v>166</v>
      </c>
      <c r="C980">
        <v>0</v>
      </c>
      <c r="D980">
        <v>0</v>
      </c>
      <c r="E980">
        <v>0</v>
      </c>
      <c r="F980">
        <v>0</v>
      </c>
      <c r="G980">
        <v>0</v>
      </c>
      <c r="H980">
        <v>0</v>
      </c>
      <c r="I980">
        <v>0</v>
      </c>
      <c r="J980">
        <v>0</v>
      </c>
      <c r="K980">
        <v>0</v>
      </c>
      <c r="L980">
        <v>0</v>
      </c>
      <c r="M980">
        <v>0</v>
      </c>
      <c r="O980" t="s">
        <v>3266</v>
      </c>
      <c r="P980" t="s">
        <v>3266</v>
      </c>
      <c r="Q980" t="s">
        <v>3267</v>
      </c>
      <c r="R980" t="s">
        <v>3265</v>
      </c>
    </row>
    <row r="981" spans="1:18">
      <c r="A981" t="s">
        <v>1850</v>
      </c>
      <c r="B981" t="s">
        <v>168</v>
      </c>
      <c r="C981">
        <v>0</v>
      </c>
      <c r="D981">
        <v>0</v>
      </c>
      <c r="E981">
        <v>0</v>
      </c>
      <c r="F981">
        <v>0</v>
      </c>
      <c r="G981">
        <v>0</v>
      </c>
      <c r="H981">
        <v>0</v>
      </c>
      <c r="I981">
        <v>0</v>
      </c>
      <c r="J981">
        <v>0</v>
      </c>
      <c r="K981">
        <v>0</v>
      </c>
      <c r="L981">
        <v>0</v>
      </c>
      <c r="M981">
        <v>0</v>
      </c>
      <c r="O981" t="s">
        <v>3266</v>
      </c>
      <c r="P981" t="s">
        <v>3266</v>
      </c>
      <c r="Q981" t="s">
        <v>3267</v>
      </c>
      <c r="R981" t="s">
        <v>3265</v>
      </c>
    </row>
    <row r="982" spans="1:18">
      <c r="A982" t="s">
        <v>1851</v>
      </c>
      <c r="B982" t="s">
        <v>170</v>
      </c>
      <c r="C982">
        <v>0</v>
      </c>
      <c r="D982">
        <v>0</v>
      </c>
      <c r="E982">
        <v>0</v>
      </c>
      <c r="F982">
        <v>0</v>
      </c>
      <c r="G982">
        <v>0</v>
      </c>
      <c r="H982">
        <v>0</v>
      </c>
      <c r="I982">
        <v>0</v>
      </c>
      <c r="J982">
        <v>0</v>
      </c>
      <c r="K982">
        <v>0</v>
      </c>
      <c r="L982">
        <v>0</v>
      </c>
      <c r="M982">
        <v>0</v>
      </c>
      <c r="O982" t="s">
        <v>3266</v>
      </c>
      <c r="P982" t="s">
        <v>3266</v>
      </c>
      <c r="Q982" t="s">
        <v>3267</v>
      </c>
      <c r="R982" t="s">
        <v>3265</v>
      </c>
    </row>
    <row r="983" spans="1:18">
      <c r="A983" t="s">
        <v>1852</v>
      </c>
      <c r="B983" t="s">
        <v>1817</v>
      </c>
      <c r="C983">
        <v>0</v>
      </c>
      <c r="D983">
        <v>0</v>
      </c>
      <c r="E983">
        <v>0</v>
      </c>
      <c r="F983">
        <v>0</v>
      </c>
      <c r="G983">
        <v>0</v>
      </c>
      <c r="H983">
        <v>0</v>
      </c>
      <c r="I983">
        <v>0</v>
      </c>
      <c r="J983">
        <v>0</v>
      </c>
      <c r="K983">
        <v>0</v>
      </c>
      <c r="L983">
        <v>0</v>
      </c>
      <c r="M983">
        <v>0</v>
      </c>
      <c r="O983" t="s">
        <v>3266</v>
      </c>
      <c r="P983" t="s">
        <v>3266</v>
      </c>
      <c r="Q983" t="s">
        <v>3267</v>
      </c>
      <c r="R983" t="s">
        <v>3265</v>
      </c>
    </row>
    <row r="984" spans="1:18">
      <c r="A984" t="s">
        <v>1853</v>
      </c>
      <c r="B984" t="s">
        <v>1854</v>
      </c>
      <c r="C984">
        <v>0</v>
      </c>
      <c r="D984">
        <v>0</v>
      </c>
      <c r="E984">
        <v>0</v>
      </c>
      <c r="F984">
        <v>0</v>
      </c>
      <c r="G984">
        <v>0</v>
      </c>
      <c r="H984">
        <v>0</v>
      </c>
      <c r="I984">
        <v>0</v>
      </c>
      <c r="J984">
        <v>0</v>
      </c>
      <c r="K984">
        <v>0</v>
      </c>
      <c r="L984">
        <v>0</v>
      </c>
      <c r="M984">
        <v>0</v>
      </c>
      <c r="O984" t="s">
        <v>3266</v>
      </c>
      <c r="P984" t="s">
        <v>3266</v>
      </c>
      <c r="Q984" t="s">
        <v>3267</v>
      </c>
      <c r="R984" t="s">
        <v>3265</v>
      </c>
    </row>
    <row r="985" spans="1:18">
      <c r="A985" t="s">
        <v>1855</v>
      </c>
      <c r="B985" t="s">
        <v>1856</v>
      </c>
      <c r="C985">
        <v>0</v>
      </c>
      <c r="D985">
        <v>0</v>
      </c>
      <c r="E985">
        <v>0</v>
      </c>
      <c r="F985">
        <v>0</v>
      </c>
      <c r="G985">
        <v>0</v>
      </c>
      <c r="H985">
        <v>0</v>
      </c>
      <c r="I985">
        <v>0</v>
      </c>
      <c r="J985">
        <v>0</v>
      </c>
      <c r="K985">
        <v>0</v>
      </c>
      <c r="L985">
        <v>0</v>
      </c>
      <c r="M985">
        <v>0</v>
      </c>
      <c r="O985" t="s">
        <v>3266</v>
      </c>
      <c r="P985" t="s">
        <v>3266</v>
      </c>
      <c r="Q985" t="s">
        <v>3267</v>
      </c>
      <c r="R985" t="s">
        <v>3265</v>
      </c>
    </row>
    <row r="986" spans="1:18">
      <c r="A986" t="s">
        <v>1857</v>
      </c>
      <c r="B986" t="s">
        <v>1858</v>
      </c>
      <c r="C986">
        <v>0</v>
      </c>
      <c r="D986">
        <v>0</v>
      </c>
      <c r="E986">
        <v>0</v>
      </c>
      <c r="F986">
        <v>0</v>
      </c>
      <c r="G986">
        <v>0</v>
      </c>
      <c r="H986">
        <v>0</v>
      </c>
      <c r="I986">
        <v>0</v>
      </c>
      <c r="J986">
        <v>0</v>
      </c>
      <c r="K986">
        <v>0</v>
      </c>
      <c r="L986">
        <v>0</v>
      </c>
      <c r="M986">
        <v>0</v>
      </c>
      <c r="N986">
        <v>0</v>
      </c>
      <c r="O986" t="s">
        <v>3266</v>
      </c>
      <c r="P986" t="s">
        <v>3266</v>
      </c>
      <c r="Q986" t="s">
        <v>3267</v>
      </c>
      <c r="R986" t="s">
        <v>3264</v>
      </c>
    </row>
    <row r="987" spans="1:18">
      <c r="A987" t="s">
        <v>1859</v>
      </c>
      <c r="B987" t="s">
        <v>1860</v>
      </c>
      <c r="C987">
        <v>0</v>
      </c>
      <c r="D987">
        <v>0</v>
      </c>
      <c r="E987">
        <v>0</v>
      </c>
      <c r="F987">
        <v>0</v>
      </c>
      <c r="G987">
        <v>0</v>
      </c>
      <c r="H987">
        <v>0</v>
      </c>
      <c r="I987">
        <v>0</v>
      </c>
      <c r="J987">
        <v>0</v>
      </c>
      <c r="K987">
        <v>0</v>
      </c>
      <c r="L987">
        <v>0</v>
      </c>
      <c r="M987">
        <v>0</v>
      </c>
      <c r="O987" t="s">
        <v>3266</v>
      </c>
      <c r="P987" t="s">
        <v>3266</v>
      </c>
      <c r="Q987" t="s">
        <v>3267</v>
      </c>
      <c r="R987" t="s">
        <v>3265</v>
      </c>
    </row>
    <row r="988" spans="1:18">
      <c r="A988" t="s">
        <v>1861</v>
      </c>
      <c r="B988" t="s">
        <v>1862</v>
      </c>
      <c r="C988">
        <v>0</v>
      </c>
      <c r="D988">
        <v>0</v>
      </c>
      <c r="E988">
        <v>0</v>
      </c>
      <c r="F988">
        <v>0</v>
      </c>
      <c r="G988">
        <v>0</v>
      </c>
      <c r="H988">
        <v>0</v>
      </c>
      <c r="I988">
        <v>0</v>
      </c>
      <c r="J988">
        <v>0</v>
      </c>
      <c r="K988">
        <v>0</v>
      </c>
      <c r="L988">
        <v>0</v>
      </c>
      <c r="M988">
        <v>0</v>
      </c>
      <c r="O988" t="s">
        <v>3266</v>
      </c>
      <c r="P988" t="s">
        <v>3266</v>
      </c>
      <c r="Q988" t="s">
        <v>3267</v>
      </c>
      <c r="R988" t="s">
        <v>3265</v>
      </c>
    </row>
    <row r="989" spans="1:18">
      <c r="A989" t="s">
        <v>1863</v>
      </c>
      <c r="B989" t="s">
        <v>1864</v>
      </c>
      <c r="C989">
        <v>0</v>
      </c>
      <c r="D989">
        <v>0</v>
      </c>
      <c r="E989">
        <v>0</v>
      </c>
      <c r="F989">
        <v>0</v>
      </c>
      <c r="G989">
        <v>0</v>
      </c>
      <c r="H989">
        <v>0</v>
      </c>
      <c r="I989">
        <v>0</v>
      </c>
      <c r="J989">
        <v>0</v>
      </c>
      <c r="K989">
        <v>0</v>
      </c>
      <c r="L989">
        <v>0</v>
      </c>
      <c r="M989">
        <v>0</v>
      </c>
      <c r="O989" t="s">
        <v>3266</v>
      </c>
      <c r="P989" t="s">
        <v>3266</v>
      </c>
      <c r="Q989" t="s">
        <v>3267</v>
      </c>
      <c r="R989" t="s">
        <v>3265</v>
      </c>
    </row>
    <row r="990" spans="1:18">
      <c r="A990" t="s">
        <v>1865</v>
      </c>
      <c r="B990" t="s">
        <v>1866</v>
      </c>
      <c r="C990">
        <v>0</v>
      </c>
      <c r="D990">
        <v>0</v>
      </c>
      <c r="E990">
        <v>0</v>
      </c>
      <c r="F990">
        <v>0</v>
      </c>
      <c r="G990">
        <v>0</v>
      </c>
      <c r="H990">
        <v>0</v>
      </c>
      <c r="I990">
        <v>0</v>
      </c>
      <c r="J990">
        <v>0</v>
      </c>
      <c r="K990">
        <v>0</v>
      </c>
      <c r="L990">
        <v>0</v>
      </c>
      <c r="M990">
        <v>0</v>
      </c>
      <c r="O990" t="s">
        <v>3266</v>
      </c>
      <c r="P990" t="s">
        <v>3266</v>
      </c>
      <c r="Q990" t="s">
        <v>3267</v>
      </c>
      <c r="R990" t="s">
        <v>3265</v>
      </c>
    </row>
    <row r="991" spans="1:18">
      <c r="A991" t="s">
        <v>1867</v>
      </c>
      <c r="B991" t="s">
        <v>1868</v>
      </c>
      <c r="C991">
        <v>546</v>
      </c>
      <c r="D991">
        <v>0</v>
      </c>
      <c r="E991">
        <v>0</v>
      </c>
      <c r="F991">
        <v>0</v>
      </c>
      <c r="G991">
        <v>0</v>
      </c>
      <c r="H991">
        <v>0</v>
      </c>
      <c r="I991">
        <v>0</v>
      </c>
      <c r="J991">
        <v>0</v>
      </c>
      <c r="K991">
        <v>0</v>
      </c>
      <c r="L991">
        <v>106</v>
      </c>
      <c r="M991">
        <v>0</v>
      </c>
      <c r="N991">
        <v>0</v>
      </c>
      <c r="O991">
        <v>-1</v>
      </c>
      <c r="P991" t="s">
        <v>3266</v>
      </c>
      <c r="Q991" t="s">
        <v>3262</v>
      </c>
      <c r="R991" t="s">
        <v>3264</v>
      </c>
    </row>
    <row r="992" spans="1:18">
      <c r="A992" t="s">
        <v>1869</v>
      </c>
      <c r="B992" t="s">
        <v>1870</v>
      </c>
      <c r="C992">
        <v>546</v>
      </c>
      <c r="D992">
        <v>0</v>
      </c>
      <c r="E992">
        <v>0</v>
      </c>
      <c r="F992">
        <v>0</v>
      </c>
      <c r="G992">
        <v>0</v>
      </c>
      <c r="H992">
        <v>0</v>
      </c>
      <c r="I992">
        <v>0</v>
      </c>
      <c r="J992">
        <v>0</v>
      </c>
      <c r="K992">
        <v>0</v>
      </c>
      <c r="L992">
        <v>100</v>
      </c>
      <c r="M992">
        <v>0</v>
      </c>
      <c r="O992">
        <v>-1</v>
      </c>
      <c r="P992" t="s">
        <v>3266</v>
      </c>
      <c r="Q992" t="s">
        <v>3262</v>
      </c>
      <c r="R992" t="s">
        <v>3265</v>
      </c>
    </row>
    <row r="993" spans="1:18">
      <c r="A993" t="s">
        <v>1871</v>
      </c>
      <c r="B993" t="s">
        <v>1868</v>
      </c>
      <c r="C993">
        <v>0</v>
      </c>
      <c r="D993">
        <v>0</v>
      </c>
      <c r="E993">
        <v>0</v>
      </c>
      <c r="F993">
        <v>0</v>
      </c>
      <c r="G993">
        <v>0</v>
      </c>
      <c r="H993">
        <v>0</v>
      </c>
      <c r="I993">
        <v>0</v>
      </c>
      <c r="J993">
        <v>0</v>
      </c>
      <c r="K993">
        <v>0</v>
      </c>
      <c r="L993">
        <v>6</v>
      </c>
      <c r="M993">
        <v>0</v>
      </c>
      <c r="O993" t="s">
        <v>3266</v>
      </c>
      <c r="P993" t="s">
        <v>3266</v>
      </c>
      <c r="Q993" t="s">
        <v>3267</v>
      </c>
      <c r="R993" t="s">
        <v>3265</v>
      </c>
    </row>
    <row r="994" spans="1:18">
      <c r="A994" t="s">
        <v>1872</v>
      </c>
      <c r="B994" t="s">
        <v>129</v>
      </c>
      <c r="C994">
        <v>519</v>
      </c>
      <c r="D994">
        <v>516</v>
      </c>
      <c r="E994">
        <v>404</v>
      </c>
      <c r="F994">
        <v>268</v>
      </c>
      <c r="G994">
        <v>98</v>
      </c>
      <c r="H994">
        <v>38</v>
      </c>
      <c r="I994">
        <v>0</v>
      </c>
      <c r="J994">
        <v>0</v>
      </c>
      <c r="K994">
        <v>0</v>
      </c>
      <c r="L994">
        <v>44</v>
      </c>
      <c r="M994">
        <v>0</v>
      </c>
      <c r="N994">
        <v>0</v>
      </c>
      <c r="O994">
        <v>-0.222</v>
      </c>
      <c r="P994">
        <v>-0.217</v>
      </c>
      <c r="Q994" t="s">
        <v>3262</v>
      </c>
      <c r="R994" t="s">
        <v>3263</v>
      </c>
    </row>
    <row r="995" spans="1:18">
      <c r="A995" t="s">
        <v>1873</v>
      </c>
      <c r="B995" t="s">
        <v>1874</v>
      </c>
      <c r="C995">
        <v>0</v>
      </c>
      <c r="D995">
        <v>0</v>
      </c>
      <c r="E995">
        <v>0</v>
      </c>
      <c r="F995">
        <v>0</v>
      </c>
      <c r="G995">
        <v>0</v>
      </c>
      <c r="H995">
        <v>0</v>
      </c>
      <c r="I995">
        <v>0</v>
      </c>
      <c r="J995">
        <v>0</v>
      </c>
      <c r="K995">
        <v>0</v>
      </c>
      <c r="L995">
        <v>0</v>
      </c>
      <c r="M995">
        <v>0</v>
      </c>
      <c r="N995">
        <v>0</v>
      </c>
      <c r="O995" t="s">
        <v>3266</v>
      </c>
      <c r="P995" t="s">
        <v>3266</v>
      </c>
      <c r="Q995" t="s">
        <v>3267</v>
      </c>
      <c r="R995" t="s">
        <v>3264</v>
      </c>
    </row>
    <row r="996" spans="1:18">
      <c r="A996" t="s">
        <v>1875</v>
      </c>
      <c r="B996" t="s">
        <v>166</v>
      </c>
      <c r="C996">
        <v>0</v>
      </c>
      <c r="D996">
        <v>0</v>
      </c>
      <c r="E996">
        <v>0</v>
      </c>
      <c r="F996">
        <v>0</v>
      </c>
      <c r="G996">
        <v>0</v>
      </c>
      <c r="H996">
        <v>0</v>
      </c>
      <c r="I996">
        <v>0</v>
      </c>
      <c r="J996">
        <v>0</v>
      </c>
      <c r="K996">
        <v>0</v>
      </c>
      <c r="L996">
        <v>0</v>
      </c>
      <c r="M996">
        <v>0</v>
      </c>
      <c r="O996" t="s">
        <v>3266</v>
      </c>
      <c r="P996" t="s">
        <v>3266</v>
      </c>
      <c r="Q996" t="s">
        <v>3267</v>
      </c>
      <c r="R996" t="s">
        <v>3265</v>
      </c>
    </row>
    <row r="997" spans="1:18">
      <c r="A997" t="s">
        <v>1876</v>
      </c>
      <c r="B997" t="s">
        <v>168</v>
      </c>
      <c r="C997">
        <v>0</v>
      </c>
      <c r="D997">
        <v>0</v>
      </c>
      <c r="E997">
        <v>0</v>
      </c>
      <c r="F997">
        <v>0</v>
      </c>
      <c r="G997">
        <v>0</v>
      </c>
      <c r="H997">
        <v>0</v>
      </c>
      <c r="I997">
        <v>0</v>
      </c>
      <c r="J997">
        <v>0</v>
      </c>
      <c r="K997">
        <v>0</v>
      </c>
      <c r="L997">
        <v>0</v>
      </c>
      <c r="M997">
        <v>0</v>
      </c>
      <c r="O997" t="s">
        <v>3266</v>
      </c>
      <c r="P997" t="s">
        <v>3266</v>
      </c>
      <c r="Q997" t="s">
        <v>3267</v>
      </c>
      <c r="R997" t="s">
        <v>3265</v>
      </c>
    </row>
    <row r="998" spans="1:18">
      <c r="A998" t="s">
        <v>1877</v>
      </c>
      <c r="B998" t="s">
        <v>170</v>
      </c>
      <c r="C998">
        <v>0</v>
      </c>
      <c r="D998">
        <v>0</v>
      </c>
      <c r="E998">
        <v>0</v>
      </c>
      <c r="F998">
        <v>0</v>
      </c>
      <c r="G998">
        <v>0</v>
      </c>
      <c r="H998">
        <v>0</v>
      </c>
      <c r="I998">
        <v>0</v>
      </c>
      <c r="J998">
        <v>0</v>
      </c>
      <c r="K998">
        <v>0</v>
      </c>
      <c r="L998">
        <v>0</v>
      </c>
      <c r="M998">
        <v>0</v>
      </c>
      <c r="O998" t="s">
        <v>3266</v>
      </c>
      <c r="P998" t="s">
        <v>3266</v>
      </c>
      <c r="Q998" t="s">
        <v>3267</v>
      </c>
      <c r="R998" t="s">
        <v>3265</v>
      </c>
    </row>
    <row r="999" spans="1:18">
      <c r="A999" t="s">
        <v>1878</v>
      </c>
      <c r="B999" t="s">
        <v>1879</v>
      </c>
      <c r="C999">
        <v>0</v>
      </c>
      <c r="D999">
        <v>0</v>
      </c>
      <c r="E999">
        <v>0</v>
      </c>
      <c r="F999">
        <v>0</v>
      </c>
      <c r="G999">
        <v>0</v>
      </c>
      <c r="H999">
        <v>0</v>
      </c>
      <c r="I999">
        <v>0</v>
      </c>
      <c r="J999">
        <v>0</v>
      </c>
      <c r="K999">
        <v>0</v>
      </c>
      <c r="L999">
        <v>0</v>
      </c>
      <c r="M999">
        <v>0</v>
      </c>
      <c r="O999" t="s">
        <v>3266</v>
      </c>
      <c r="P999" t="s">
        <v>3266</v>
      </c>
      <c r="Q999" t="s">
        <v>3267</v>
      </c>
      <c r="R999" t="s">
        <v>3265</v>
      </c>
    </row>
    <row r="1000" spans="1:18">
      <c r="A1000" t="s">
        <v>1880</v>
      </c>
      <c r="B1000" t="s">
        <v>1881</v>
      </c>
      <c r="C1000">
        <v>0</v>
      </c>
      <c r="D1000">
        <v>0</v>
      </c>
      <c r="E1000">
        <v>0</v>
      </c>
      <c r="F1000">
        <v>0</v>
      </c>
      <c r="G1000">
        <v>0</v>
      </c>
      <c r="H1000">
        <v>0</v>
      </c>
      <c r="I1000">
        <v>0</v>
      </c>
      <c r="J1000">
        <v>0</v>
      </c>
      <c r="K1000">
        <v>0</v>
      </c>
      <c r="L1000">
        <v>0</v>
      </c>
      <c r="M1000">
        <v>0</v>
      </c>
      <c r="O1000" t="s">
        <v>3266</v>
      </c>
      <c r="P1000" t="s">
        <v>3266</v>
      </c>
      <c r="Q1000" t="s">
        <v>3267</v>
      </c>
      <c r="R1000" t="s">
        <v>3265</v>
      </c>
    </row>
    <row r="1001" spans="1:18">
      <c r="A1001" t="s">
        <v>1882</v>
      </c>
      <c r="B1001" t="s">
        <v>1883</v>
      </c>
      <c r="C1001">
        <v>0</v>
      </c>
      <c r="D1001">
        <v>0</v>
      </c>
      <c r="E1001">
        <v>0</v>
      </c>
      <c r="F1001">
        <v>0</v>
      </c>
      <c r="G1001">
        <v>0</v>
      </c>
      <c r="H1001">
        <v>0</v>
      </c>
      <c r="I1001">
        <v>0</v>
      </c>
      <c r="J1001">
        <v>0</v>
      </c>
      <c r="K1001">
        <v>0</v>
      </c>
      <c r="L1001">
        <v>0</v>
      </c>
      <c r="M1001">
        <v>0</v>
      </c>
      <c r="O1001" t="s">
        <v>3266</v>
      </c>
      <c r="P1001" t="s">
        <v>3266</v>
      </c>
      <c r="Q1001" t="s">
        <v>3267</v>
      </c>
      <c r="R1001" t="s">
        <v>3265</v>
      </c>
    </row>
    <row r="1002" spans="1:18">
      <c r="A1002" t="s">
        <v>1884</v>
      </c>
      <c r="B1002" t="s">
        <v>1885</v>
      </c>
      <c r="C1002">
        <v>0</v>
      </c>
      <c r="D1002">
        <v>0</v>
      </c>
      <c r="E1002">
        <v>0</v>
      </c>
      <c r="F1002">
        <v>0</v>
      </c>
      <c r="G1002">
        <v>0</v>
      </c>
      <c r="H1002">
        <v>0</v>
      </c>
      <c r="I1002">
        <v>0</v>
      </c>
      <c r="J1002">
        <v>0</v>
      </c>
      <c r="K1002">
        <v>0</v>
      </c>
      <c r="L1002">
        <v>0</v>
      </c>
      <c r="M1002">
        <v>0</v>
      </c>
      <c r="O1002" t="s">
        <v>3266</v>
      </c>
      <c r="P1002" t="s">
        <v>3266</v>
      </c>
      <c r="Q1002" t="s">
        <v>3267</v>
      </c>
      <c r="R1002" t="s">
        <v>3265</v>
      </c>
    </row>
    <row r="1003" spans="1:18">
      <c r="A1003" t="s">
        <v>1886</v>
      </c>
      <c r="B1003" t="s">
        <v>1887</v>
      </c>
      <c r="C1003">
        <v>0</v>
      </c>
      <c r="D1003">
        <v>0</v>
      </c>
      <c r="E1003">
        <v>0</v>
      </c>
      <c r="F1003">
        <v>0</v>
      </c>
      <c r="G1003">
        <v>0</v>
      </c>
      <c r="H1003">
        <v>0</v>
      </c>
      <c r="I1003">
        <v>0</v>
      </c>
      <c r="J1003">
        <v>0</v>
      </c>
      <c r="K1003">
        <v>0</v>
      </c>
      <c r="L1003">
        <v>0</v>
      </c>
      <c r="M1003">
        <v>0</v>
      </c>
      <c r="O1003" t="s">
        <v>3266</v>
      </c>
      <c r="P1003" t="s">
        <v>3266</v>
      </c>
      <c r="Q1003" t="s">
        <v>3267</v>
      </c>
      <c r="R1003" t="s">
        <v>3265</v>
      </c>
    </row>
    <row r="1004" spans="1:18">
      <c r="A1004" t="s">
        <v>1888</v>
      </c>
      <c r="B1004" t="s">
        <v>1889</v>
      </c>
      <c r="C1004">
        <v>0</v>
      </c>
      <c r="D1004">
        <v>0</v>
      </c>
      <c r="E1004">
        <v>0</v>
      </c>
      <c r="F1004">
        <v>0</v>
      </c>
      <c r="G1004">
        <v>0</v>
      </c>
      <c r="H1004">
        <v>0</v>
      </c>
      <c r="I1004">
        <v>0</v>
      </c>
      <c r="J1004">
        <v>0</v>
      </c>
      <c r="K1004">
        <v>0</v>
      </c>
      <c r="L1004">
        <v>0</v>
      </c>
      <c r="M1004">
        <v>0</v>
      </c>
      <c r="O1004" t="s">
        <v>3266</v>
      </c>
      <c r="P1004" t="s">
        <v>3266</v>
      </c>
      <c r="Q1004" t="s">
        <v>3267</v>
      </c>
      <c r="R1004" t="s">
        <v>3265</v>
      </c>
    </row>
    <row r="1005" spans="1:18">
      <c r="A1005" t="s">
        <v>1890</v>
      </c>
      <c r="B1005" t="s">
        <v>1891</v>
      </c>
      <c r="C1005">
        <v>0</v>
      </c>
      <c r="D1005">
        <v>0</v>
      </c>
      <c r="E1005">
        <v>0</v>
      </c>
      <c r="F1005">
        <v>0</v>
      </c>
      <c r="G1005">
        <v>0</v>
      </c>
      <c r="H1005">
        <v>0</v>
      </c>
      <c r="I1005">
        <v>0</v>
      </c>
      <c r="J1005">
        <v>0</v>
      </c>
      <c r="K1005">
        <v>0</v>
      </c>
      <c r="L1005">
        <v>0</v>
      </c>
      <c r="M1005">
        <v>0</v>
      </c>
      <c r="N1005">
        <v>0</v>
      </c>
      <c r="O1005" t="s">
        <v>3266</v>
      </c>
      <c r="P1005" t="s">
        <v>3266</v>
      </c>
      <c r="Q1005" t="s">
        <v>3267</v>
      </c>
      <c r="R1005" t="s">
        <v>3264</v>
      </c>
    </row>
    <row r="1006" spans="1:18">
      <c r="A1006" t="s">
        <v>1892</v>
      </c>
      <c r="B1006" t="s">
        <v>166</v>
      </c>
      <c r="C1006">
        <v>0</v>
      </c>
      <c r="D1006">
        <v>0</v>
      </c>
      <c r="E1006">
        <v>0</v>
      </c>
      <c r="F1006">
        <v>0</v>
      </c>
      <c r="G1006">
        <v>0</v>
      </c>
      <c r="H1006">
        <v>0</v>
      </c>
      <c r="I1006">
        <v>0</v>
      </c>
      <c r="J1006">
        <v>0</v>
      </c>
      <c r="K1006">
        <v>0</v>
      </c>
      <c r="L1006">
        <v>0</v>
      </c>
      <c r="M1006">
        <v>0</v>
      </c>
      <c r="O1006" t="s">
        <v>3266</v>
      </c>
      <c r="P1006" t="s">
        <v>3266</v>
      </c>
      <c r="Q1006" t="s">
        <v>3267</v>
      </c>
      <c r="R1006" t="s">
        <v>3265</v>
      </c>
    </row>
    <row r="1007" spans="1:18">
      <c r="A1007" t="s">
        <v>1893</v>
      </c>
      <c r="B1007" t="s">
        <v>168</v>
      </c>
      <c r="C1007">
        <v>0</v>
      </c>
      <c r="D1007">
        <v>0</v>
      </c>
      <c r="E1007">
        <v>0</v>
      </c>
      <c r="F1007">
        <v>0</v>
      </c>
      <c r="G1007">
        <v>0</v>
      </c>
      <c r="H1007">
        <v>0</v>
      </c>
      <c r="I1007">
        <v>0</v>
      </c>
      <c r="J1007">
        <v>0</v>
      </c>
      <c r="K1007">
        <v>0</v>
      </c>
      <c r="L1007">
        <v>0</v>
      </c>
      <c r="M1007">
        <v>0</v>
      </c>
      <c r="O1007" t="s">
        <v>3266</v>
      </c>
      <c r="P1007" t="s">
        <v>3266</v>
      </c>
      <c r="Q1007" t="s">
        <v>3267</v>
      </c>
      <c r="R1007" t="s">
        <v>3265</v>
      </c>
    </row>
    <row r="1008" spans="1:18">
      <c r="A1008" t="s">
        <v>1894</v>
      </c>
      <c r="B1008" t="s">
        <v>170</v>
      </c>
      <c r="C1008">
        <v>0</v>
      </c>
      <c r="D1008">
        <v>0</v>
      </c>
      <c r="E1008">
        <v>0</v>
      </c>
      <c r="F1008">
        <v>0</v>
      </c>
      <c r="G1008">
        <v>0</v>
      </c>
      <c r="H1008">
        <v>0</v>
      </c>
      <c r="I1008">
        <v>0</v>
      </c>
      <c r="J1008">
        <v>0</v>
      </c>
      <c r="K1008">
        <v>0</v>
      </c>
      <c r="L1008">
        <v>0</v>
      </c>
      <c r="M1008">
        <v>0</v>
      </c>
      <c r="O1008" t="s">
        <v>3266</v>
      </c>
      <c r="P1008" t="s">
        <v>3266</v>
      </c>
      <c r="Q1008" t="s">
        <v>3267</v>
      </c>
      <c r="R1008" t="s">
        <v>3265</v>
      </c>
    </row>
    <row r="1009" spans="1:18">
      <c r="A1009" t="s">
        <v>1895</v>
      </c>
      <c r="B1009" t="s">
        <v>1896</v>
      </c>
      <c r="C1009">
        <v>0</v>
      </c>
      <c r="D1009">
        <v>0</v>
      </c>
      <c r="E1009">
        <v>0</v>
      </c>
      <c r="F1009">
        <v>0</v>
      </c>
      <c r="G1009">
        <v>0</v>
      </c>
      <c r="H1009">
        <v>0</v>
      </c>
      <c r="I1009">
        <v>0</v>
      </c>
      <c r="J1009">
        <v>0</v>
      </c>
      <c r="K1009">
        <v>0</v>
      </c>
      <c r="L1009">
        <v>0</v>
      </c>
      <c r="M1009">
        <v>0</v>
      </c>
      <c r="O1009" t="s">
        <v>3266</v>
      </c>
      <c r="P1009" t="s">
        <v>3266</v>
      </c>
      <c r="Q1009" t="s">
        <v>3267</v>
      </c>
      <c r="R1009" t="s">
        <v>3265</v>
      </c>
    </row>
    <row r="1010" spans="1:18">
      <c r="A1010" t="s">
        <v>1897</v>
      </c>
      <c r="B1010" t="s">
        <v>1898</v>
      </c>
      <c r="C1010">
        <v>0</v>
      </c>
      <c r="D1010">
        <v>0</v>
      </c>
      <c r="E1010">
        <v>0</v>
      </c>
      <c r="F1010">
        <v>0</v>
      </c>
      <c r="G1010">
        <v>0</v>
      </c>
      <c r="H1010">
        <v>0</v>
      </c>
      <c r="I1010">
        <v>0</v>
      </c>
      <c r="J1010">
        <v>0</v>
      </c>
      <c r="K1010">
        <v>0</v>
      </c>
      <c r="L1010">
        <v>0</v>
      </c>
      <c r="M1010">
        <v>0</v>
      </c>
      <c r="O1010" t="s">
        <v>3266</v>
      </c>
      <c r="P1010" t="s">
        <v>3266</v>
      </c>
      <c r="Q1010" t="s">
        <v>3267</v>
      </c>
      <c r="R1010" t="s">
        <v>3265</v>
      </c>
    </row>
    <row r="1011" spans="1:18">
      <c r="A1011" t="s">
        <v>1899</v>
      </c>
      <c r="B1011" t="s">
        <v>1900</v>
      </c>
      <c r="C1011">
        <v>0</v>
      </c>
      <c r="D1011">
        <v>0</v>
      </c>
      <c r="E1011">
        <v>0</v>
      </c>
      <c r="F1011">
        <v>0</v>
      </c>
      <c r="G1011">
        <v>0</v>
      </c>
      <c r="H1011">
        <v>0</v>
      </c>
      <c r="I1011">
        <v>0</v>
      </c>
      <c r="J1011">
        <v>0</v>
      </c>
      <c r="K1011">
        <v>0</v>
      </c>
      <c r="L1011">
        <v>0</v>
      </c>
      <c r="M1011">
        <v>0</v>
      </c>
      <c r="O1011" t="s">
        <v>3266</v>
      </c>
      <c r="P1011" t="s">
        <v>3266</v>
      </c>
      <c r="Q1011" t="s">
        <v>3267</v>
      </c>
      <c r="R1011" t="s">
        <v>3265</v>
      </c>
    </row>
    <row r="1012" spans="1:18">
      <c r="A1012" t="s">
        <v>1901</v>
      </c>
      <c r="B1012" t="s">
        <v>1902</v>
      </c>
      <c r="C1012">
        <v>0</v>
      </c>
      <c r="D1012">
        <v>0</v>
      </c>
      <c r="E1012">
        <v>0</v>
      </c>
      <c r="F1012">
        <v>0</v>
      </c>
      <c r="G1012">
        <v>0</v>
      </c>
      <c r="H1012">
        <v>0</v>
      </c>
      <c r="I1012">
        <v>0</v>
      </c>
      <c r="J1012">
        <v>0</v>
      </c>
      <c r="K1012">
        <v>0</v>
      </c>
      <c r="L1012">
        <v>0</v>
      </c>
      <c r="M1012">
        <v>0</v>
      </c>
      <c r="O1012" t="s">
        <v>3266</v>
      </c>
      <c r="P1012" t="s">
        <v>3266</v>
      </c>
      <c r="Q1012" t="s">
        <v>3267</v>
      </c>
      <c r="R1012" t="s">
        <v>3265</v>
      </c>
    </row>
    <row r="1013" spans="1:18">
      <c r="A1013" t="s">
        <v>1903</v>
      </c>
      <c r="B1013" t="s">
        <v>1904</v>
      </c>
      <c r="C1013">
        <v>0</v>
      </c>
      <c r="D1013">
        <v>0</v>
      </c>
      <c r="E1013">
        <v>0</v>
      </c>
      <c r="F1013">
        <v>0</v>
      </c>
      <c r="G1013">
        <v>0</v>
      </c>
      <c r="H1013">
        <v>0</v>
      </c>
      <c r="I1013">
        <v>0</v>
      </c>
      <c r="J1013">
        <v>0</v>
      </c>
      <c r="K1013">
        <v>0</v>
      </c>
      <c r="L1013">
        <v>0</v>
      </c>
      <c r="M1013">
        <v>0</v>
      </c>
      <c r="O1013" t="s">
        <v>3266</v>
      </c>
      <c r="P1013" t="s">
        <v>3266</v>
      </c>
      <c r="Q1013" t="s">
        <v>3267</v>
      </c>
      <c r="R1013" t="s">
        <v>3265</v>
      </c>
    </row>
    <row r="1014" spans="1:18">
      <c r="A1014" t="s">
        <v>1905</v>
      </c>
      <c r="B1014" t="s">
        <v>1906</v>
      </c>
      <c r="C1014">
        <v>0</v>
      </c>
      <c r="D1014">
        <v>0</v>
      </c>
      <c r="E1014">
        <v>0</v>
      </c>
      <c r="F1014">
        <v>0</v>
      </c>
      <c r="G1014">
        <v>0</v>
      </c>
      <c r="H1014">
        <v>0</v>
      </c>
      <c r="I1014">
        <v>0</v>
      </c>
      <c r="J1014">
        <v>0</v>
      </c>
      <c r="K1014">
        <v>0</v>
      </c>
      <c r="L1014">
        <v>0</v>
      </c>
      <c r="M1014">
        <v>0</v>
      </c>
      <c r="O1014" t="s">
        <v>3266</v>
      </c>
      <c r="P1014" t="s">
        <v>3266</v>
      </c>
      <c r="Q1014" t="s">
        <v>3267</v>
      </c>
      <c r="R1014" t="s">
        <v>3265</v>
      </c>
    </row>
    <row r="1015" spans="1:18">
      <c r="A1015" t="s">
        <v>1907</v>
      </c>
      <c r="B1015" t="s">
        <v>1908</v>
      </c>
      <c r="C1015">
        <v>0</v>
      </c>
      <c r="D1015">
        <v>0</v>
      </c>
      <c r="E1015">
        <v>0</v>
      </c>
      <c r="F1015">
        <v>0</v>
      </c>
      <c r="G1015">
        <v>0</v>
      </c>
      <c r="H1015">
        <v>0</v>
      </c>
      <c r="I1015">
        <v>0</v>
      </c>
      <c r="J1015">
        <v>0</v>
      </c>
      <c r="K1015">
        <v>0</v>
      </c>
      <c r="L1015">
        <v>0</v>
      </c>
      <c r="M1015">
        <v>0</v>
      </c>
      <c r="O1015" t="s">
        <v>3266</v>
      </c>
      <c r="P1015" t="s">
        <v>3266</v>
      </c>
      <c r="Q1015" t="s">
        <v>3267</v>
      </c>
      <c r="R1015" t="s">
        <v>3265</v>
      </c>
    </row>
    <row r="1016" spans="1:18">
      <c r="A1016" t="s">
        <v>1909</v>
      </c>
      <c r="B1016" t="s">
        <v>1910</v>
      </c>
      <c r="C1016">
        <v>0</v>
      </c>
      <c r="D1016">
        <v>0</v>
      </c>
      <c r="E1016">
        <v>0</v>
      </c>
      <c r="F1016">
        <v>0</v>
      </c>
      <c r="G1016">
        <v>0</v>
      </c>
      <c r="H1016">
        <v>0</v>
      </c>
      <c r="I1016">
        <v>0</v>
      </c>
      <c r="J1016">
        <v>0</v>
      </c>
      <c r="K1016">
        <v>0</v>
      </c>
      <c r="L1016">
        <v>0</v>
      </c>
      <c r="M1016">
        <v>0</v>
      </c>
      <c r="O1016" t="s">
        <v>3266</v>
      </c>
      <c r="P1016" t="s">
        <v>3266</v>
      </c>
      <c r="Q1016" t="s">
        <v>3267</v>
      </c>
      <c r="R1016" t="s">
        <v>3265</v>
      </c>
    </row>
    <row r="1017" spans="1:18">
      <c r="A1017" t="s">
        <v>1911</v>
      </c>
      <c r="B1017" t="s">
        <v>1912</v>
      </c>
      <c r="C1017">
        <v>0</v>
      </c>
      <c r="D1017">
        <v>0</v>
      </c>
      <c r="E1017">
        <v>0</v>
      </c>
      <c r="F1017">
        <v>0</v>
      </c>
      <c r="G1017">
        <v>0</v>
      </c>
      <c r="H1017">
        <v>0</v>
      </c>
      <c r="I1017">
        <v>0</v>
      </c>
      <c r="J1017">
        <v>0</v>
      </c>
      <c r="K1017">
        <v>0</v>
      </c>
      <c r="L1017">
        <v>0</v>
      </c>
      <c r="M1017">
        <v>0</v>
      </c>
      <c r="O1017" t="s">
        <v>3266</v>
      </c>
      <c r="P1017" t="s">
        <v>3266</v>
      </c>
      <c r="Q1017" t="s">
        <v>3267</v>
      </c>
      <c r="R1017" t="s">
        <v>3265</v>
      </c>
    </row>
    <row r="1018" spans="1:18">
      <c r="A1018" t="s">
        <v>1913</v>
      </c>
      <c r="B1018" t="s">
        <v>1914</v>
      </c>
      <c r="C1018">
        <v>0</v>
      </c>
      <c r="D1018">
        <v>0</v>
      </c>
      <c r="E1018">
        <v>0</v>
      </c>
      <c r="F1018">
        <v>0</v>
      </c>
      <c r="G1018">
        <v>0</v>
      </c>
      <c r="H1018">
        <v>0</v>
      </c>
      <c r="I1018">
        <v>0</v>
      </c>
      <c r="J1018">
        <v>0</v>
      </c>
      <c r="K1018">
        <v>0</v>
      </c>
      <c r="L1018">
        <v>0</v>
      </c>
      <c r="M1018">
        <v>0</v>
      </c>
      <c r="O1018" t="s">
        <v>3266</v>
      </c>
      <c r="P1018" t="s">
        <v>3266</v>
      </c>
      <c r="Q1018" t="s">
        <v>3267</v>
      </c>
      <c r="R1018" t="s">
        <v>3265</v>
      </c>
    </row>
    <row r="1019" spans="1:18">
      <c r="A1019" t="s">
        <v>1915</v>
      </c>
      <c r="B1019" t="s">
        <v>1916</v>
      </c>
      <c r="C1019">
        <v>0</v>
      </c>
      <c r="D1019">
        <v>0</v>
      </c>
      <c r="E1019">
        <v>0</v>
      </c>
      <c r="F1019">
        <v>0</v>
      </c>
      <c r="G1019">
        <v>0</v>
      </c>
      <c r="H1019">
        <v>0</v>
      </c>
      <c r="I1019">
        <v>0</v>
      </c>
      <c r="J1019">
        <v>0</v>
      </c>
      <c r="K1019">
        <v>0</v>
      </c>
      <c r="L1019">
        <v>0</v>
      </c>
      <c r="M1019">
        <v>0</v>
      </c>
      <c r="O1019" t="s">
        <v>3266</v>
      </c>
      <c r="P1019" t="s">
        <v>3266</v>
      </c>
      <c r="Q1019" t="s">
        <v>3267</v>
      </c>
      <c r="R1019" t="s">
        <v>3265</v>
      </c>
    </row>
    <row r="1020" spans="1:18">
      <c r="A1020" t="s">
        <v>1917</v>
      </c>
      <c r="B1020" t="s">
        <v>1918</v>
      </c>
      <c r="C1020">
        <v>0</v>
      </c>
      <c r="D1020">
        <v>0</v>
      </c>
      <c r="E1020">
        <v>0</v>
      </c>
      <c r="F1020">
        <v>0</v>
      </c>
      <c r="G1020">
        <v>0</v>
      </c>
      <c r="H1020">
        <v>0</v>
      </c>
      <c r="I1020">
        <v>0</v>
      </c>
      <c r="J1020">
        <v>0</v>
      </c>
      <c r="K1020">
        <v>0</v>
      </c>
      <c r="L1020">
        <v>0</v>
      </c>
      <c r="M1020">
        <v>0</v>
      </c>
      <c r="O1020" t="s">
        <v>3266</v>
      </c>
      <c r="P1020" t="s">
        <v>3266</v>
      </c>
      <c r="Q1020" t="s">
        <v>3267</v>
      </c>
      <c r="R1020" t="s">
        <v>3265</v>
      </c>
    </row>
    <row r="1021" spans="1:18">
      <c r="A1021" t="s">
        <v>1919</v>
      </c>
      <c r="B1021" t="s">
        <v>1920</v>
      </c>
      <c r="C1021">
        <v>0</v>
      </c>
      <c r="D1021">
        <v>0</v>
      </c>
      <c r="E1021">
        <v>0</v>
      </c>
      <c r="F1021">
        <v>0</v>
      </c>
      <c r="G1021">
        <v>0</v>
      </c>
      <c r="H1021">
        <v>0</v>
      </c>
      <c r="I1021">
        <v>0</v>
      </c>
      <c r="J1021">
        <v>0</v>
      </c>
      <c r="K1021">
        <v>0</v>
      </c>
      <c r="L1021">
        <v>0</v>
      </c>
      <c r="M1021">
        <v>0</v>
      </c>
      <c r="N1021">
        <v>0</v>
      </c>
      <c r="O1021" t="s">
        <v>3266</v>
      </c>
      <c r="P1021" t="s">
        <v>3266</v>
      </c>
      <c r="Q1021" t="s">
        <v>3267</v>
      </c>
      <c r="R1021" t="s">
        <v>3264</v>
      </c>
    </row>
    <row r="1022" spans="1:18">
      <c r="A1022" t="s">
        <v>1921</v>
      </c>
      <c r="B1022" t="s">
        <v>166</v>
      </c>
      <c r="C1022">
        <v>0</v>
      </c>
      <c r="D1022">
        <v>0</v>
      </c>
      <c r="E1022">
        <v>0</v>
      </c>
      <c r="F1022">
        <v>0</v>
      </c>
      <c r="G1022">
        <v>0</v>
      </c>
      <c r="H1022">
        <v>0</v>
      </c>
      <c r="I1022">
        <v>0</v>
      </c>
      <c r="J1022">
        <v>0</v>
      </c>
      <c r="K1022">
        <v>0</v>
      </c>
      <c r="L1022">
        <v>0</v>
      </c>
      <c r="M1022">
        <v>0</v>
      </c>
      <c r="O1022" t="s">
        <v>3266</v>
      </c>
      <c r="P1022" t="s">
        <v>3266</v>
      </c>
      <c r="Q1022" t="s">
        <v>3267</v>
      </c>
      <c r="R1022" t="s">
        <v>3265</v>
      </c>
    </row>
    <row r="1023" spans="1:18">
      <c r="A1023" t="s">
        <v>1922</v>
      </c>
      <c r="B1023" t="s">
        <v>168</v>
      </c>
      <c r="C1023">
        <v>0</v>
      </c>
      <c r="D1023">
        <v>0</v>
      </c>
      <c r="E1023">
        <v>0</v>
      </c>
      <c r="F1023">
        <v>0</v>
      </c>
      <c r="G1023">
        <v>0</v>
      </c>
      <c r="H1023">
        <v>0</v>
      </c>
      <c r="I1023">
        <v>0</v>
      </c>
      <c r="J1023">
        <v>0</v>
      </c>
      <c r="K1023">
        <v>0</v>
      </c>
      <c r="L1023">
        <v>0</v>
      </c>
      <c r="M1023">
        <v>0</v>
      </c>
      <c r="O1023" t="s">
        <v>3266</v>
      </c>
      <c r="P1023" t="s">
        <v>3266</v>
      </c>
      <c r="Q1023" t="s">
        <v>3267</v>
      </c>
      <c r="R1023" t="s">
        <v>3265</v>
      </c>
    </row>
    <row r="1024" spans="1:18">
      <c r="A1024" t="s">
        <v>1923</v>
      </c>
      <c r="B1024" t="s">
        <v>170</v>
      </c>
      <c r="C1024">
        <v>0</v>
      </c>
      <c r="D1024">
        <v>0</v>
      </c>
      <c r="E1024">
        <v>0</v>
      </c>
      <c r="F1024">
        <v>0</v>
      </c>
      <c r="G1024">
        <v>0</v>
      </c>
      <c r="H1024">
        <v>0</v>
      </c>
      <c r="I1024">
        <v>0</v>
      </c>
      <c r="J1024">
        <v>0</v>
      </c>
      <c r="K1024">
        <v>0</v>
      </c>
      <c r="L1024">
        <v>0</v>
      </c>
      <c r="M1024">
        <v>0</v>
      </c>
      <c r="O1024" t="s">
        <v>3266</v>
      </c>
      <c r="P1024" t="s">
        <v>3266</v>
      </c>
      <c r="Q1024" t="s">
        <v>3267</v>
      </c>
      <c r="R1024" t="s">
        <v>3265</v>
      </c>
    </row>
    <row r="1025" spans="1:18">
      <c r="A1025" t="s">
        <v>1924</v>
      </c>
      <c r="B1025" t="s">
        <v>1925</v>
      </c>
      <c r="C1025">
        <v>0</v>
      </c>
      <c r="D1025">
        <v>0</v>
      </c>
      <c r="E1025">
        <v>0</v>
      </c>
      <c r="F1025">
        <v>0</v>
      </c>
      <c r="G1025">
        <v>0</v>
      </c>
      <c r="H1025">
        <v>0</v>
      </c>
      <c r="I1025">
        <v>0</v>
      </c>
      <c r="J1025">
        <v>0</v>
      </c>
      <c r="K1025">
        <v>0</v>
      </c>
      <c r="L1025">
        <v>0</v>
      </c>
      <c r="M1025">
        <v>0</v>
      </c>
      <c r="O1025" t="s">
        <v>3266</v>
      </c>
      <c r="P1025" t="s">
        <v>3266</v>
      </c>
      <c r="Q1025" t="s">
        <v>3267</v>
      </c>
      <c r="R1025" t="s">
        <v>3265</v>
      </c>
    </row>
    <row r="1026" spans="1:18">
      <c r="A1026" t="s">
        <v>1926</v>
      </c>
      <c r="B1026" t="s">
        <v>1927</v>
      </c>
      <c r="C1026">
        <v>519</v>
      </c>
      <c r="D1026">
        <v>516</v>
      </c>
      <c r="E1026">
        <v>404</v>
      </c>
      <c r="F1026">
        <v>268</v>
      </c>
      <c r="G1026">
        <v>98</v>
      </c>
      <c r="H1026">
        <v>38</v>
      </c>
      <c r="I1026">
        <v>0</v>
      </c>
      <c r="J1026">
        <v>0</v>
      </c>
      <c r="K1026">
        <v>0</v>
      </c>
      <c r="L1026">
        <v>44</v>
      </c>
      <c r="M1026">
        <v>0</v>
      </c>
      <c r="N1026">
        <v>0</v>
      </c>
      <c r="O1026">
        <v>-0.222</v>
      </c>
      <c r="P1026">
        <v>-0.217</v>
      </c>
      <c r="Q1026" t="s">
        <v>3262</v>
      </c>
      <c r="R1026" t="s">
        <v>3264</v>
      </c>
    </row>
    <row r="1027" spans="1:18">
      <c r="A1027" t="s">
        <v>1928</v>
      </c>
      <c r="B1027" t="s">
        <v>166</v>
      </c>
      <c r="C1027">
        <v>504</v>
      </c>
      <c r="D1027">
        <v>516</v>
      </c>
      <c r="E1027">
        <v>404</v>
      </c>
      <c r="F1027">
        <v>268</v>
      </c>
      <c r="G1027">
        <v>98</v>
      </c>
      <c r="H1027">
        <v>38</v>
      </c>
      <c r="I1027">
        <v>0</v>
      </c>
      <c r="J1027">
        <v>0</v>
      </c>
      <c r="K1027">
        <v>0</v>
      </c>
      <c r="L1027">
        <v>35</v>
      </c>
      <c r="M1027">
        <v>0</v>
      </c>
      <c r="O1027">
        <v>-0.198</v>
      </c>
      <c r="P1027">
        <v>-0.217</v>
      </c>
      <c r="Q1027" t="s">
        <v>3262</v>
      </c>
      <c r="R1027" t="s">
        <v>3265</v>
      </c>
    </row>
    <row r="1028" spans="1:18">
      <c r="A1028" t="s">
        <v>1929</v>
      </c>
      <c r="B1028" t="s">
        <v>168</v>
      </c>
      <c r="C1028">
        <v>0</v>
      </c>
      <c r="D1028">
        <v>0</v>
      </c>
      <c r="E1028">
        <v>0</v>
      </c>
      <c r="F1028">
        <v>0</v>
      </c>
      <c r="G1028">
        <v>0</v>
      </c>
      <c r="H1028">
        <v>0</v>
      </c>
      <c r="I1028">
        <v>0</v>
      </c>
      <c r="J1028">
        <v>0</v>
      </c>
      <c r="K1028">
        <v>0</v>
      </c>
      <c r="L1028">
        <v>0</v>
      </c>
      <c r="M1028">
        <v>0</v>
      </c>
      <c r="O1028" t="s">
        <v>3266</v>
      </c>
      <c r="P1028" t="s">
        <v>3266</v>
      </c>
      <c r="Q1028" t="s">
        <v>3267</v>
      </c>
      <c r="R1028" t="s">
        <v>3265</v>
      </c>
    </row>
    <row r="1029" spans="1:18">
      <c r="A1029" t="s">
        <v>1930</v>
      </c>
      <c r="B1029" t="s">
        <v>170</v>
      </c>
      <c r="C1029">
        <v>0</v>
      </c>
      <c r="D1029">
        <v>0</v>
      </c>
      <c r="E1029">
        <v>0</v>
      </c>
      <c r="F1029">
        <v>0</v>
      </c>
      <c r="G1029">
        <v>0</v>
      </c>
      <c r="H1029">
        <v>0</v>
      </c>
      <c r="I1029">
        <v>0</v>
      </c>
      <c r="J1029">
        <v>0</v>
      </c>
      <c r="K1029">
        <v>0</v>
      </c>
      <c r="L1029">
        <v>0</v>
      </c>
      <c r="M1029">
        <v>0</v>
      </c>
      <c r="O1029" t="s">
        <v>3266</v>
      </c>
      <c r="P1029" t="s">
        <v>3266</v>
      </c>
      <c r="Q1029" t="s">
        <v>3267</v>
      </c>
      <c r="R1029" t="s">
        <v>3265</v>
      </c>
    </row>
    <row r="1030" spans="1:18">
      <c r="A1030" t="s">
        <v>1931</v>
      </c>
      <c r="B1030" t="s">
        <v>1932</v>
      </c>
      <c r="C1030">
        <v>0</v>
      </c>
      <c r="D1030">
        <v>0</v>
      </c>
      <c r="E1030">
        <v>0</v>
      </c>
      <c r="F1030">
        <v>0</v>
      </c>
      <c r="G1030">
        <v>0</v>
      </c>
      <c r="H1030">
        <v>0</v>
      </c>
      <c r="I1030">
        <v>0</v>
      </c>
      <c r="J1030">
        <v>0</v>
      </c>
      <c r="K1030">
        <v>0</v>
      </c>
      <c r="L1030">
        <v>0</v>
      </c>
      <c r="M1030">
        <v>0</v>
      </c>
      <c r="O1030" t="s">
        <v>3266</v>
      </c>
      <c r="P1030" t="s">
        <v>3266</v>
      </c>
      <c r="Q1030" t="s">
        <v>3267</v>
      </c>
      <c r="R1030" t="s">
        <v>3265</v>
      </c>
    </row>
    <row r="1031" spans="1:18">
      <c r="A1031" t="s">
        <v>1933</v>
      </c>
      <c r="B1031" t="s">
        <v>1934</v>
      </c>
      <c r="C1031">
        <v>0</v>
      </c>
      <c r="D1031">
        <v>0</v>
      </c>
      <c r="E1031">
        <v>0</v>
      </c>
      <c r="F1031">
        <v>0</v>
      </c>
      <c r="G1031">
        <v>0</v>
      </c>
      <c r="H1031">
        <v>0</v>
      </c>
      <c r="I1031">
        <v>0</v>
      </c>
      <c r="J1031">
        <v>0</v>
      </c>
      <c r="K1031">
        <v>0</v>
      </c>
      <c r="L1031">
        <v>0</v>
      </c>
      <c r="M1031">
        <v>0</v>
      </c>
      <c r="O1031" t="s">
        <v>3266</v>
      </c>
      <c r="P1031" t="s">
        <v>3266</v>
      </c>
      <c r="Q1031" t="s">
        <v>3267</v>
      </c>
      <c r="R1031" t="s">
        <v>3265</v>
      </c>
    </row>
    <row r="1032" spans="1:18">
      <c r="A1032" t="s">
        <v>1935</v>
      </c>
      <c r="B1032" t="s">
        <v>1936</v>
      </c>
      <c r="C1032">
        <v>0</v>
      </c>
      <c r="D1032">
        <v>0</v>
      </c>
      <c r="E1032">
        <v>0</v>
      </c>
      <c r="F1032">
        <v>0</v>
      </c>
      <c r="G1032">
        <v>0</v>
      </c>
      <c r="H1032">
        <v>0</v>
      </c>
      <c r="I1032">
        <v>0</v>
      </c>
      <c r="J1032">
        <v>0</v>
      </c>
      <c r="K1032">
        <v>0</v>
      </c>
      <c r="L1032">
        <v>0</v>
      </c>
      <c r="M1032">
        <v>0</v>
      </c>
      <c r="O1032" t="s">
        <v>3266</v>
      </c>
      <c r="P1032" t="s">
        <v>3266</v>
      </c>
      <c r="Q1032" t="s">
        <v>3267</v>
      </c>
      <c r="R1032" t="s">
        <v>3265</v>
      </c>
    </row>
    <row r="1033" spans="1:18">
      <c r="A1033" t="s">
        <v>1937</v>
      </c>
      <c r="B1033" t="s">
        <v>1938</v>
      </c>
      <c r="C1033">
        <v>0</v>
      </c>
      <c r="D1033">
        <v>0</v>
      </c>
      <c r="E1033">
        <v>0</v>
      </c>
      <c r="F1033">
        <v>0</v>
      </c>
      <c r="G1033">
        <v>0</v>
      </c>
      <c r="H1033">
        <v>0</v>
      </c>
      <c r="I1033">
        <v>0</v>
      </c>
      <c r="J1033">
        <v>0</v>
      </c>
      <c r="K1033">
        <v>0</v>
      </c>
      <c r="L1033">
        <v>0</v>
      </c>
      <c r="M1033">
        <v>0</v>
      </c>
      <c r="O1033" t="s">
        <v>3266</v>
      </c>
      <c r="P1033" t="s">
        <v>3266</v>
      </c>
      <c r="Q1033" t="s">
        <v>3267</v>
      </c>
      <c r="R1033" t="s">
        <v>3265</v>
      </c>
    </row>
    <row r="1034" spans="1:18">
      <c r="A1034" t="s">
        <v>1939</v>
      </c>
      <c r="B1034" t="s">
        <v>1940</v>
      </c>
      <c r="C1034">
        <v>15</v>
      </c>
      <c r="D1034">
        <v>0</v>
      </c>
      <c r="E1034">
        <v>0</v>
      </c>
      <c r="F1034">
        <v>0</v>
      </c>
      <c r="G1034">
        <v>0</v>
      </c>
      <c r="H1034">
        <v>0</v>
      </c>
      <c r="I1034">
        <v>0</v>
      </c>
      <c r="J1034">
        <v>0</v>
      </c>
      <c r="K1034">
        <v>0</v>
      </c>
      <c r="L1034">
        <v>9</v>
      </c>
      <c r="M1034">
        <v>0</v>
      </c>
      <c r="O1034">
        <v>-1</v>
      </c>
      <c r="P1034" t="s">
        <v>3266</v>
      </c>
      <c r="Q1034" t="s">
        <v>3262</v>
      </c>
      <c r="R1034" t="s">
        <v>3265</v>
      </c>
    </row>
    <row r="1035" spans="1:18">
      <c r="A1035" t="s">
        <v>1941</v>
      </c>
      <c r="B1035" t="s">
        <v>184</v>
      </c>
      <c r="C1035">
        <v>0</v>
      </c>
      <c r="D1035">
        <v>0</v>
      </c>
      <c r="E1035">
        <v>0</v>
      </c>
      <c r="F1035">
        <v>0</v>
      </c>
      <c r="G1035">
        <v>0</v>
      </c>
      <c r="H1035">
        <v>0</v>
      </c>
      <c r="I1035">
        <v>0</v>
      </c>
      <c r="J1035">
        <v>0</v>
      </c>
      <c r="K1035">
        <v>0</v>
      </c>
      <c r="L1035">
        <v>0</v>
      </c>
      <c r="M1035">
        <v>0</v>
      </c>
      <c r="O1035" t="s">
        <v>3266</v>
      </c>
      <c r="P1035" t="s">
        <v>3266</v>
      </c>
      <c r="Q1035" t="s">
        <v>3267</v>
      </c>
      <c r="R1035" t="s">
        <v>3265</v>
      </c>
    </row>
    <row r="1036" spans="1:18">
      <c r="A1036" t="s">
        <v>1942</v>
      </c>
      <c r="B1036" t="s">
        <v>1943</v>
      </c>
      <c r="C1036">
        <v>0</v>
      </c>
      <c r="D1036">
        <v>0</v>
      </c>
      <c r="E1036">
        <v>0</v>
      </c>
      <c r="F1036">
        <v>0</v>
      </c>
      <c r="G1036">
        <v>0</v>
      </c>
      <c r="H1036">
        <v>0</v>
      </c>
      <c r="I1036">
        <v>0</v>
      </c>
      <c r="J1036">
        <v>0</v>
      </c>
      <c r="K1036">
        <v>0</v>
      </c>
      <c r="L1036">
        <v>0</v>
      </c>
      <c r="M1036">
        <v>0</v>
      </c>
      <c r="O1036" t="s">
        <v>3266</v>
      </c>
      <c r="P1036" t="s">
        <v>3266</v>
      </c>
      <c r="Q1036" t="s">
        <v>3267</v>
      </c>
      <c r="R1036" t="s">
        <v>3265</v>
      </c>
    </row>
    <row r="1037" spans="1:18">
      <c r="A1037" t="s">
        <v>1944</v>
      </c>
      <c r="B1037" t="s">
        <v>1945</v>
      </c>
      <c r="C1037">
        <v>0</v>
      </c>
      <c r="D1037">
        <v>0</v>
      </c>
      <c r="E1037">
        <v>0</v>
      </c>
      <c r="F1037">
        <v>0</v>
      </c>
      <c r="G1037">
        <v>0</v>
      </c>
      <c r="H1037">
        <v>0</v>
      </c>
      <c r="I1037">
        <v>0</v>
      </c>
      <c r="J1037">
        <v>0</v>
      </c>
      <c r="K1037">
        <v>0</v>
      </c>
      <c r="L1037">
        <v>0</v>
      </c>
      <c r="M1037">
        <v>0</v>
      </c>
      <c r="N1037">
        <v>0</v>
      </c>
      <c r="O1037" t="s">
        <v>3266</v>
      </c>
      <c r="P1037" t="s">
        <v>3266</v>
      </c>
      <c r="Q1037" t="s">
        <v>3267</v>
      </c>
      <c r="R1037" t="s">
        <v>3264</v>
      </c>
    </row>
    <row r="1038" spans="1:18">
      <c r="A1038" t="s">
        <v>1946</v>
      </c>
      <c r="B1038" t="s">
        <v>166</v>
      </c>
      <c r="C1038">
        <v>0</v>
      </c>
      <c r="D1038">
        <v>0</v>
      </c>
      <c r="E1038">
        <v>0</v>
      </c>
      <c r="F1038">
        <v>0</v>
      </c>
      <c r="G1038">
        <v>0</v>
      </c>
      <c r="H1038">
        <v>0</v>
      </c>
      <c r="I1038">
        <v>0</v>
      </c>
      <c r="J1038">
        <v>0</v>
      </c>
      <c r="K1038">
        <v>0</v>
      </c>
      <c r="L1038">
        <v>0</v>
      </c>
      <c r="M1038">
        <v>0</v>
      </c>
      <c r="O1038" t="s">
        <v>3266</v>
      </c>
      <c r="P1038" t="s">
        <v>3266</v>
      </c>
      <c r="Q1038" t="s">
        <v>3267</v>
      </c>
      <c r="R1038" t="s">
        <v>3265</v>
      </c>
    </row>
    <row r="1039" spans="1:18">
      <c r="A1039" t="s">
        <v>1947</v>
      </c>
      <c r="B1039" t="s">
        <v>168</v>
      </c>
      <c r="C1039">
        <v>0</v>
      </c>
      <c r="D1039">
        <v>0</v>
      </c>
      <c r="E1039">
        <v>0</v>
      </c>
      <c r="F1039">
        <v>0</v>
      </c>
      <c r="G1039">
        <v>0</v>
      </c>
      <c r="H1039">
        <v>0</v>
      </c>
      <c r="I1039">
        <v>0</v>
      </c>
      <c r="J1039">
        <v>0</v>
      </c>
      <c r="K1039">
        <v>0</v>
      </c>
      <c r="L1039">
        <v>0</v>
      </c>
      <c r="M1039">
        <v>0</v>
      </c>
      <c r="O1039" t="s">
        <v>3266</v>
      </c>
      <c r="P1039" t="s">
        <v>3266</v>
      </c>
      <c r="Q1039" t="s">
        <v>3267</v>
      </c>
      <c r="R1039" t="s">
        <v>3265</v>
      </c>
    </row>
    <row r="1040" spans="1:18">
      <c r="A1040" t="s">
        <v>1948</v>
      </c>
      <c r="B1040" t="s">
        <v>170</v>
      </c>
      <c r="C1040">
        <v>0</v>
      </c>
      <c r="D1040">
        <v>0</v>
      </c>
      <c r="E1040">
        <v>0</v>
      </c>
      <c r="F1040">
        <v>0</v>
      </c>
      <c r="G1040">
        <v>0</v>
      </c>
      <c r="H1040">
        <v>0</v>
      </c>
      <c r="I1040">
        <v>0</v>
      </c>
      <c r="J1040">
        <v>0</v>
      </c>
      <c r="K1040">
        <v>0</v>
      </c>
      <c r="L1040">
        <v>0</v>
      </c>
      <c r="M1040">
        <v>0</v>
      </c>
      <c r="O1040" t="s">
        <v>3266</v>
      </c>
      <c r="P1040" t="s">
        <v>3266</v>
      </c>
      <c r="Q1040" t="s">
        <v>3267</v>
      </c>
      <c r="R1040" t="s">
        <v>3265</v>
      </c>
    </row>
    <row r="1041" spans="1:18">
      <c r="A1041" t="s">
        <v>1949</v>
      </c>
      <c r="B1041" t="s">
        <v>1950</v>
      </c>
      <c r="C1041">
        <v>0</v>
      </c>
      <c r="D1041">
        <v>0</v>
      </c>
      <c r="E1041">
        <v>0</v>
      </c>
      <c r="F1041">
        <v>0</v>
      </c>
      <c r="G1041">
        <v>0</v>
      </c>
      <c r="H1041">
        <v>0</v>
      </c>
      <c r="I1041">
        <v>0</v>
      </c>
      <c r="J1041">
        <v>0</v>
      </c>
      <c r="K1041">
        <v>0</v>
      </c>
      <c r="L1041">
        <v>0</v>
      </c>
      <c r="M1041">
        <v>0</v>
      </c>
      <c r="O1041" t="s">
        <v>3266</v>
      </c>
      <c r="P1041" t="s">
        <v>3266</v>
      </c>
      <c r="Q1041" t="s">
        <v>3267</v>
      </c>
      <c r="R1041" t="s">
        <v>3265</v>
      </c>
    </row>
    <row r="1042" spans="1:18">
      <c r="A1042" t="s">
        <v>1951</v>
      </c>
      <c r="B1042" t="s">
        <v>1952</v>
      </c>
      <c r="C1042">
        <v>0</v>
      </c>
      <c r="D1042">
        <v>0</v>
      </c>
      <c r="E1042">
        <v>0</v>
      </c>
      <c r="F1042">
        <v>0</v>
      </c>
      <c r="G1042">
        <v>0</v>
      </c>
      <c r="H1042">
        <v>0</v>
      </c>
      <c r="I1042">
        <v>0</v>
      </c>
      <c r="J1042">
        <v>0</v>
      </c>
      <c r="K1042">
        <v>0</v>
      </c>
      <c r="L1042">
        <v>0</v>
      </c>
      <c r="M1042">
        <v>0</v>
      </c>
      <c r="O1042" t="s">
        <v>3266</v>
      </c>
      <c r="P1042" t="s">
        <v>3266</v>
      </c>
      <c r="Q1042" t="s">
        <v>3267</v>
      </c>
      <c r="R1042" t="s">
        <v>3265</v>
      </c>
    </row>
    <row r="1043" spans="1:18">
      <c r="A1043" t="s">
        <v>1953</v>
      </c>
      <c r="B1043" t="s">
        <v>1954</v>
      </c>
      <c r="C1043">
        <v>0</v>
      </c>
      <c r="D1043">
        <v>0</v>
      </c>
      <c r="E1043">
        <v>0</v>
      </c>
      <c r="F1043">
        <v>0</v>
      </c>
      <c r="G1043">
        <v>0</v>
      </c>
      <c r="H1043">
        <v>0</v>
      </c>
      <c r="I1043">
        <v>0</v>
      </c>
      <c r="J1043">
        <v>0</v>
      </c>
      <c r="K1043">
        <v>0</v>
      </c>
      <c r="L1043">
        <v>0</v>
      </c>
      <c r="M1043">
        <v>0</v>
      </c>
      <c r="O1043" t="s">
        <v>3266</v>
      </c>
      <c r="P1043" t="s">
        <v>3266</v>
      </c>
      <c r="Q1043" t="s">
        <v>3267</v>
      </c>
      <c r="R1043" t="s">
        <v>3265</v>
      </c>
    </row>
    <row r="1044" spans="1:18">
      <c r="A1044" t="s">
        <v>1955</v>
      </c>
      <c r="B1044" t="s">
        <v>1956</v>
      </c>
      <c r="C1044">
        <v>0</v>
      </c>
      <c r="D1044">
        <v>0</v>
      </c>
      <c r="E1044">
        <v>0</v>
      </c>
      <c r="F1044">
        <v>0</v>
      </c>
      <c r="G1044">
        <v>0</v>
      </c>
      <c r="H1044">
        <v>0</v>
      </c>
      <c r="I1044">
        <v>0</v>
      </c>
      <c r="J1044">
        <v>0</v>
      </c>
      <c r="K1044">
        <v>0</v>
      </c>
      <c r="L1044">
        <v>0</v>
      </c>
      <c r="M1044">
        <v>0</v>
      </c>
      <c r="N1044">
        <v>0</v>
      </c>
      <c r="O1044" t="s">
        <v>3266</v>
      </c>
      <c r="P1044" t="s">
        <v>3266</v>
      </c>
      <c r="Q1044" t="s">
        <v>3267</v>
      </c>
      <c r="R1044" t="s">
        <v>3264</v>
      </c>
    </row>
    <row r="1045" spans="1:18">
      <c r="A1045" t="s">
        <v>1957</v>
      </c>
      <c r="B1045" t="s">
        <v>166</v>
      </c>
      <c r="C1045">
        <v>0</v>
      </c>
      <c r="D1045">
        <v>0</v>
      </c>
      <c r="E1045">
        <v>0</v>
      </c>
      <c r="F1045">
        <v>0</v>
      </c>
      <c r="G1045">
        <v>0</v>
      </c>
      <c r="H1045">
        <v>0</v>
      </c>
      <c r="I1045">
        <v>0</v>
      </c>
      <c r="J1045">
        <v>0</v>
      </c>
      <c r="K1045">
        <v>0</v>
      </c>
      <c r="L1045">
        <v>0</v>
      </c>
      <c r="M1045">
        <v>0</v>
      </c>
      <c r="O1045" t="s">
        <v>3266</v>
      </c>
      <c r="P1045" t="s">
        <v>3266</v>
      </c>
      <c r="Q1045" t="s">
        <v>3267</v>
      </c>
      <c r="R1045" t="s">
        <v>3265</v>
      </c>
    </row>
    <row r="1046" spans="1:18">
      <c r="A1046" t="s">
        <v>1958</v>
      </c>
      <c r="B1046" t="s">
        <v>168</v>
      </c>
      <c r="C1046">
        <v>0</v>
      </c>
      <c r="D1046">
        <v>0</v>
      </c>
      <c r="E1046">
        <v>0</v>
      </c>
      <c r="F1046">
        <v>0</v>
      </c>
      <c r="G1046">
        <v>0</v>
      </c>
      <c r="H1046">
        <v>0</v>
      </c>
      <c r="I1046">
        <v>0</v>
      </c>
      <c r="J1046">
        <v>0</v>
      </c>
      <c r="K1046">
        <v>0</v>
      </c>
      <c r="L1046">
        <v>0</v>
      </c>
      <c r="M1046">
        <v>0</v>
      </c>
      <c r="O1046" t="s">
        <v>3266</v>
      </c>
      <c r="P1046" t="s">
        <v>3266</v>
      </c>
      <c r="Q1046" t="s">
        <v>3267</v>
      </c>
      <c r="R1046" t="s">
        <v>3265</v>
      </c>
    </row>
    <row r="1047" spans="1:18">
      <c r="A1047" t="s">
        <v>1959</v>
      </c>
      <c r="B1047" t="s">
        <v>170</v>
      </c>
      <c r="C1047">
        <v>0</v>
      </c>
      <c r="D1047">
        <v>0</v>
      </c>
      <c r="E1047">
        <v>0</v>
      </c>
      <c r="F1047">
        <v>0</v>
      </c>
      <c r="G1047">
        <v>0</v>
      </c>
      <c r="H1047">
        <v>0</v>
      </c>
      <c r="I1047">
        <v>0</v>
      </c>
      <c r="J1047">
        <v>0</v>
      </c>
      <c r="K1047">
        <v>0</v>
      </c>
      <c r="L1047">
        <v>0</v>
      </c>
      <c r="M1047">
        <v>0</v>
      </c>
      <c r="O1047" t="s">
        <v>3266</v>
      </c>
      <c r="P1047" t="s">
        <v>3266</v>
      </c>
      <c r="Q1047" t="s">
        <v>3267</v>
      </c>
      <c r="R1047" t="s">
        <v>3265</v>
      </c>
    </row>
    <row r="1048" spans="1:18">
      <c r="A1048" t="s">
        <v>1960</v>
      </c>
      <c r="B1048" t="s">
        <v>1961</v>
      </c>
      <c r="C1048">
        <v>0</v>
      </c>
      <c r="D1048">
        <v>0</v>
      </c>
      <c r="E1048">
        <v>0</v>
      </c>
      <c r="F1048">
        <v>0</v>
      </c>
      <c r="G1048">
        <v>0</v>
      </c>
      <c r="H1048">
        <v>0</v>
      </c>
      <c r="I1048">
        <v>0</v>
      </c>
      <c r="J1048">
        <v>0</v>
      </c>
      <c r="K1048">
        <v>0</v>
      </c>
      <c r="L1048">
        <v>0</v>
      </c>
      <c r="M1048">
        <v>0</v>
      </c>
      <c r="O1048" t="s">
        <v>3266</v>
      </c>
      <c r="P1048" t="s">
        <v>3266</v>
      </c>
      <c r="Q1048" t="s">
        <v>3267</v>
      </c>
      <c r="R1048" t="s">
        <v>3265</v>
      </c>
    </row>
    <row r="1049" spans="1:18">
      <c r="A1049" t="s">
        <v>1962</v>
      </c>
      <c r="B1049" t="s">
        <v>1963</v>
      </c>
      <c r="C1049">
        <v>0</v>
      </c>
      <c r="D1049">
        <v>0</v>
      </c>
      <c r="E1049">
        <v>0</v>
      </c>
      <c r="F1049">
        <v>0</v>
      </c>
      <c r="G1049">
        <v>0</v>
      </c>
      <c r="H1049">
        <v>0</v>
      </c>
      <c r="I1049">
        <v>0</v>
      </c>
      <c r="J1049">
        <v>0</v>
      </c>
      <c r="K1049">
        <v>0</v>
      </c>
      <c r="L1049">
        <v>0</v>
      </c>
      <c r="M1049">
        <v>0</v>
      </c>
      <c r="O1049" t="s">
        <v>3266</v>
      </c>
      <c r="P1049" t="s">
        <v>3266</v>
      </c>
      <c r="Q1049" t="s">
        <v>3267</v>
      </c>
      <c r="R1049" t="s">
        <v>3265</v>
      </c>
    </row>
    <row r="1050" spans="1:18">
      <c r="A1050" t="s">
        <v>1964</v>
      </c>
      <c r="B1050" t="s">
        <v>1965</v>
      </c>
      <c r="C1050">
        <v>0</v>
      </c>
      <c r="D1050">
        <v>0</v>
      </c>
      <c r="E1050">
        <v>0</v>
      </c>
      <c r="F1050">
        <v>0</v>
      </c>
      <c r="G1050">
        <v>0</v>
      </c>
      <c r="H1050">
        <v>0</v>
      </c>
      <c r="I1050">
        <v>0</v>
      </c>
      <c r="J1050">
        <v>0</v>
      </c>
      <c r="K1050">
        <v>0</v>
      </c>
      <c r="L1050">
        <v>0</v>
      </c>
      <c r="M1050">
        <v>0</v>
      </c>
      <c r="O1050" t="s">
        <v>3266</v>
      </c>
      <c r="P1050" t="s">
        <v>3266</v>
      </c>
      <c r="Q1050" t="s">
        <v>3267</v>
      </c>
      <c r="R1050" t="s">
        <v>3265</v>
      </c>
    </row>
    <row r="1051" spans="1:18">
      <c r="A1051" t="s">
        <v>1966</v>
      </c>
      <c r="B1051" t="s">
        <v>1967</v>
      </c>
      <c r="C1051">
        <v>0</v>
      </c>
      <c r="D1051">
        <v>0</v>
      </c>
      <c r="E1051">
        <v>0</v>
      </c>
      <c r="F1051">
        <v>0</v>
      </c>
      <c r="G1051">
        <v>0</v>
      </c>
      <c r="H1051">
        <v>0</v>
      </c>
      <c r="I1051">
        <v>0</v>
      </c>
      <c r="J1051">
        <v>0</v>
      </c>
      <c r="K1051">
        <v>0</v>
      </c>
      <c r="L1051">
        <v>0</v>
      </c>
      <c r="M1051">
        <v>0</v>
      </c>
      <c r="O1051" t="s">
        <v>3266</v>
      </c>
      <c r="P1051" t="s">
        <v>3266</v>
      </c>
      <c r="Q1051" t="s">
        <v>3267</v>
      </c>
      <c r="R1051" t="s">
        <v>3265</v>
      </c>
    </row>
    <row r="1052" spans="1:18">
      <c r="A1052" t="s">
        <v>1968</v>
      </c>
      <c r="B1052" t="s">
        <v>1969</v>
      </c>
      <c r="C1052">
        <v>0</v>
      </c>
      <c r="D1052">
        <v>0</v>
      </c>
      <c r="E1052">
        <v>0</v>
      </c>
      <c r="F1052">
        <v>0</v>
      </c>
      <c r="G1052">
        <v>0</v>
      </c>
      <c r="H1052">
        <v>0</v>
      </c>
      <c r="I1052">
        <v>0</v>
      </c>
      <c r="J1052">
        <v>0</v>
      </c>
      <c r="K1052">
        <v>0</v>
      </c>
      <c r="L1052">
        <v>0</v>
      </c>
      <c r="M1052">
        <v>0</v>
      </c>
      <c r="N1052">
        <v>0</v>
      </c>
      <c r="O1052" t="s">
        <v>3266</v>
      </c>
      <c r="P1052" t="s">
        <v>3266</v>
      </c>
      <c r="Q1052" t="s">
        <v>3267</v>
      </c>
      <c r="R1052" t="s">
        <v>3264</v>
      </c>
    </row>
    <row r="1053" spans="1:18">
      <c r="A1053" t="s">
        <v>1970</v>
      </c>
      <c r="B1053" t="s">
        <v>1971</v>
      </c>
      <c r="C1053">
        <v>0</v>
      </c>
      <c r="D1053">
        <v>0</v>
      </c>
      <c r="E1053">
        <v>0</v>
      </c>
      <c r="F1053">
        <v>0</v>
      </c>
      <c r="G1053">
        <v>0</v>
      </c>
      <c r="H1053">
        <v>0</v>
      </c>
      <c r="I1053">
        <v>0</v>
      </c>
      <c r="J1053">
        <v>0</v>
      </c>
      <c r="K1053">
        <v>0</v>
      </c>
      <c r="L1053">
        <v>0</v>
      </c>
      <c r="M1053">
        <v>0</v>
      </c>
      <c r="O1053" t="s">
        <v>3266</v>
      </c>
      <c r="P1053" t="s">
        <v>3266</v>
      </c>
      <c r="Q1053" t="s">
        <v>3267</v>
      </c>
      <c r="R1053" t="s">
        <v>3265</v>
      </c>
    </row>
    <row r="1054" spans="1:18">
      <c r="A1054" t="s">
        <v>1972</v>
      </c>
      <c r="B1054" t="s">
        <v>1973</v>
      </c>
      <c r="C1054">
        <v>0</v>
      </c>
      <c r="D1054">
        <v>0</v>
      </c>
      <c r="E1054">
        <v>0</v>
      </c>
      <c r="F1054">
        <v>0</v>
      </c>
      <c r="G1054">
        <v>0</v>
      </c>
      <c r="H1054">
        <v>0</v>
      </c>
      <c r="I1054">
        <v>0</v>
      </c>
      <c r="J1054">
        <v>0</v>
      </c>
      <c r="K1054">
        <v>0</v>
      </c>
      <c r="L1054">
        <v>0</v>
      </c>
      <c r="M1054">
        <v>0</v>
      </c>
      <c r="O1054" t="s">
        <v>3266</v>
      </c>
      <c r="P1054" t="s">
        <v>3266</v>
      </c>
      <c r="Q1054" t="s">
        <v>3267</v>
      </c>
      <c r="R1054" t="s">
        <v>3265</v>
      </c>
    </row>
    <row r="1055" spans="1:18">
      <c r="A1055" t="s">
        <v>1974</v>
      </c>
      <c r="B1055" t="s">
        <v>1975</v>
      </c>
      <c r="C1055">
        <v>0</v>
      </c>
      <c r="D1055">
        <v>0</v>
      </c>
      <c r="E1055">
        <v>0</v>
      </c>
      <c r="F1055">
        <v>0</v>
      </c>
      <c r="G1055">
        <v>0</v>
      </c>
      <c r="H1055">
        <v>0</v>
      </c>
      <c r="I1055">
        <v>0</v>
      </c>
      <c r="J1055">
        <v>0</v>
      </c>
      <c r="K1055">
        <v>0</v>
      </c>
      <c r="L1055">
        <v>0</v>
      </c>
      <c r="M1055">
        <v>0</v>
      </c>
      <c r="O1055" t="s">
        <v>3266</v>
      </c>
      <c r="P1055" t="s">
        <v>3266</v>
      </c>
      <c r="Q1055" t="s">
        <v>3267</v>
      </c>
      <c r="R1055" t="s">
        <v>3265</v>
      </c>
    </row>
    <row r="1056" spans="1:18">
      <c r="A1056" t="s">
        <v>1976</v>
      </c>
      <c r="B1056" t="s">
        <v>1977</v>
      </c>
      <c r="C1056">
        <v>0</v>
      </c>
      <c r="D1056">
        <v>0</v>
      </c>
      <c r="E1056">
        <v>0</v>
      </c>
      <c r="F1056">
        <v>0</v>
      </c>
      <c r="G1056">
        <v>0</v>
      </c>
      <c r="H1056">
        <v>0</v>
      </c>
      <c r="I1056">
        <v>0</v>
      </c>
      <c r="J1056">
        <v>0</v>
      </c>
      <c r="K1056">
        <v>0</v>
      </c>
      <c r="L1056">
        <v>0</v>
      </c>
      <c r="M1056">
        <v>0</v>
      </c>
      <c r="O1056" t="s">
        <v>3266</v>
      </c>
      <c r="P1056" t="s">
        <v>3266</v>
      </c>
      <c r="Q1056" t="s">
        <v>3267</v>
      </c>
      <c r="R1056" t="s">
        <v>3265</v>
      </c>
    </row>
    <row r="1057" spans="1:18">
      <c r="A1057" t="s">
        <v>1978</v>
      </c>
      <c r="B1057" t="s">
        <v>1969</v>
      </c>
      <c r="C1057">
        <v>0</v>
      </c>
      <c r="D1057">
        <v>0</v>
      </c>
      <c r="E1057">
        <v>0</v>
      </c>
      <c r="F1057">
        <v>0</v>
      </c>
      <c r="G1057">
        <v>0</v>
      </c>
      <c r="H1057">
        <v>0</v>
      </c>
      <c r="I1057">
        <v>0</v>
      </c>
      <c r="J1057">
        <v>0</v>
      </c>
      <c r="K1057">
        <v>0</v>
      </c>
      <c r="L1057">
        <v>0</v>
      </c>
      <c r="M1057">
        <v>0</v>
      </c>
      <c r="O1057" t="s">
        <v>3266</v>
      </c>
      <c r="P1057" t="s">
        <v>3266</v>
      </c>
      <c r="Q1057" t="s">
        <v>3267</v>
      </c>
      <c r="R1057" t="s">
        <v>3265</v>
      </c>
    </row>
    <row r="1058" spans="1:18">
      <c r="A1058" t="s">
        <v>1979</v>
      </c>
      <c r="B1058" t="s">
        <v>130</v>
      </c>
      <c r="C1058">
        <v>174</v>
      </c>
      <c r="D1058">
        <v>182</v>
      </c>
      <c r="E1058">
        <v>162</v>
      </c>
      <c r="F1058">
        <v>107</v>
      </c>
      <c r="G1058">
        <v>44</v>
      </c>
      <c r="H1058">
        <v>11</v>
      </c>
      <c r="I1058">
        <v>0</v>
      </c>
      <c r="J1058">
        <v>0</v>
      </c>
      <c r="K1058">
        <v>0</v>
      </c>
      <c r="L1058">
        <v>21</v>
      </c>
      <c r="M1058">
        <v>0</v>
      </c>
      <c r="N1058">
        <v>0</v>
      </c>
      <c r="O1058">
        <v>-0.069</v>
      </c>
      <c r="P1058">
        <v>-0.11</v>
      </c>
      <c r="Q1058" t="s">
        <v>3262</v>
      </c>
      <c r="R1058" t="s">
        <v>3263</v>
      </c>
    </row>
    <row r="1059" spans="1:18">
      <c r="A1059" t="s">
        <v>1980</v>
      </c>
      <c r="B1059" t="s">
        <v>1981</v>
      </c>
      <c r="C1059">
        <v>174</v>
      </c>
      <c r="D1059">
        <v>182</v>
      </c>
      <c r="E1059">
        <v>162</v>
      </c>
      <c r="F1059">
        <v>107</v>
      </c>
      <c r="G1059">
        <v>44</v>
      </c>
      <c r="H1059">
        <v>11</v>
      </c>
      <c r="I1059">
        <v>0</v>
      </c>
      <c r="J1059">
        <v>0</v>
      </c>
      <c r="K1059">
        <v>0</v>
      </c>
      <c r="L1059">
        <v>11</v>
      </c>
      <c r="M1059">
        <v>0</v>
      </c>
      <c r="N1059">
        <v>0</v>
      </c>
      <c r="O1059">
        <v>-0.069</v>
      </c>
      <c r="P1059">
        <v>-0.11</v>
      </c>
      <c r="Q1059" t="s">
        <v>3262</v>
      </c>
      <c r="R1059" t="s">
        <v>3264</v>
      </c>
    </row>
    <row r="1060" spans="1:18">
      <c r="A1060" t="s">
        <v>1982</v>
      </c>
      <c r="B1060" t="s">
        <v>166</v>
      </c>
      <c r="C1060">
        <v>168</v>
      </c>
      <c r="D1060">
        <v>182</v>
      </c>
      <c r="E1060">
        <v>162</v>
      </c>
      <c r="F1060">
        <v>107</v>
      </c>
      <c r="G1060">
        <v>44</v>
      </c>
      <c r="H1060">
        <v>11</v>
      </c>
      <c r="I1060">
        <v>0</v>
      </c>
      <c r="J1060">
        <v>0</v>
      </c>
      <c r="K1060">
        <v>0</v>
      </c>
      <c r="L1060">
        <v>11</v>
      </c>
      <c r="M1060">
        <v>0</v>
      </c>
      <c r="O1060">
        <v>-0.036</v>
      </c>
      <c r="P1060">
        <v>-0.11</v>
      </c>
      <c r="Q1060" t="s">
        <v>3262</v>
      </c>
      <c r="R1060" t="s">
        <v>3265</v>
      </c>
    </row>
    <row r="1061" spans="1:18">
      <c r="A1061" t="s">
        <v>1983</v>
      </c>
      <c r="B1061" t="s">
        <v>168</v>
      </c>
      <c r="C1061">
        <v>0</v>
      </c>
      <c r="D1061">
        <v>0</v>
      </c>
      <c r="E1061">
        <v>0</v>
      </c>
      <c r="F1061">
        <v>0</v>
      </c>
      <c r="G1061">
        <v>0</v>
      </c>
      <c r="H1061">
        <v>0</v>
      </c>
      <c r="I1061">
        <v>0</v>
      </c>
      <c r="J1061">
        <v>0</v>
      </c>
      <c r="K1061">
        <v>0</v>
      </c>
      <c r="L1061">
        <v>0</v>
      </c>
      <c r="M1061">
        <v>0</v>
      </c>
      <c r="O1061" t="s">
        <v>3266</v>
      </c>
      <c r="P1061" t="s">
        <v>3266</v>
      </c>
      <c r="Q1061" t="s">
        <v>3267</v>
      </c>
      <c r="R1061" t="s">
        <v>3265</v>
      </c>
    </row>
    <row r="1062" spans="1:18">
      <c r="A1062" t="s">
        <v>1984</v>
      </c>
      <c r="B1062" t="s">
        <v>170</v>
      </c>
      <c r="C1062">
        <v>0</v>
      </c>
      <c r="D1062">
        <v>0</v>
      </c>
      <c r="E1062">
        <v>0</v>
      </c>
      <c r="F1062">
        <v>0</v>
      </c>
      <c r="G1062">
        <v>0</v>
      </c>
      <c r="H1062">
        <v>0</v>
      </c>
      <c r="I1062">
        <v>0</v>
      </c>
      <c r="J1062">
        <v>0</v>
      </c>
      <c r="K1062">
        <v>0</v>
      </c>
      <c r="L1062">
        <v>0</v>
      </c>
      <c r="M1062">
        <v>0</v>
      </c>
      <c r="O1062" t="s">
        <v>3266</v>
      </c>
      <c r="P1062" t="s">
        <v>3266</v>
      </c>
      <c r="Q1062" t="s">
        <v>3267</v>
      </c>
      <c r="R1062" t="s">
        <v>3265</v>
      </c>
    </row>
    <row r="1063" spans="1:18">
      <c r="A1063" t="s">
        <v>1985</v>
      </c>
      <c r="B1063" t="s">
        <v>1986</v>
      </c>
      <c r="C1063">
        <v>0</v>
      </c>
      <c r="D1063">
        <v>0</v>
      </c>
      <c r="E1063">
        <v>0</v>
      </c>
      <c r="F1063">
        <v>0</v>
      </c>
      <c r="G1063">
        <v>0</v>
      </c>
      <c r="H1063">
        <v>0</v>
      </c>
      <c r="I1063">
        <v>0</v>
      </c>
      <c r="J1063">
        <v>0</v>
      </c>
      <c r="K1063">
        <v>0</v>
      </c>
      <c r="L1063">
        <v>0</v>
      </c>
      <c r="M1063">
        <v>0</v>
      </c>
      <c r="O1063" t="s">
        <v>3266</v>
      </c>
      <c r="P1063" t="s">
        <v>3266</v>
      </c>
      <c r="Q1063" t="s">
        <v>3267</v>
      </c>
      <c r="R1063" t="s">
        <v>3265</v>
      </c>
    </row>
    <row r="1064" spans="1:18">
      <c r="A1064" t="s">
        <v>1987</v>
      </c>
      <c r="B1064" t="s">
        <v>1988</v>
      </c>
      <c r="C1064">
        <v>0</v>
      </c>
      <c r="D1064">
        <v>0</v>
      </c>
      <c r="E1064">
        <v>0</v>
      </c>
      <c r="F1064">
        <v>0</v>
      </c>
      <c r="G1064">
        <v>0</v>
      </c>
      <c r="H1064">
        <v>0</v>
      </c>
      <c r="I1064">
        <v>0</v>
      </c>
      <c r="J1064">
        <v>0</v>
      </c>
      <c r="K1064">
        <v>0</v>
      </c>
      <c r="L1064">
        <v>0</v>
      </c>
      <c r="M1064">
        <v>0</v>
      </c>
      <c r="O1064" t="s">
        <v>3266</v>
      </c>
      <c r="P1064" t="s">
        <v>3266</v>
      </c>
      <c r="Q1064" t="s">
        <v>3267</v>
      </c>
      <c r="R1064" t="s">
        <v>3265</v>
      </c>
    </row>
    <row r="1065" spans="1:18">
      <c r="A1065" t="s">
        <v>1989</v>
      </c>
      <c r="B1065" t="s">
        <v>1990</v>
      </c>
      <c r="C1065">
        <v>0</v>
      </c>
      <c r="D1065">
        <v>0</v>
      </c>
      <c r="E1065">
        <v>0</v>
      </c>
      <c r="F1065">
        <v>0</v>
      </c>
      <c r="G1065">
        <v>0</v>
      </c>
      <c r="H1065">
        <v>0</v>
      </c>
      <c r="I1065">
        <v>0</v>
      </c>
      <c r="J1065">
        <v>0</v>
      </c>
      <c r="K1065">
        <v>0</v>
      </c>
      <c r="L1065">
        <v>0</v>
      </c>
      <c r="M1065">
        <v>0</v>
      </c>
      <c r="O1065" t="s">
        <v>3266</v>
      </c>
      <c r="P1065" t="s">
        <v>3266</v>
      </c>
      <c r="Q1065" t="s">
        <v>3267</v>
      </c>
      <c r="R1065" t="s">
        <v>3265</v>
      </c>
    </row>
    <row r="1066" spans="1:18">
      <c r="A1066" t="s">
        <v>1991</v>
      </c>
      <c r="B1066" t="s">
        <v>1992</v>
      </c>
      <c r="C1066">
        <v>0</v>
      </c>
      <c r="D1066">
        <v>0</v>
      </c>
      <c r="E1066">
        <v>0</v>
      </c>
      <c r="F1066">
        <v>0</v>
      </c>
      <c r="G1066">
        <v>0</v>
      </c>
      <c r="H1066">
        <v>0</v>
      </c>
      <c r="I1066">
        <v>0</v>
      </c>
      <c r="J1066">
        <v>0</v>
      </c>
      <c r="K1066">
        <v>0</v>
      </c>
      <c r="L1066">
        <v>0</v>
      </c>
      <c r="M1066">
        <v>0</v>
      </c>
      <c r="O1066" t="s">
        <v>3266</v>
      </c>
      <c r="P1066" t="s">
        <v>3266</v>
      </c>
      <c r="Q1066" t="s">
        <v>3267</v>
      </c>
      <c r="R1066" t="s">
        <v>3265</v>
      </c>
    </row>
    <row r="1067" spans="1:18">
      <c r="A1067" t="s">
        <v>1993</v>
      </c>
      <c r="B1067" t="s">
        <v>184</v>
      </c>
      <c r="C1067">
        <v>0</v>
      </c>
      <c r="D1067">
        <v>0</v>
      </c>
      <c r="E1067">
        <v>0</v>
      </c>
      <c r="F1067">
        <v>0</v>
      </c>
      <c r="G1067">
        <v>0</v>
      </c>
      <c r="H1067">
        <v>0</v>
      </c>
      <c r="I1067">
        <v>0</v>
      </c>
      <c r="J1067">
        <v>0</v>
      </c>
      <c r="K1067">
        <v>0</v>
      </c>
      <c r="L1067">
        <v>0</v>
      </c>
      <c r="M1067">
        <v>0</v>
      </c>
      <c r="O1067" t="s">
        <v>3266</v>
      </c>
      <c r="P1067" t="s">
        <v>3266</v>
      </c>
      <c r="Q1067" t="s">
        <v>3267</v>
      </c>
      <c r="R1067" t="s">
        <v>3265</v>
      </c>
    </row>
    <row r="1068" spans="1:18">
      <c r="A1068" t="s">
        <v>1994</v>
      </c>
      <c r="B1068" t="s">
        <v>1995</v>
      </c>
      <c r="C1068">
        <v>6</v>
      </c>
      <c r="D1068">
        <v>0</v>
      </c>
      <c r="E1068">
        <v>0</v>
      </c>
      <c r="F1068">
        <v>0</v>
      </c>
      <c r="G1068">
        <v>0</v>
      </c>
      <c r="H1068">
        <v>0</v>
      </c>
      <c r="I1068">
        <v>0</v>
      </c>
      <c r="J1068">
        <v>0</v>
      </c>
      <c r="K1068">
        <v>0</v>
      </c>
      <c r="L1068">
        <v>0</v>
      </c>
      <c r="M1068">
        <v>0</v>
      </c>
      <c r="O1068">
        <v>-1</v>
      </c>
      <c r="P1068" t="s">
        <v>3266</v>
      </c>
      <c r="Q1068" t="s">
        <v>3262</v>
      </c>
      <c r="R1068" t="s">
        <v>3265</v>
      </c>
    </row>
    <row r="1069" spans="1:18">
      <c r="A1069" t="s">
        <v>1996</v>
      </c>
      <c r="B1069" t="s">
        <v>1997</v>
      </c>
      <c r="C1069">
        <v>0</v>
      </c>
      <c r="D1069">
        <v>0</v>
      </c>
      <c r="E1069">
        <v>0</v>
      </c>
      <c r="F1069">
        <v>0</v>
      </c>
      <c r="G1069">
        <v>0</v>
      </c>
      <c r="H1069">
        <v>0</v>
      </c>
      <c r="I1069">
        <v>0</v>
      </c>
      <c r="J1069">
        <v>0</v>
      </c>
      <c r="K1069">
        <v>0</v>
      </c>
      <c r="L1069">
        <v>0</v>
      </c>
      <c r="M1069">
        <v>0</v>
      </c>
      <c r="N1069">
        <v>0</v>
      </c>
      <c r="O1069" t="s">
        <v>3266</v>
      </c>
      <c r="P1069" t="s">
        <v>3266</v>
      </c>
      <c r="Q1069" t="s">
        <v>3267</v>
      </c>
      <c r="R1069" t="s">
        <v>3264</v>
      </c>
    </row>
    <row r="1070" spans="1:18">
      <c r="A1070" t="s">
        <v>1998</v>
      </c>
      <c r="B1070" t="s">
        <v>166</v>
      </c>
      <c r="C1070">
        <v>0</v>
      </c>
      <c r="D1070">
        <v>0</v>
      </c>
      <c r="E1070">
        <v>0</v>
      </c>
      <c r="F1070">
        <v>0</v>
      </c>
      <c r="G1070">
        <v>0</v>
      </c>
      <c r="H1070">
        <v>0</v>
      </c>
      <c r="I1070">
        <v>0</v>
      </c>
      <c r="J1070">
        <v>0</v>
      </c>
      <c r="K1070">
        <v>0</v>
      </c>
      <c r="L1070">
        <v>0</v>
      </c>
      <c r="M1070">
        <v>0</v>
      </c>
      <c r="O1070" t="s">
        <v>3266</v>
      </c>
      <c r="P1070" t="s">
        <v>3266</v>
      </c>
      <c r="Q1070" t="s">
        <v>3267</v>
      </c>
      <c r="R1070" t="s">
        <v>3265</v>
      </c>
    </row>
    <row r="1071" spans="1:18">
      <c r="A1071" t="s">
        <v>1999</v>
      </c>
      <c r="B1071" t="s">
        <v>168</v>
      </c>
      <c r="C1071">
        <v>0</v>
      </c>
      <c r="D1071">
        <v>0</v>
      </c>
      <c r="E1071">
        <v>0</v>
      </c>
      <c r="F1071">
        <v>0</v>
      </c>
      <c r="G1071">
        <v>0</v>
      </c>
      <c r="H1071">
        <v>0</v>
      </c>
      <c r="I1071">
        <v>0</v>
      </c>
      <c r="J1071">
        <v>0</v>
      </c>
      <c r="K1071">
        <v>0</v>
      </c>
      <c r="L1071">
        <v>0</v>
      </c>
      <c r="M1071">
        <v>0</v>
      </c>
      <c r="O1071" t="s">
        <v>3266</v>
      </c>
      <c r="P1071" t="s">
        <v>3266</v>
      </c>
      <c r="Q1071" t="s">
        <v>3267</v>
      </c>
      <c r="R1071" t="s">
        <v>3265</v>
      </c>
    </row>
    <row r="1072" spans="1:18">
      <c r="A1072" t="s">
        <v>2000</v>
      </c>
      <c r="B1072" t="s">
        <v>170</v>
      </c>
      <c r="C1072">
        <v>0</v>
      </c>
      <c r="D1072">
        <v>0</v>
      </c>
      <c r="E1072">
        <v>0</v>
      </c>
      <c r="F1072">
        <v>0</v>
      </c>
      <c r="G1072">
        <v>0</v>
      </c>
      <c r="H1072">
        <v>0</v>
      </c>
      <c r="I1072">
        <v>0</v>
      </c>
      <c r="J1072">
        <v>0</v>
      </c>
      <c r="K1072">
        <v>0</v>
      </c>
      <c r="L1072">
        <v>0</v>
      </c>
      <c r="M1072">
        <v>0</v>
      </c>
      <c r="O1072" t="s">
        <v>3266</v>
      </c>
      <c r="P1072" t="s">
        <v>3266</v>
      </c>
      <c r="Q1072" t="s">
        <v>3267</v>
      </c>
      <c r="R1072" t="s">
        <v>3265</v>
      </c>
    </row>
    <row r="1073" spans="1:18">
      <c r="A1073" t="s">
        <v>2001</v>
      </c>
      <c r="B1073" t="s">
        <v>2002</v>
      </c>
      <c r="C1073">
        <v>0</v>
      </c>
      <c r="D1073">
        <v>0</v>
      </c>
      <c r="E1073">
        <v>0</v>
      </c>
      <c r="F1073">
        <v>0</v>
      </c>
      <c r="G1073">
        <v>0</v>
      </c>
      <c r="H1073">
        <v>0</v>
      </c>
      <c r="I1073">
        <v>0</v>
      </c>
      <c r="J1073">
        <v>0</v>
      </c>
      <c r="K1073">
        <v>0</v>
      </c>
      <c r="L1073">
        <v>0</v>
      </c>
      <c r="M1073">
        <v>0</v>
      </c>
      <c r="O1073" t="s">
        <v>3266</v>
      </c>
      <c r="P1073" t="s">
        <v>3266</v>
      </c>
      <c r="Q1073" t="s">
        <v>3267</v>
      </c>
      <c r="R1073" t="s">
        <v>3265</v>
      </c>
    </row>
    <row r="1074" spans="1:18">
      <c r="A1074" t="s">
        <v>2003</v>
      </c>
      <c r="B1074" t="s">
        <v>2004</v>
      </c>
      <c r="C1074">
        <v>0</v>
      </c>
      <c r="D1074">
        <v>0</v>
      </c>
      <c r="E1074">
        <v>0</v>
      </c>
      <c r="F1074">
        <v>0</v>
      </c>
      <c r="G1074">
        <v>0</v>
      </c>
      <c r="H1074">
        <v>0</v>
      </c>
      <c r="I1074">
        <v>0</v>
      </c>
      <c r="J1074">
        <v>0</v>
      </c>
      <c r="K1074">
        <v>0</v>
      </c>
      <c r="L1074">
        <v>0</v>
      </c>
      <c r="M1074">
        <v>0</v>
      </c>
      <c r="O1074" t="s">
        <v>3266</v>
      </c>
      <c r="P1074" t="s">
        <v>3266</v>
      </c>
      <c r="Q1074" t="s">
        <v>3267</v>
      </c>
      <c r="R1074" t="s">
        <v>3265</v>
      </c>
    </row>
    <row r="1075" spans="1:18">
      <c r="A1075" t="s">
        <v>2005</v>
      </c>
      <c r="B1075" t="s">
        <v>2006</v>
      </c>
      <c r="C1075">
        <v>0</v>
      </c>
      <c r="D1075">
        <v>0</v>
      </c>
      <c r="E1075">
        <v>0</v>
      </c>
      <c r="F1075">
        <v>0</v>
      </c>
      <c r="G1075">
        <v>0</v>
      </c>
      <c r="H1075">
        <v>0</v>
      </c>
      <c r="I1075">
        <v>0</v>
      </c>
      <c r="J1075">
        <v>0</v>
      </c>
      <c r="K1075">
        <v>0</v>
      </c>
      <c r="L1075">
        <v>10</v>
      </c>
      <c r="M1075">
        <v>0</v>
      </c>
      <c r="N1075">
        <v>0</v>
      </c>
      <c r="O1075" t="s">
        <v>3266</v>
      </c>
      <c r="P1075" t="s">
        <v>3266</v>
      </c>
      <c r="Q1075" t="s">
        <v>3267</v>
      </c>
      <c r="R1075" t="s">
        <v>3264</v>
      </c>
    </row>
    <row r="1076" spans="1:18">
      <c r="A1076" t="s">
        <v>2007</v>
      </c>
      <c r="B1076" t="s">
        <v>2008</v>
      </c>
      <c r="C1076">
        <v>0</v>
      </c>
      <c r="D1076">
        <v>0</v>
      </c>
      <c r="E1076">
        <v>0</v>
      </c>
      <c r="F1076">
        <v>0</v>
      </c>
      <c r="G1076">
        <v>0</v>
      </c>
      <c r="H1076">
        <v>0</v>
      </c>
      <c r="I1076">
        <v>0</v>
      </c>
      <c r="J1076">
        <v>0</v>
      </c>
      <c r="K1076">
        <v>0</v>
      </c>
      <c r="L1076">
        <v>0</v>
      </c>
      <c r="M1076">
        <v>0</v>
      </c>
      <c r="O1076" t="s">
        <v>3266</v>
      </c>
      <c r="P1076" t="s">
        <v>3266</v>
      </c>
      <c r="Q1076" t="s">
        <v>3267</v>
      </c>
      <c r="R1076" t="s">
        <v>3265</v>
      </c>
    </row>
    <row r="1077" spans="1:18">
      <c r="A1077" t="s">
        <v>2009</v>
      </c>
      <c r="B1077" t="s">
        <v>2006</v>
      </c>
      <c r="C1077">
        <v>0</v>
      </c>
      <c r="D1077">
        <v>0</v>
      </c>
      <c r="E1077">
        <v>0</v>
      </c>
      <c r="F1077">
        <v>0</v>
      </c>
      <c r="G1077">
        <v>0</v>
      </c>
      <c r="H1077">
        <v>0</v>
      </c>
      <c r="I1077">
        <v>0</v>
      </c>
      <c r="J1077">
        <v>0</v>
      </c>
      <c r="K1077">
        <v>0</v>
      </c>
      <c r="L1077">
        <v>10</v>
      </c>
      <c r="M1077">
        <v>0</v>
      </c>
      <c r="O1077" t="s">
        <v>3266</v>
      </c>
      <c r="P1077" t="s">
        <v>3266</v>
      </c>
      <c r="Q1077" t="s">
        <v>3267</v>
      </c>
      <c r="R1077" t="s">
        <v>3265</v>
      </c>
    </row>
    <row r="1078" spans="1:18">
      <c r="A1078" t="s">
        <v>2010</v>
      </c>
      <c r="B1078" t="s">
        <v>131</v>
      </c>
      <c r="C1078">
        <v>21</v>
      </c>
      <c r="D1078">
        <v>1</v>
      </c>
      <c r="E1078">
        <v>1</v>
      </c>
      <c r="F1078">
        <v>0</v>
      </c>
      <c r="G1078">
        <v>0</v>
      </c>
      <c r="H1078">
        <v>0</v>
      </c>
      <c r="I1078">
        <v>0</v>
      </c>
      <c r="J1078">
        <v>0</v>
      </c>
      <c r="K1078">
        <v>0</v>
      </c>
      <c r="L1078">
        <v>0</v>
      </c>
      <c r="M1078">
        <v>1</v>
      </c>
      <c r="N1078">
        <v>0</v>
      </c>
      <c r="O1078">
        <v>-0.952</v>
      </c>
      <c r="P1078">
        <v>0</v>
      </c>
      <c r="Q1078" t="s">
        <v>3262</v>
      </c>
      <c r="R1078" t="s">
        <v>3263</v>
      </c>
    </row>
    <row r="1079" spans="1:18">
      <c r="A1079" t="s">
        <v>2011</v>
      </c>
      <c r="B1079" t="s">
        <v>2012</v>
      </c>
      <c r="C1079">
        <v>20</v>
      </c>
      <c r="D1079">
        <v>0</v>
      </c>
      <c r="E1079">
        <v>0</v>
      </c>
      <c r="F1079">
        <v>0</v>
      </c>
      <c r="G1079">
        <v>0</v>
      </c>
      <c r="H1079">
        <v>0</v>
      </c>
      <c r="I1079">
        <v>0</v>
      </c>
      <c r="J1079">
        <v>0</v>
      </c>
      <c r="K1079">
        <v>0</v>
      </c>
      <c r="L1079">
        <v>0</v>
      </c>
      <c r="M1079">
        <v>0</v>
      </c>
      <c r="N1079">
        <v>0</v>
      </c>
      <c r="O1079">
        <v>-1</v>
      </c>
      <c r="P1079" t="s">
        <v>3266</v>
      </c>
      <c r="Q1079" t="s">
        <v>3262</v>
      </c>
      <c r="R1079" t="s">
        <v>3264</v>
      </c>
    </row>
    <row r="1080" spans="1:18">
      <c r="A1080" t="s">
        <v>2013</v>
      </c>
      <c r="B1080" t="s">
        <v>166</v>
      </c>
      <c r="C1080">
        <v>0</v>
      </c>
      <c r="D1080">
        <v>0</v>
      </c>
      <c r="E1080">
        <v>0</v>
      </c>
      <c r="F1080">
        <v>0</v>
      </c>
      <c r="G1080">
        <v>0</v>
      </c>
      <c r="H1080">
        <v>0</v>
      </c>
      <c r="I1080">
        <v>0</v>
      </c>
      <c r="J1080">
        <v>0</v>
      </c>
      <c r="K1080">
        <v>0</v>
      </c>
      <c r="L1080">
        <v>0</v>
      </c>
      <c r="M1080">
        <v>0</v>
      </c>
      <c r="O1080" t="s">
        <v>3266</v>
      </c>
      <c r="P1080" t="s">
        <v>3266</v>
      </c>
      <c r="Q1080" t="s">
        <v>3267</v>
      </c>
      <c r="R1080" t="s">
        <v>3265</v>
      </c>
    </row>
    <row r="1081" spans="1:18">
      <c r="A1081" t="s">
        <v>2014</v>
      </c>
      <c r="B1081" t="s">
        <v>168</v>
      </c>
      <c r="C1081">
        <v>20</v>
      </c>
      <c r="D1081">
        <v>0</v>
      </c>
      <c r="E1081">
        <v>0</v>
      </c>
      <c r="F1081">
        <v>0</v>
      </c>
      <c r="G1081">
        <v>0</v>
      </c>
      <c r="H1081">
        <v>0</v>
      </c>
      <c r="I1081">
        <v>0</v>
      </c>
      <c r="J1081">
        <v>0</v>
      </c>
      <c r="K1081">
        <v>0</v>
      </c>
      <c r="L1081">
        <v>0</v>
      </c>
      <c r="M1081">
        <v>0</v>
      </c>
      <c r="O1081">
        <v>-1</v>
      </c>
      <c r="P1081" t="s">
        <v>3266</v>
      </c>
      <c r="Q1081" t="s">
        <v>3262</v>
      </c>
      <c r="R1081" t="s">
        <v>3265</v>
      </c>
    </row>
    <row r="1082" spans="1:18">
      <c r="A1082" t="s">
        <v>2015</v>
      </c>
      <c r="B1082" t="s">
        <v>170</v>
      </c>
      <c r="C1082">
        <v>0</v>
      </c>
      <c r="D1082">
        <v>0</v>
      </c>
      <c r="E1082">
        <v>0</v>
      </c>
      <c r="F1082">
        <v>0</v>
      </c>
      <c r="G1082">
        <v>0</v>
      </c>
      <c r="H1082">
        <v>0</v>
      </c>
      <c r="I1082">
        <v>0</v>
      </c>
      <c r="J1082">
        <v>0</v>
      </c>
      <c r="K1082">
        <v>0</v>
      </c>
      <c r="L1082">
        <v>0</v>
      </c>
      <c r="M1082">
        <v>0</v>
      </c>
      <c r="O1082" t="s">
        <v>3266</v>
      </c>
      <c r="P1082" t="s">
        <v>3266</v>
      </c>
      <c r="Q1082" t="s">
        <v>3267</v>
      </c>
      <c r="R1082" t="s">
        <v>3265</v>
      </c>
    </row>
    <row r="1083" spans="1:18">
      <c r="A1083" t="s">
        <v>2016</v>
      </c>
      <c r="B1083" t="s">
        <v>2017</v>
      </c>
      <c r="C1083">
        <v>0</v>
      </c>
      <c r="D1083">
        <v>0</v>
      </c>
      <c r="E1083">
        <v>0</v>
      </c>
      <c r="F1083">
        <v>0</v>
      </c>
      <c r="G1083">
        <v>0</v>
      </c>
      <c r="H1083">
        <v>0</v>
      </c>
      <c r="I1083">
        <v>0</v>
      </c>
      <c r="J1083">
        <v>0</v>
      </c>
      <c r="K1083">
        <v>0</v>
      </c>
      <c r="L1083">
        <v>0</v>
      </c>
      <c r="M1083">
        <v>0</v>
      </c>
      <c r="O1083" t="s">
        <v>3266</v>
      </c>
      <c r="P1083" t="s">
        <v>3266</v>
      </c>
      <c r="Q1083" t="s">
        <v>3267</v>
      </c>
      <c r="R1083" t="s">
        <v>3265</v>
      </c>
    </row>
    <row r="1084" spans="1:18">
      <c r="A1084" t="s">
        <v>2018</v>
      </c>
      <c r="B1084" t="s">
        <v>184</v>
      </c>
      <c r="C1084">
        <v>0</v>
      </c>
      <c r="D1084">
        <v>0</v>
      </c>
      <c r="E1084">
        <v>0</v>
      </c>
      <c r="F1084">
        <v>0</v>
      </c>
      <c r="G1084">
        <v>0</v>
      </c>
      <c r="H1084">
        <v>0</v>
      </c>
      <c r="I1084">
        <v>0</v>
      </c>
      <c r="J1084">
        <v>0</v>
      </c>
      <c r="K1084">
        <v>0</v>
      </c>
      <c r="L1084">
        <v>0</v>
      </c>
      <c r="M1084">
        <v>0</v>
      </c>
      <c r="O1084" t="s">
        <v>3266</v>
      </c>
      <c r="P1084" t="s">
        <v>3266</v>
      </c>
      <c r="Q1084" t="s">
        <v>3267</v>
      </c>
      <c r="R1084" t="s">
        <v>3265</v>
      </c>
    </row>
    <row r="1085" spans="1:18">
      <c r="A1085" t="s">
        <v>2019</v>
      </c>
      <c r="B1085" t="s">
        <v>2020</v>
      </c>
      <c r="C1085">
        <v>0</v>
      </c>
      <c r="D1085">
        <v>0</v>
      </c>
      <c r="E1085">
        <v>0</v>
      </c>
      <c r="F1085">
        <v>0</v>
      </c>
      <c r="G1085">
        <v>0</v>
      </c>
      <c r="H1085">
        <v>0</v>
      </c>
      <c r="I1085">
        <v>0</v>
      </c>
      <c r="J1085">
        <v>0</v>
      </c>
      <c r="K1085">
        <v>0</v>
      </c>
      <c r="L1085">
        <v>0</v>
      </c>
      <c r="M1085">
        <v>0</v>
      </c>
      <c r="O1085" t="s">
        <v>3266</v>
      </c>
      <c r="P1085" t="s">
        <v>3266</v>
      </c>
      <c r="Q1085" t="s">
        <v>3267</v>
      </c>
      <c r="R1085" t="s">
        <v>3265</v>
      </c>
    </row>
    <row r="1086" spans="1:18">
      <c r="A1086" t="s">
        <v>2021</v>
      </c>
      <c r="B1086" t="s">
        <v>2022</v>
      </c>
      <c r="C1086">
        <v>1</v>
      </c>
      <c r="D1086">
        <v>1</v>
      </c>
      <c r="E1086">
        <v>1</v>
      </c>
      <c r="F1086">
        <v>0</v>
      </c>
      <c r="G1086">
        <v>0</v>
      </c>
      <c r="H1086">
        <v>0</v>
      </c>
      <c r="I1086">
        <v>0</v>
      </c>
      <c r="J1086">
        <v>0</v>
      </c>
      <c r="K1086">
        <v>0</v>
      </c>
      <c r="L1086">
        <v>0</v>
      </c>
      <c r="M1086">
        <v>1</v>
      </c>
      <c r="N1086">
        <v>0</v>
      </c>
      <c r="O1086">
        <v>0</v>
      </c>
      <c r="P1086">
        <v>0</v>
      </c>
      <c r="Q1086" t="s">
        <v>3262</v>
      </c>
      <c r="R1086" t="s">
        <v>3264</v>
      </c>
    </row>
    <row r="1087" spans="1:18">
      <c r="A1087" t="s">
        <v>2023</v>
      </c>
      <c r="B1087" t="s">
        <v>2024</v>
      </c>
      <c r="C1087">
        <v>0</v>
      </c>
      <c r="D1087">
        <v>0</v>
      </c>
      <c r="E1087">
        <v>0</v>
      </c>
      <c r="F1087">
        <v>0</v>
      </c>
      <c r="G1087">
        <v>0</v>
      </c>
      <c r="H1087">
        <v>0</v>
      </c>
      <c r="I1087">
        <v>0</v>
      </c>
      <c r="J1087">
        <v>0</v>
      </c>
      <c r="K1087">
        <v>0</v>
      </c>
      <c r="L1087">
        <v>0</v>
      </c>
      <c r="M1087">
        <v>0</v>
      </c>
      <c r="O1087" t="s">
        <v>3266</v>
      </c>
      <c r="P1087" t="s">
        <v>3266</v>
      </c>
      <c r="Q1087" t="s">
        <v>3267</v>
      </c>
      <c r="R1087" t="s">
        <v>3265</v>
      </c>
    </row>
    <row r="1088" spans="1:18">
      <c r="A1088" t="s">
        <v>2025</v>
      </c>
      <c r="B1088" t="s">
        <v>2026</v>
      </c>
      <c r="C1088">
        <v>0</v>
      </c>
      <c r="D1088">
        <v>0</v>
      </c>
      <c r="E1088">
        <v>0</v>
      </c>
      <c r="F1088">
        <v>0</v>
      </c>
      <c r="G1088">
        <v>0</v>
      </c>
      <c r="H1088">
        <v>0</v>
      </c>
      <c r="I1088">
        <v>0</v>
      </c>
      <c r="J1088">
        <v>0</v>
      </c>
      <c r="K1088">
        <v>0</v>
      </c>
      <c r="L1088">
        <v>0</v>
      </c>
      <c r="M1088">
        <v>0</v>
      </c>
      <c r="O1088" t="s">
        <v>3266</v>
      </c>
      <c r="P1088" t="s">
        <v>3266</v>
      </c>
      <c r="Q1088" t="s">
        <v>3267</v>
      </c>
      <c r="R1088" t="s">
        <v>3265</v>
      </c>
    </row>
    <row r="1089" spans="1:18">
      <c r="A1089" t="s">
        <v>2027</v>
      </c>
      <c r="B1089" t="s">
        <v>2028</v>
      </c>
      <c r="C1089">
        <v>0</v>
      </c>
      <c r="D1089">
        <v>0</v>
      </c>
      <c r="E1089">
        <v>0</v>
      </c>
      <c r="F1089">
        <v>0</v>
      </c>
      <c r="G1089">
        <v>0</v>
      </c>
      <c r="H1089">
        <v>0</v>
      </c>
      <c r="I1089">
        <v>0</v>
      </c>
      <c r="J1089">
        <v>0</v>
      </c>
      <c r="K1089">
        <v>0</v>
      </c>
      <c r="L1089">
        <v>0</v>
      </c>
      <c r="M1089">
        <v>0</v>
      </c>
      <c r="O1089" t="s">
        <v>3266</v>
      </c>
      <c r="P1089" t="s">
        <v>3266</v>
      </c>
      <c r="Q1089" t="s">
        <v>3267</v>
      </c>
      <c r="R1089" t="s">
        <v>3265</v>
      </c>
    </row>
    <row r="1090" spans="1:18">
      <c r="A1090" t="s">
        <v>2029</v>
      </c>
      <c r="B1090" t="s">
        <v>2030</v>
      </c>
      <c r="C1090">
        <v>0</v>
      </c>
      <c r="D1090">
        <v>0</v>
      </c>
      <c r="E1090">
        <v>0</v>
      </c>
      <c r="F1090">
        <v>0</v>
      </c>
      <c r="G1090">
        <v>0</v>
      </c>
      <c r="H1090">
        <v>0</v>
      </c>
      <c r="I1090">
        <v>0</v>
      </c>
      <c r="J1090">
        <v>0</v>
      </c>
      <c r="K1090">
        <v>0</v>
      </c>
      <c r="L1090">
        <v>0</v>
      </c>
      <c r="M1090">
        <v>0</v>
      </c>
      <c r="O1090" t="s">
        <v>3266</v>
      </c>
      <c r="P1090" t="s">
        <v>3266</v>
      </c>
      <c r="Q1090" t="s">
        <v>3267</v>
      </c>
      <c r="R1090" t="s">
        <v>3265</v>
      </c>
    </row>
    <row r="1091" spans="1:18">
      <c r="A1091" t="s">
        <v>2031</v>
      </c>
      <c r="B1091" t="s">
        <v>2032</v>
      </c>
      <c r="C1091">
        <v>1</v>
      </c>
      <c r="D1091">
        <v>1</v>
      </c>
      <c r="E1091">
        <v>1</v>
      </c>
      <c r="F1091">
        <v>0</v>
      </c>
      <c r="G1091">
        <v>0</v>
      </c>
      <c r="H1091">
        <v>0</v>
      </c>
      <c r="I1091">
        <v>0</v>
      </c>
      <c r="J1091">
        <v>0</v>
      </c>
      <c r="K1091">
        <v>0</v>
      </c>
      <c r="L1091">
        <v>0</v>
      </c>
      <c r="M1091">
        <v>1</v>
      </c>
      <c r="O1091">
        <v>0</v>
      </c>
      <c r="P1091">
        <v>0</v>
      </c>
      <c r="Q1091" t="s">
        <v>3262</v>
      </c>
      <c r="R1091" t="s">
        <v>3265</v>
      </c>
    </row>
    <row r="1092" spans="1:18">
      <c r="A1092" t="s">
        <v>2033</v>
      </c>
      <c r="B1092" t="s">
        <v>2034</v>
      </c>
      <c r="C1092">
        <v>0</v>
      </c>
      <c r="D1092">
        <v>0</v>
      </c>
      <c r="E1092">
        <v>0</v>
      </c>
      <c r="F1092">
        <v>0</v>
      </c>
      <c r="G1092">
        <v>0</v>
      </c>
      <c r="H1092">
        <v>0</v>
      </c>
      <c r="I1092">
        <v>0</v>
      </c>
      <c r="J1092">
        <v>0</v>
      </c>
      <c r="K1092">
        <v>0</v>
      </c>
      <c r="L1092">
        <v>0</v>
      </c>
      <c r="M1092">
        <v>0</v>
      </c>
      <c r="O1092" t="s">
        <v>3266</v>
      </c>
      <c r="P1092" t="s">
        <v>3266</v>
      </c>
      <c r="Q1092" t="s">
        <v>3267</v>
      </c>
      <c r="R1092" t="s">
        <v>3265</v>
      </c>
    </row>
    <row r="1093" spans="1:18">
      <c r="A1093" t="s">
        <v>2035</v>
      </c>
      <c r="B1093" t="s">
        <v>2036</v>
      </c>
      <c r="C1093">
        <v>0</v>
      </c>
      <c r="D1093">
        <v>0</v>
      </c>
      <c r="E1093">
        <v>0</v>
      </c>
      <c r="F1093">
        <v>0</v>
      </c>
      <c r="G1093">
        <v>0</v>
      </c>
      <c r="H1093">
        <v>0</v>
      </c>
      <c r="I1093">
        <v>0</v>
      </c>
      <c r="J1093">
        <v>0</v>
      </c>
      <c r="K1093">
        <v>0</v>
      </c>
      <c r="L1093">
        <v>0</v>
      </c>
      <c r="M1093">
        <v>0</v>
      </c>
      <c r="O1093" t="s">
        <v>3266</v>
      </c>
      <c r="P1093" t="s">
        <v>3266</v>
      </c>
      <c r="Q1093" t="s">
        <v>3267</v>
      </c>
      <c r="R1093" t="s">
        <v>3265</v>
      </c>
    </row>
    <row r="1094" spans="1:18">
      <c r="A1094" t="s">
        <v>2037</v>
      </c>
      <c r="B1094" t="s">
        <v>2038</v>
      </c>
      <c r="C1094">
        <v>0</v>
      </c>
      <c r="D1094">
        <v>0</v>
      </c>
      <c r="E1094">
        <v>0</v>
      </c>
      <c r="F1094">
        <v>0</v>
      </c>
      <c r="G1094">
        <v>0</v>
      </c>
      <c r="H1094">
        <v>0</v>
      </c>
      <c r="I1094">
        <v>0</v>
      </c>
      <c r="J1094">
        <v>0</v>
      </c>
      <c r="K1094">
        <v>0</v>
      </c>
      <c r="L1094">
        <v>0</v>
      </c>
      <c r="M1094">
        <v>0</v>
      </c>
      <c r="O1094" t="s">
        <v>3266</v>
      </c>
      <c r="P1094" t="s">
        <v>3266</v>
      </c>
      <c r="Q1094" t="s">
        <v>3267</v>
      </c>
      <c r="R1094" t="s">
        <v>3265</v>
      </c>
    </row>
    <row r="1095" spans="1:18">
      <c r="A1095" t="s">
        <v>2039</v>
      </c>
      <c r="B1095" t="s">
        <v>2040</v>
      </c>
      <c r="C1095">
        <v>0</v>
      </c>
      <c r="D1095">
        <v>0</v>
      </c>
      <c r="E1095">
        <v>0</v>
      </c>
      <c r="F1095">
        <v>0</v>
      </c>
      <c r="G1095">
        <v>0</v>
      </c>
      <c r="H1095">
        <v>0</v>
      </c>
      <c r="I1095">
        <v>0</v>
      </c>
      <c r="J1095">
        <v>0</v>
      </c>
      <c r="K1095">
        <v>0</v>
      </c>
      <c r="L1095">
        <v>0</v>
      </c>
      <c r="M1095">
        <v>0</v>
      </c>
      <c r="O1095" t="s">
        <v>3266</v>
      </c>
      <c r="P1095" t="s">
        <v>3266</v>
      </c>
      <c r="Q1095" t="s">
        <v>3267</v>
      </c>
      <c r="R1095" t="s">
        <v>3265</v>
      </c>
    </row>
    <row r="1096" spans="1:18">
      <c r="A1096" t="s">
        <v>2041</v>
      </c>
      <c r="B1096" t="s">
        <v>2042</v>
      </c>
      <c r="C1096">
        <v>0</v>
      </c>
      <c r="D1096">
        <v>0</v>
      </c>
      <c r="E1096">
        <v>0</v>
      </c>
      <c r="F1096">
        <v>0</v>
      </c>
      <c r="G1096">
        <v>0</v>
      </c>
      <c r="H1096">
        <v>0</v>
      </c>
      <c r="I1096">
        <v>0</v>
      </c>
      <c r="J1096">
        <v>0</v>
      </c>
      <c r="K1096">
        <v>0</v>
      </c>
      <c r="L1096">
        <v>0</v>
      </c>
      <c r="M1096">
        <v>0</v>
      </c>
      <c r="N1096">
        <v>0</v>
      </c>
      <c r="O1096" t="s">
        <v>3266</v>
      </c>
      <c r="P1096" t="s">
        <v>3266</v>
      </c>
      <c r="Q1096" t="s">
        <v>3267</v>
      </c>
      <c r="R1096" t="s">
        <v>3264</v>
      </c>
    </row>
    <row r="1097" spans="1:18">
      <c r="A1097" t="s">
        <v>2043</v>
      </c>
      <c r="B1097" t="s">
        <v>2044</v>
      </c>
      <c r="C1097">
        <v>0</v>
      </c>
      <c r="D1097">
        <v>0</v>
      </c>
      <c r="E1097">
        <v>0</v>
      </c>
      <c r="F1097">
        <v>0</v>
      </c>
      <c r="G1097">
        <v>0</v>
      </c>
      <c r="H1097">
        <v>0</v>
      </c>
      <c r="I1097">
        <v>0</v>
      </c>
      <c r="J1097">
        <v>0</v>
      </c>
      <c r="K1097">
        <v>0</v>
      </c>
      <c r="L1097">
        <v>0</v>
      </c>
      <c r="M1097">
        <v>0</v>
      </c>
      <c r="O1097" t="s">
        <v>3266</v>
      </c>
      <c r="P1097" t="s">
        <v>3266</v>
      </c>
      <c r="Q1097" t="s">
        <v>3267</v>
      </c>
      <c r="R1097" t="s">
        <v>3265</v>
      </c>
    </row>
    <row r="1098" spans="1:18">
      <c r="A1098" t="s">
        <v>2045</v>
      </c>
      <c r="B1098" t="s">
        <v>2046</v>
      </c>
      <c r="C1098">
        <v>0</v>
      </c>
      <c r="D1098">
        <v>0</v>
      </c>
      <c r="E1098">
        <v>0</v>
      </c>
      <c r="F1098">
        <v>0</v>
      </c>
      <c r="G1098">
        <v>0</v>
      </c>
      <c r="H1098">
        <v>0</v>
      </c>
      <c r="I1098">
        <v>0</v>
      </c>
      <c r="J1098">
        <v>0</v>
      </c>
      <c r="K1098">
        <v>0</v>
      </c>
      <c r="L1098">
        <v>0</v>
      </c>
      <c r="M1098">
        <v>0</v>
      </c>
      <c r="O1098" t="s">
        <v>3266</v>
      </c>
      <c r="P1098" t="s">
        <v>3266</v>
      </c>
      <c r="Q1098" t="s">
        <v>3267</v>
      </c>
      <c r="R1098" t="s">
        <v>3265</v>
      </c>
    </row>
    <row r="1099" spans="1:18">
      <c r="A1099" t="s">
        <v>2047</v>
      </c>
      <c r="B1099" t="s">
        <v>2048</v>
      </c>
      <c r="C1099">
        <v>0</v>
      </c>
      <c r="D1099">
        <v>0</v>
      </c>
      <c r="E1099">
        <v>0</v>
      </c>
      <c r="F1099">
        <v>0</v>
      </c>
      <c r="G1099">
        <v>0</v>
      </c>
      <c r="H1099">
        <v>0</v>
      </c>
      <c r="I1099">
        <v>0</v>
      </c>
      <c r="J1099">
        <v>0</v>
      </c>
      <c r="K1099">
        <v>0</v>
      </c>
      <c r="L1099">
        <v>0</v>
      </c>
      <c r="M1099">
        <v>0</v>
      </c>
      <c r="O1099" t="s">
        <v>3266</v>
      </c>
      <c r="P1099" t="s">
        <v>3266</v>
      </c>
      <c r="Q1099" t="s">
        <v>3267</v>
      </c>
      <c r="R1099" t="s">
        <v>3265</v>
      </c>
    </row>
    <row r="1100" spans="1:18">
      <c r="A1100" t="s">
        <v>2049</v>
      </c>
      <c r="B1100" t="s">
        <v>2050</v>
      </c>
      <c r="C1100">
        <v>0</v>
      </c>
      <c r="D1100">
        <v>0</v>
      </c>
      <c r="E1100">
        <v>0</v>
      </c>
      <c r="F1100">
        <v>0</v>
      </c>
      <c r="G1100">
        <v>0</v>
      </c>
      <c r="H1100">
        <v>0</v>
      </c>
      <c r="I1100">
        <v>0</v>
      </c>
      <c r="J1100">
        <v>0</v>
      </c>
      <c r="K1100">
        <v>0</v>
      </c>
      <c r="L1100">
        <v>0</v>
      </c>
      <c r="M1100">
        <v>0</v>
      </c>
      <c r="O1100" t="s">
        <v>3266</v>
      </c>
      <c r="P1100" t="s">
        <v>3266</v>
      </c>
      <c r="Q1100" t="s">
        <v>3267</v>
      </c>
      <c r="R1100" t="s">
        <v>3265</v>
      </c>
    </row>
    <row r="1101" spans="1:18">
      <c r="A1101" t="s">
        <v>2051</v>
      </c>
      <c r="B1101" t="s">
        <v>2052</v>
      </c>
      <c r="C1101">
        <v>0</v>
      </c>
      <c r="D1101">
        <v>0</v>
      </c>
      <c r="E1101">
        <v>0</v>
      </c>
      <c r="F1101">
        <v>0</v>
      </c>
      <c r="G1101">
        <v>0</v>
      </c>
      <c r="H1101">
        <v>0</v>
      </c>
      <c r="I1101">
        <v>0</v>
      </c>
      <c r="J1101">
        <v>0</v>
      </c>
      <c r="K1101">
        <v>0</v>
      </c>
      <c r="L1101">
        <v>0</v>
      </c>
      <c r="M1101">
        <v>0</v>
      </c>
      <c r="O1101" t="s">
        <v>3266</v>
      </c>
      <c r="P1101" t="s">
        <v>3266</v>
      </c>
      <c r="Q1101" t="s">
        <v>3267</v>
      </c>
      <c r="R1101" t="s">
        <v>3265</v>
      </c>
    </row>
    <row r="1102" spans="1:18">
      <c r="A1102" t="s">
        <v>2053</v>
      </c>
      <c r="B1102" t="s">
        <v>2054</v>
      </c>
      <c r="C1102">
        <v>0</v>
      </c>
      <c r="D1102">
        <v>0</v>
      </c>
      <c r="E1102">
        <v>0</v>
      </c>
      <c r="F1102">
        <v>0</v>
      </c>
      <c r="G1102">
        <v>0</v>
      </c>
      <c r="H1102">
        <v>0</v>
      </c>
      <c r="I1102">
        <v>0</v>
      </c>
      <c r="J1102">
        <v>0</v>
      </c>
      <c r="K1102">
        <v>0</v>
      </c>
      <c r="L1102">
        <v>0</v>
      </c>
      <c r="M1102">
        <v>0</v>
      </c>
      <c r="N1102">
        <v>0</v>
      </c>
      <c r="O1102" t="s">
        <v>3266</v>
      </c>
      <c r="P1102" t="s">
        <v>3266</v>
      </c>
      <c r="Q1102" t="s">
        <v>3267</v>
      </c>
      <c r="R1102" t="s">
        <v>3264</v>
      </c>
    </row>
    <row r="1103" spans="1:18">
      <c r="A1103" t="s">
        <v>2055</v>
      </c>
      <c r="B1103" t="s">
        <v>2056</v>
      </c>
      <c r="C1103">
        <v>0</v>
      </c>
      <c r="D1103">
        <v>0</v>
      </c>
      <c r="E1103">
        <v>0</v>
      </c>
      <c r="F1103">
        <v>0</v>
      </c>
      <c r="G1103">
        <v>0</v>
      </c>
      <c r="H1103">
        <v>0</v>
      </c>
      <c r="I1103">
        <v>0</v>
      </c>
      <c r="J1103">
        <v>0</v>
      </c>
      <c r="K1103">
        <v>0</v>
      </c>
      <c r="L1103">
        <v>0</v>
      </c>
      <c r="M1103">
        <v>0</v>
      </c>
      <c r="O1103" t="s">
        <v>3266</v>
      </c>
      <c r="P1103" t="s">
        <v>3266</v>
      </c>
      <c r="Q1103" t="s">
        <v>3267</v>
      </c>
      <c r="R1103" t="s">
        <v>3265</v>
      </c>
    </row>
    <row r="1104" spans="1:18">
      <c r="A1104" t="s">
        <v>2057</v>
      </c>
      <c r="B1104" t="s">
        <v>2052</v>
      </c>
      <c r="C1104">
        <v>0</v>
      </c>
      <c r="D1104">
        <v>0</v>
      </c>
      <c r="E1104">
        <v>0</v>
      </c>
      <c r="F1104">
        <v>0</v>
      </c>
      <c r="G1104">
        <v>0</v>
      </c>
      <c r="H1104">
        <v>0</v>
      </c>
      <c r="I1104">
        <v>0</v>
      </c>
      <c r="J1104">
        <v>0</v>
      </c>
      <c r="K1104">
        <v>0</v>
      </c>
      <c r="L1104">
        <v>0</v>
      </c>
      <c r="M1104">
        <v>0</v>
      </c>
      <c r="O1104" t="s">
        <v>3266</v>
      </c>
      <c r="P1104" t="s">
        <v>3266</v>
      </c>
      <c r="Q1104" t="s">
        <v>3267</v>
      </c>
      <c r="R1104" t="s">
        <v>3265</v>
      </c>
    </row>
    <row r="1105" spans="1:18">
      <c r="A1105" t="s">
        <v>2058</v>
      </c>
      <c r="B1105" t="s">
        <v>132</v>
      </c>
      <c r="C1105">
        <v>0</v>
      </c>
      <c r="D1105">
        <v>0</v>
      </c>
      <c r="E1105">
        <v>0</v>
      </c>
      <c r="F1105">
        <v>0</v>
      </c>
      <c r="G1105">
        <v>0</v>
      </c>
      <c r="H1105">
        <v>0</v>
      </c>
      <c r="I1105">
        <v>0</v>
      </c>
      <c r="J1105">
        <v>0</v>
      </c>
      <c r="K1105">
        <v>0</v>
      </c>
      <c r="L1105">
        <v>0</v>
      </c>
      <c r="M1105">
        <v>0</v>
      </c>
      <c r="N1105">
        <v>0</v>
      </c>
      <c r="O1105" t="s">
        <v>3266</v>
      </c>
      <c r="P1105" t="s">
        <v>3266</v>
      </c>
      <c r="Q1105" t="s">
        <v>3262</v>
      </c>
      <c r="R1105" t="s">
        <v>3263</v>
      </c>
    </row>
    <row r="1106" spans="1:18">
      <c r="A1106" t="s">
        <v>2059</v>
      </c>
      <c r="B1106" t="s">
        <v>2060</v>
      </c>
      <c r="O1106" t="s">
        <v>3266</v>
      </c>
      <c r="P1106" t="s">
        <v>3266</v>
      </c>
      <c r="Q1106" t="s">
        <v>3267</v>
      </c>
      <c r="R1106" t="s">
        <v>3264</v>
      </c>
    </row>
    <row r="1107" spans="1:18">
      <c r="A1107" t="s">
        <v>2061</v>
      </c>
      <c r="B1107" t="s">
        <v>2062</v>
      </c>
      <c r="O1107" t="s">
        <v>3266</v>
      </c>
      <c r="P1107" t="s">
        <v>3266</v>
      </c>
      <c r="Q1107" t="s">
        <v>3267</v>
      </c>
      <c r="R1107" t="s">
        <v>3264</v>
      </c>
    </row>
    <row r="1108" spans="1:18">
      <c r="A1108" t="s">
        <v>2063</v>
      </c>
      <c r="B1108" t="s">
        <v>2064</v>
      </c>
      <c r="O1108" t="s">
        <v>3266</v>
      </c>
      <c r="P1108" t="s">
        <v>3266</v>
      </c>
      <c r="Q1108" t="s">
        <v>3267</v>
      </c>
      <c r="R1108" t="s">
        <v>3264</v>
      </c>
    </row>
    <row r="1109" spans="1:18">
      <c r="A1109" t="s">
        <v>2065</v>
      </c>
      <c r="B1109" t="s">
        <v>2066</v>
      </c>
      <c r="O1109" t="s">
        <v>3266</v>
      </c>
      <c r="P1109" t="s">
        <v>3266</v>
      </c>
      <c r="Q1109" t="s">
        <v>3267</v>
      </c>
      <c r="R1109" t="s">
        <v>3264</v>
      </c>
    </row>
    <row r="1110" spans="1:18">
      <c r="A1110" t="s">
        <v>2067</v>
      </c>
      <c r="B1110" t="s">
        <v>2068</v>
      </c>
      <c r="O1110" t="s">
        <v>3266</v>
      </c>
      <c r="P1110" t="s">
        <v>3266</v>
      </c>
      <c r="Q1110" t="s">
        <v>3267</v>
      </c>
      <c r="R1110" t="s">
        <v>3264</v>
      </c>
    </row>
    <row r="1111" spans="1:18">
      <c r="A1111" t="s">
        <v>2069</v>
      </c>
      <c r="B1111" t="s">
        <v>1558</v>
      </c>
      <c r="O1111" t="s">
        <v>3266</v>
      </c>
      <c r="P1111" t="s">
        <v>3266</v>
      </c>
      <c r="Q1111" t="s">
        <v>3267</v>
      </c>
      <c r="R1111" t="s">
        <v>3264</v>
      </c>
    </row>
    <row r="1112" spans="1:18">
      <c r="A1112" t="s">
        <v>2070</v>
      </c>
      <c r="B1112" t="s">
        <v>2071</v>
      </c>
      <c r="O1112" t="s">
        <v>3266</v>
      </c>
      <c r="P1112" t="s">
        <v>3266</v>
      </c>
      <c r="Q1112" t="s">
        <v>3267</v>
      </c>
      <c r="R1112" t="s">
        <v>3264</v>
      </c>
    </row>
    <row r="1113" spans="1:18">
      <c r="A1113" t="s">
        <v>2072</v>
      </c>
      <c r="B1113" t="s">
        <v>2073</v>
      </c>
      <c r="O1113" t="s">
        <v>3266</v>
      </c>
      <c r="P1113" t="s">
        <v>3266</v>
      </c>
      <c r="Q1113" t="s">
        <v>3267</v>
      </c>
      <c r="R1113" t="s">
        <v>3264</v>
      </c>
    </row>
    <row r="1114" spans="1:18">
      <c r="A1114" t="s">
        <v>2074</v>
      </c>
      <c r="B1114" t="s">
        <v>38</v>
      </c>
      <c r="O1114" t="s">
        <v>3266</v>
      </c>
      <c r="P1114" t="s">
        <v>3266</v>
      </c>
      <c r="Q1114" t="s">
        <v>3267</v>
      </c>
      <c r="R1114" t="s">
        <v>3264</v>
      </c>
    </row>
    <row r="1115" spans="1:18">
      <c r="A1115" t="s">
        <v>2075</v>
      </c>
      <c r="B1115" t="s">
        <v>133</v>
      </c>
      <c r="C1115">
        <v>861</v>
      </c>
      <c r="D1115">
        <v>1011</v>
      </c>
      <c r="E1115">
        <v>1922</v>
      </c>
      <c r="F1115">
        <v>464</v>
      </c>
      <c r="G1115">
        <v>248</v>
      </c>
      <c r="H1115">
        <v>78</v>
      </c>
      <c r="I1115">
        <v>0</v>
      </c>
      <c r="J1115">
        <v>0</v>
      </c>
      <c r="K1115">
        <v>0</v>
      </c>
      <c r="L1115">
        <v>371</v>
      </c>
      <c r="M1115">
        <v>27</v>
      </c>
      <c r="N1115">
        <v>1105</v>
      </c>
      <c r="O1115">
        <v>1.232</v>
      </c>
      <c r="P1115">
        <v>0.901</v>
      </c>
      <c r="Q1115" t="s">
        <v>3262</v>
      </c>
      <c r="R1115" t="s">
        <v>3263</v>
      </c>
    </row>
    <row r="1116" spans="1:18">
      <c r="A1116" t="s">
        <v>2076</v>
      </c>
      <c r="B1116" t="s">
        <v>2077</v>
      </c>
      <c r="C1116">
        <v>861</v>
      </c>
      <c r="D1116">
        <v>1011</v>
      </c>
      <c r="E1116">
        <v>1922</v>
      </c>
      <c r="F1116">
        <v>464</v>
      </c>
      <c r="G1116">
        <v>248</v>
      </c>
      <c r="H1116">
        <v>78</v>
      </c>
      <c r="I1116">
        <v>0</v>
      </c>
      <c r="J1116">
        <v>0</v>
      </c>
      <c r="K1116">
        <v>0</v>
      </c>
      <c r="L1116">
        <v>371</v>
      </c>
      <c r="M1116">
        <v>27</v>
      </c>
      <c r="N1116">
        <v>1105</v>
      </c>
      <c r="O1116">
        <v>1.232</v>
      </c>
      <c r="P1116">
        <v>0.901</v>
      </c>
      <c r="Q1116" t="s">
        <v>3262</v>
      </c>
      <c r="R1116" t="s">
        <v>3264</v>
      </c>
    </row>
    <row r="1117" spans="1:18">
      <c r="A1117" t="s">
        <v>2078</v>
      </c>
      <c r="B1117" t="s">
        <v>166</v>
      </c>
      <c r="C1117">
        <v>791</v>
      </c>
      <c r="D1117">
        <v>890</v>
      </c>
      <c r="E1117">
        <v>784</v>
      </c>
      <c r="F1117">
        <v>464</v>
      </c>
      <c r="G1117">
        <v>248</v>
      </c>
      <c r="H1117">
        <v>72</v>
      </c>
      <c r="I1117">
        <v>0</v>
      </c>
      <c r="J1117">
        <v>0</v>
      </c>
      <c r="K1117">
        <v>0</v>
      </c>
      <c r="L1117">
        <v>61</v>
      </c>
      <c r="M1117">
        <v>0</v>
      </c>
      <c r="O1117">
        <v>-0.009</v>
      </c>
      <c r="P1117">
        <v>-0.119</v>
      </c>
      <c r="Q1117" t="s">
        <v>3262</v>
      </c>
      <c r="R1117" t="s">
        <v>3265</v>
      </c>
    </row>
    <row r="1118" spans="1:18">
      <c r="A1118" t="s">
        <v>2079</v>
      </c>
      <c r="B1118" t="s">
        <v>168</v>
      </c>
      <c r="C1118">
        <v>0</v>
      </c>
      <c r="D1118">
        <v>8</v>
      </c>
      <c r="E1118">
        <v>0</v>
      </c>
      <c r="F1118">
        <v>0</v>
      </c>
      <c r="G1118">
        <v>0</v>
      </c>
      <c r="H1118">
        <v>0</v>
      </c>
      <c r="I1118">
        <v>0</v>
      </c>
      <c r="J1118">
        <v>0</v>
      </c>
      <c r="K1118">
        <v>0</v>
      </c>
      <c r="L1118">
        <v>0</v>
      </c>
      <c r="M1118">
        <v>0</v>
      </c>
      <c r="O1118" t="s">
        <v>3266</v>
      </c>
      <c r="P1118">
        <v>-1</v>
      </c>
      <c r="Q1118" t="s">
        <v>3262</v>
      </c>
      <c r="R1118" t="s">
        <v>3265</v>
      </c>
    </row>
    <row r="1119" spans="1:18">
      <c r="A1119" t="s">
        <v>2080</v>
      </c>
      <c r="B1119" t="s">
        <v>170</v>
      </c>
      <c r="C1119">
        <v>0</v>
      </c>
      <c r="D1119">
        <v>0</v>
      </c>
      <c r="E1119">
        <v>0</v>
      </c>
      <c r="F1119">
        <v>0</v>
      </c>
      <c r="G1119">
        <v>0</v>
      </c>
      <c r="H1119">
        <v>0</v>
      </c>
      <c r="I1119">
        <v>0</v>
      </c>
      <c r="J1119">
        <v>0</v>
      </c>
      <c r="K1119">
        <v>0</v>
      </c>
      <c r="L1119">
        <v>0</v>
      </c>
      <c r="M1119">
        <v>0</v>
      </c>
      <c r="O1119" t="s">
        <v>3266</v>
      </c>
      <c r="P1119" t="s">
        <v>3266</v>
      </c>
      <c r="Q1119" t="s">
        <v>3267</v>
      </c>
      <c r="R1119" t="s">
        <v>3265</v>
      </c>
    </row>
    <row r="1120" spans="1:18">
      <c r="A1120" t="s">
        <v>2081</v>
      </c>
      <c r="B1120" t="s">
        <v>2082</v>
      </c>
      <c r="C1120">
        <v>0</v>
      </c>
      <c r="D1120">
        <v>0</v>
      </c>
      <c r="E1120">
        <v>0</v>
      </c>
      <c r="F1120">
        <v>0</v>
      </c>
      <c r="G1120">
        <v>0</v>
      </c>
      <c r="H1120">
        <v>0</v>
      </c>
      <c r="I1120">
        <v>0</v>
      </c>
      <c r="J1120">
        <v>0</v>
      </c>
      <c r="K1120">
        <v>0</v>
      </c>
      <c r="L1120">
        <v>100</v>
      </c>
      <c r="M1120">
        <v>0</v>
      </c>
      <c r="O1120" t="s">
        <v>3266</v>
      </c>
      <c r="P1120" t="s">
        <v>3266</v>
      </c>
      <c r="Q1120" t="s">
        <v>3267</v>
      </c>
      <c r="R1120" t="s">
        <v>3265</v>
      </c>
    </row>
    <row r="1121" spans="1:18">
      <c r="A1121" t="s">
        <v>2083</v>
      </c>
      <c r="B1121" t="s">
        <v>2084</v>
      </c>
      <c r="C1121">
        <v>0</v>
      </c>
      <c r="D1121">
        <v>0</v>
      </c>
      <c r="E1121">
        <v>1105</v>
      </c>
      <c r="F1121">
        <v>0</v>
      </c>
      <c r="G1121">
        <v>0</v>
      </c>
      <c r="H1121">
        <v>0</v>
      </c>
      <c r="I1121">
        <v>0</v>
      </c>
      <c r="J1121">
        <v>0</v>
      </c>
      <c r="K1121">
        <v>0</v>
      </c>
      <c r="L1121">
        <v>0</v>
      </c>
      <c r="M1121">
        <v>0</v>
      </c>
      <c r="N1121">
        <v>1105</v>
      </c>
      <c r="O1121" t="s">
        <v>3266</v>
      </c>
      <c r="P1121" t="s">
        <v>3266</v>
      </c>
      <c r="Q1121" t="s">
        <v>3267</v>
      </c>
      <c r="R1121" t="s">
        <v>3265</v>
      </c>
    </row>
    <row r="1122" spans="1:18">
      <c r="A1122" t="s">
        <v>2085</v>
      </c>
      <c r="B1122" t="s">
        <v>2086</v>
      </c>
      <c r="C1122">
        <v>0</v>
      </c>
      <c r="D1122">
        <v>0</v>
      </c>
      <c r="E1122">
        <v>0</v>
      </c>
      <c r="F1122">
        <v>0</v>
      </c>
      <c r="G1122">
        <v>0</v>
      </c>
      <c r="H1122">
        <v>0</v>
      </c>
      <c r="I1122">
        <v>0</v>
      </c>
      <c r="J1122">
        <v>0</v>
      </c>
      <c r="K1122">
        <v>0</v>
      </c>
      <c r="L1122">
        <v>0</v>
      </c>
      <c r="M1122">
        <v>0</v>
      </c>
      <c r="O1122" t="s">
        <v>3266</v>
      </c>
      <c r="P1122" t="s">
        <v>3266</v>
      </c>
      <c r="Q1122" t="s">
        <v>3267</v>
      </c>
      <c r="R1122" t="s">
        <v>3265</v>
      </c>
    </row>
    <row r="1123" spans="1:18">
      <c r="A1123" t="s">
        <v>2087</v>
      </c>
      <c r="B1123" t="s">
        <v>2088</v>
      </c>
      <c r="C1123">
        <v>67</v>
      </c>
      <c r="D1123">
        <v>70</v>
      </c>
      <c r="E1123">
        <v>33</v>
      </c>
      <c r="F1123">
        <v>0</v>
      </c>
      <c r="G1123">
        <v>0</v>
      </c>
      <c r="H1123">
        <v>6</v>
      </c>
      <c r="I1123">
        <v>0</v>
      </c>
      <c r="J1123">
        <v>0</v>
      </c>
      <c r="K1123">
        <v>0</v>
      </c>
      <c r="L1123">
        <v>24</v>
      </c>
      <c r="M1123">
        <v>27</v>
      </c>
      <c r="O1123">
        <v>-0.507</v>
      </c>
      <c r="P1123">
        <v>-0.529</v>
      </c>
      <c r="Q1123" t="s">
        <v>3262</v>
      </c>
      <c r="R1123" t="s">
        <v>3265</v>
      </c>
    </row>
    <row r="1124" spans="1:18">
      <c r="A1124" t="s">
        <v>2089</v>
      </c>
      <c r="B1124" t="s">
        <v>2090</v>
      </c>
      <c r="C1124">
        <v>0</v>
      </c>
      <c r="D1124">
        <v>43</v>
      </c>
      <c r="E1124">
        <v>0</v>
      </c>
      <c r="F1124">
        <v>0</v>
      </c>
      <c r="G1124">
        <v>0</v>
      </c>
      <c r="H1124">
        <v>0</v>
      </c>
      <c r="I1124">
        <v>0</v>
      </c>
      <c r="J1124">
        <v>0</v>
      </c>
      <c r="K1124">
        <v>0</v>
      </c>
      <c r="L1124">
        <v>66</v>
      </c>
      <c r="M1124">
        <v>0</v>
      </c>
      <c r="O1124" t="s">
        <v>3266</v>
      </c>
      <c r="P1124">
        <v>-1</v>
      </c>
      <c r="Q1124" t="s">
        <v>3262</v>
      </c>
      <c r="R1124" t="s">
        <v>3265</v>
      </c>
    </row>
    <row r="1125" spans="1:18">
      <c r="A1125" t="s">
        <v>2091</v>
      </c>
      <c r="B1125" t="s">
        <v>2092</v>
      </c>
      <c r="C1125">
        <v>0</v>
      </c>
      <c r="D1125">
        <v>0</v>
      </c>
      <c r="E1125">
        <v>0</v>
      </c>
      <c r="F1125">
        <v>0</v>
      </c>
      <c r="G1125">
        <v>0</v>
      </c>
      <c r="H1125">
        <v>0</v>
      </c>
      <c r="I1125">
        <v>0</v>
      </c>
      <c r="J1125">
        <v>0</v>
      </c>
      <c r="K1125">
        <v>0</v>
      </c>
      <c r="L1125">
        <v>0</v>
      </c>
      <c r="M1125">
        <v>0</v>
      </c>
      <c r="O1125" t="s">
        <v>3266</v>
      </c>
      <c r="P1125" t="s">
        <v>3266</v>
      </c>
      <c r="Q1125" t="s">
        <v>3267</v>
      </c>
      <c r="R1125" t="s">
        <v>3265</v>
      </c>
    </row>
    <row r="1126" spans="1:18">
      <c r="A1126" t="s">
        <v>2093</v>
      </c>
      <c r="B1126" t="s">
        <v>2094</v>
      </c>
      <c r="C1126">
        <v>0</v>
      </c>
      <c r="D1126">
        <v>0</v>
      </c>
      <c r="E1126">
        <v>0</v>
      </c>
      <c r="F1126">
        <v>0</v>
      </c>
      <c r="G1126">
        <v>0</v>
      </c>
      <c r="H1126">
        <v>0</v>
      </c>
      <c r="I1126">
        <v>0</v>
      </c>
      <c r="J1126">
        <v>0</v>
      </c>
      <c r="K1126">
        <v>0</v>
      </c>
      <c r="L1126">
        <v>120</v>
      </c>
      <c r="M1126">
        <v>0</v>
      </c>
      <c r="O1126" t="s">
        <v>3266</v>
      </c>
      <c r="P1126" t="s">
        <v>3266</v>
      </c>
      <c r="Q1126" t="s">
        <v>3267</v>
      </c>
      <c r="R1126" t="s">
        <v>3265</v>
      </c>
    </row>
    <row r="1127" spans="1:18">
      <c r="A1127" t="s">
        <v>2095</v>
      </c>
      <c r="B1127" t="s">
        <v>2096</v>
      </c>
      <c r="C1127">
        <v>0</v>
      </c>
      <c r="D1127">
        <v>0</v>
      </c>
      <c r="E1127">
        <v>0</v>
      </c>
      <c r="F1127">
        <v>0</v>
      </c>
      <c r="G1127">
        <v>0</v>
      </c>
      <c r="H1127">
        <v>0</v>
      </c>
      <c r="I1127">
        <v>0</v>
      </c>
      <c r="J1127">
        <v>0</v>
      </c>
      <c r="K1127">
        <v>0</v>
      </c>
      <c r="L1127">
        <v>0</v>
      </c>
      <c r="M1127">
        <v>0</v>
      </c>
      <c r="O1127" t="s">
        <v>3266</v>
      </c>
      <c r="P1127" t="s">
        <v>3266</v>
      </c>
      <c r="Q1127" t="s">
        <v>3267</v>
      </c>
      <c r="R1127" t="s">
        <v>3265</v>
      </c>
    </row>
    <row r="1128" spans="1:18">
      <c r="A1128" t="s">
        <v>2097</v>
      </c>
      <c r="B1128" t="s">
        <v>2098</v>
      </c>
      <c r="C1128">
        <v>0</v>
      </c>
      <c r="D1128">
        <v>0</v>
      </c>
      <c r="E1128">
        <v>0</v>
      </c>
      <c r="F1128">
        <v>0</v>
      </c>
      <c r="G1128">
        <v>0</v>
      </c>
      <c r="H1128">
        <v>0</v>
      </c>
      <c r="I1128">
        <v>0</v>
      </c>
      <c r="J1128">
        <v>0</v>
      </c>
      <c r="K1128">
        <v>0</v>
      </c>
      <c r="L1128">
        <v>0</v>
      </c>
      <c r="M1128">
        <v>0</v>
      </c>
      <c r="O1128" t="s">
        <v>3266</v>
      </c>
      <c r="P1128" t="s">
        <v>3266</v>
      </c>
      <c r="Q1128" t="s">
        <v>3267</v>
      </c>
      <c r="R1128" t="s">
        <v>3265</v>
      </c>
    </row>
    <row r="1129" spans="1:18">
      <c r="A1129" t="s">
        <v>2099</v>
      </c>
      <c r="B1129" t="s">
        <v>2100</v>
      </c>
      <c r="C1129">
        <v>0</v>
      </c>
      <c r="D1129">
        <v>0</v>
      </c>
      <c r="E1129">
        <v>0</v>
      </c>
      <c r="F1129">
        <v>0</v>
      </c>
      <c r="G1129">
        <v>0</v>
      </c>
      <c r="H1129">
        <v>0</v>
      </c>
      <c r="I1129">
        <v>0</v>
      </c>
      <c r="J1129">
        <v>0</v>
      </c>
      <c r="K1129">
        <v>0</v>
      </c>
      <c r="L1129">
        <v>0</v>
      </c>
      <c r="M1129">
        <v>0</v>
      </c>
      <c r="O1129" t="s">
        <v>3266</v>
      </c>
      <c r="P1129" t="s">
        <v>3266</v>
      </c>
      <c r="Q1129" t="s">
        <v>3267</v>
      </c>
      <c r="R1129" t="s">
        <v>3265</v>
      </c>
    </row>
    <row r="1130" spans="1:18">
      <c r="A1130" t="s">
        <v>2101</v>
      </c>
      <c r="B1130" t="s">
        <v>2102</v>
      </c>
      <c r="C1130">
        <v>0</v>
      </c>
      <c r="D1130">
        <v>0</v>
      </c>
      <c r="E1130">
        <v>0</v>
      </c>
      <c r="F1130">
        <v>0</v>
      </c>
      <c r="G1130">
        <v>0</v>
      </c>
      <c r="H1130">
        <v>0</v>
      </c>
      <c r="I1130">
        <v>0</v>
      </c>
      <c r="J1130">
        <v>0</v>
      </c>
      <c r="K1130">
        <v>0</v>
      </c>
      <c r="L1130">
        <v>0</v>
      </c>
      <c r="M1130">
        <v>0</v>
      </c>
      <c r="O1130" t="s">
        <v>3266</v>
      </c>
      <c r="P1130" t="s">
        <v>3266</v>
      </c>
      <c r="Q1130" t="s">
        <v>3267</v>
      </c>
      <c r="R1130" t="s">
        <v>3265</v>
      </c>
    </row>
    <row r="1131" spans="1:18">
      <c r="A1131" t="s">
        <v>2103</v>
      </c>
      <c r="B1131" t="s">
        <v>2104</v>
      </c>
      <c r="C1131">
        <v>0</v>
      </c>
      <c r="D1131">
        <v>0</v>
      </c>
      <c r="E1131">
        <v>0</v>
      </c>
      <c r="F1131">
        <v>0</v>
      </c>
      <c r="G1131">
        <v>0</v>
      </c>
      <c r="H1131">
        <v>0</v>
      </c>
      <c r="I1131">
        <v>0</v>
      </c>
      <c r="J1131">
        <v>0</v>
      </c>
      <c r="K1131">
        <v>0</v>
      </c>
      <c r="L1131">
        <v>0</v>
      </c>
      <c r="M1131">
        <v>0</v>
      </c>
      <c r="O1131" t="s">
        <v>3266</v>
      </c>
      <c r="P1131" t="s">
        <v>3266</v>
      </c>
      <c r="Q1131" t="s">
        <v>3267</v>
      </c>
      <c r="R1131" t="s">
        <v>3265</v>
      </c>
    </row>
    <row r="1132" spans="1:18">
      <c r="A1132" t="s">
        <v>2105</v>
      </c>
      <c r="B1132" t="s">
        <v>2106</v>
      </c>
      <c r="C1132">
        <v>0</v>
      </c>
      <c r="D1132">
        <v>0</v>
      </c>
      <c r="E1132">
        <v>0</v>
      </c>
      <c r="F1132">
        <v>0</v>
      </c>
      <c r="G1132">
        <v>0</v>
      </c>
      <c r="H1132">
        <v>0</v>
      </c>
      <c r="I1132">
        <v>0</v>
      </c>
      <c r="J1132">
        <v>0</v>
      </c>
      <c r="K1132">
        <v>0</v>
      </c>
      <c r="L1132">
        <v>0</v>
      </c>
      <c r="M1132">
        <v>0</v>
      </c>
      <c r="O1132" t="s">
        <v>3266</v>
      </c>
      <c r="P1132" t="s">
        <v>3266</v>
      </c>
      <c r="Q1132" t="s">
        <v>3267</v>
      </c>
      <c r="R1132" t="s">
        <v>3265</v>
      </c>
    </row>
    <row r="1133" spans="1:18">
      <c r="A1133" t="s">
        <v>2107</v>
      </c>
      <c r="B1133" t="s">
        <v>2108</v>
      </c>
      <c r="C1133">
        <v>0</v>
      </c>
      <c r="D1133">
        <v>0</v>
      </c>
      <c r="E1133">
        <v>0</v>
      </c>
      <c r="F1133">
        <v>0</v>
      </c>
      <c r="G1133">
        <v>0</v>
      </c>
      <c r="H1133">
        <v>0</v>
      </c>
      <c r="I1133">
        <v>0</v>
      </c>
      <c r="J1133">
        <v>0</v>
      </c>
      <c r="K1133">
        <v>0</v>
      </c>
      <c r="L1133">
        <v>0</v>
      </c>
      <c r="M1133">
        <v>0</v>
      </c>
      <c r="O1133" t="s">
        <v>3266</v>
      </c>
      <c r="P1133" t="s">
        <v>3266</v>
      </c>
      <c r="Q1133" t="s">
        <v>3267</v>
      </c>
      <c r="R1133" t="s">
        <v>3265</v>
      </c>
    </row>
    <row r="1134" spans="1:18">
      <c r="A1134" t="s">
        <v>2109</v>
      </c>
      <c r="B1134" t="s">
        <v>2110</v>
      </c>
      <c r="C1134">
        <v>0</v>
      </c>
      <c r="D1134">
        <v>0</v>
      </c>
      <c r="E1134">
        <v>0</v>
      </c>
      <c r="F1134">
        <v>0</v>
      </c>
      <c r="G1134">
        <v>0</v>
      </c>
      <c r="H1134">
        <v>0</v>
      </c>
      <c r="I1134">
        <v>0</v>
      </c>
      <c r="J1134">
        <v>0</v>
      </c>
      <c r="K1134">
        <v>0</v>
      </c>
      <c r="L1134">
        <v>0</v>
      </c>
      <c r="M1134">
        <v>0</v>
      </c>
      <c r="O1134" t="s">
        <v>3266</v>
      </c>
      <c r="P1134" t="s">
        <v>3266</v>
      </c>
      <c r="Q1134" t="s">
        <v>3267</v>
      </c>
      <c r="R1134" t="s">
        <v>3265</v>
      </c>
    </row>
    <row r="1135" spans="1:18">
      <c r="A1135" t="s">
        <v>2111</v>
      </c>
      <c r="B1135" t="s">
        <v>2112</v>
      </c>
      <c r="C1135">
        <v>0</v>
      </c>
      <c r="D1135">
        <v>0</v>
      </c>
      <c r="E1135">
        <v>0</v>
      </c>
      <c r="F1135">
        <v>0</v>
      </c>
      <c r="G1135">
        <v>0</v>
      </c>
      <c r="H1135">
        <v>0</v>
      </c>
      <c r="I1135">
        <v>0</v>
      </c>
      <c r="J1135">
        <v>0</v>
      </c>
      <c r="K1135">
        <v>0</v>
      </c>
      <c r="L1135">
        <v>0</v>
      </c>
      <c r="M1135">
        <v>0</v>
      </c>
      <c r="O1135" t="s">
        <v>3266</v>
      </c>
      <c r="P1135" t="s">
        <v>3266</v>
      </c>
      <c r="Q1135" t="s">
        <v>3267</v>
      </c>
      <c r="R1135" t="s">
        <v>3265</v>
      </c>
    </row>
    <row r="1136" spans="1:18">
      <c r="A1136" t="s">
        <v>2113</v>
      </c>
      <c r="B1136" t="s">
        <v>2114</v>
      </c>
      <c r="C1136">
        <v>0</v>
      </c>
      <c r="D1136">
        <v>0</v>
      </c>
      <c r="E1136">
        <v>0</v>
      </c>
      <c r="F1136">
        <v>0</v>
      </c>
      <c r="G1136">
        <v>0</v>
      </c>
      <c r="H1136">
        <v>0</v>
      </c>
      <c r="I1136">
        <v>0</v>
      </c>
      <c r="J1136">
        <v>0</v>
      </c>
      <c r="K1136">
        <v>0</v>
      </c>
      <c r="L1136">
        <v>0</v>
      </c>
      <c r="M1136">
        <v>0</v>
      </c>
      <c r="O1136" t="s">
        <v>3266</v>
      </c>
      <c r="P1136" t="s">
        <v>3266</v>
      </c>
      <c r="Q1136" t="s">
        <v>3267</v>
      </c>
      <c r="R1136" t="s">
        <v>3265</v>
      </c>
    </row>
    <row r="1137" spans="1:18">
      <c r="A1137" t="s">
        <v>2115</v>
      </c>
      <c r="B1137" t="s">
        <v>2116</v>
      </c>
      <c r="C1137">
        <v>0</v>
      </c>
      <c r="D1137">
        <v>0</v>
      </c>
      <c r="E1137">
        <v>0</v>
      </c>
      <c r="F1137">
        <v>0</v>
      </c>
      <c r="G1137">
        <v>0</v>
      </c>
      <c r="H1137">
        <v>0</v>
      </c>
      <c r="I1137">
        <v>0</v>
      </c>
      <c r="J1137">
        <v>0</v>
      </c>
      <c r="K1137">
        <v>0</v>
      </c>
      <c r="L1137">
        <v>0</v>
      </c>
      <c r="M1137">
        <v>0</v>
      </c>
      <c r="O1137" t="s">
        <v>3266</v>
      </c>
      <c r="P1137" t="s">
        <v>3266</v>
      </c>
      <c r="Q1137" t="s">
        <v>3267</v>
      </c>
      <c r="R1137" t="s">
        <v>3265</v>
      </c>
    </row>
    <row r="1138" spans="1:18">
      <c r="A1138" t="s">
        <v>2117</v>
      </c>
      <c r="B1138" t="s">
        <v>2118</v>
      </c>
      <c r="C1138">
        <v>0</v>
      </c>
      <c r="D1138">
        <v>0</v>
      </c>
      <c r="E1138">
        <v>0</v>
      </c>
      <c r="F1138">
        <v>0</v>
      </c>
      <c r="G1138">
        <v>0</v>
      </c>
      <c r="H1138">
        <v>0</v>
      </c>
      <c r="I1138">
        <v>0</v>
      </c>
      <c r="J1138">
        <v>0</v>
      </c>
      <c r="K1138">
        <v>0</v>
      </c>
      <c r="L1138">
        <v>0</v>
      </c>
      <c r="M1138">
        <v>0</v>
      </c>
      <c r="O1138" t="s">
        <v>3266</v>
      </c>
      <c r="P1138" t="s">
        <v>3266</v>
      </c>
      <c r="Q1138" t="s">
        <v>3267</v>
      </c>
      <c r="R1138" t="s">
        <v>3265</v>
      </c>
    </row>
    <row r="1139" spans="1:18">
      <c r="A1139" t="s">
        <v>2119</v>
      </c>
      <c r="B1139" t="s">
        <v>2120</v>
      </c>
      <c r="C1139">
        <v>0</v>
      </c>
      <c r="D1139">
        <v>0</v>
      </c>
      <c r="E1139">
        <v>0</v>
      </c>
      <c r="F1139">
        <v>0</v>
      </c>
      <c r="G1139">
        <v>0</v>
      </c>
      <c r="H1139">
        <v>0</v>
      </c>
      <c r="I1139">
        <v>0</v>
      </c>
      <c r="J1139">
        <v>0</v>
      </c>
      <c r="K1139">
        <v>0</v>
      </c>
      <c r="L1139">
        <v>0</v>
      </c>
      <c r="M1139">
        <v>0</v>
      </c>
      <c r="O1139" t="s">
        <v>3266</v>
      </c>
      <c r="P1139" t="s">
        <v>3266</v>
      </c>
      <c r="Q1139" t="s">
        <v>3267</v>
      </c>
      <c r="R1139" t="s">
        <v>3265</v>
      </c>
    </row>
    <row r="1140" spans="1:18">
      <c r="A1140" t="s">
        <v>2121</v>
      </c>
      <c r="B1140" t="s">
        <v>2122</v>
      </c>
      <c r="C1140">
        <v>0</v>
      </c>
      <c r="D1140">
        <v>0</v>
      </c>
      <c r="E1140">
        <v>0</v>
      </c>
      <c r="F1140">
        <v>0</v>
      </c>
      <c r="G1140">
        <v>0</v>
      </c>
      <c r="H1140">
        <v>0</v>
      </c>
      <c r="I1140">
        <v>0</v>
      </c>
      <c r="J1140">
        <v>0</v>
      </c>
      <c r="K1140">
        <v>0</v>
      </c>
      <c r="L1140">
        <v>0</v>
      </c>
      <c r="M1140">
        <v>0</v>
      </c>
      <c r="O1140" t="s">
        <v>3266</v>
      </c>
      <c r="P1140" t="s">
        <v>3266</v>
      </c>
      <c r="Q1140" t="s">
        <v>3267</v>
      </c>
      <c r="R1140" t="s">
        <v>3265</v>
      </c>
    </row>
    <row r="1141" spans="1:18">
      <c r="A1141" t="s">
        <v>2123</v>
      </c>
      <c r="B1141" t="s">
        <v>184</v>
      </c>
      <c r="C1141">
        <v>0</v>
      </c>
      <c r="D1141">
        <v>0</v>
      </c>
      <c r="E1141">
        <v>0</v>
      </c>
      <c r="F1141">
        <v>0</v>
      </c>
      <c r="G1141">
        <v>0</v>
      </c>
      <c r="H1141">
        <v>0</v>
      </c>
      <c r="I1141">
        <v>0</v>
      </c>
      <c r="J1141">
        <v>0</v>
      </c>
      <c r="K1141">
        <v>0</v>
      </c>
      <c r="L1141">
        <v>0</v>
      </c>
      <c r="M1141">
        <v>0</v>
      </c>
      <c r="O1141" t="s">
        <v>3266</v>
      </c>
      <c r="P1141" t="s">
        <v>3266</v>
      </c>
      <c r="Q1141" t="s">
        <v>3267</v>
      </c>
      <c r="R1141" t="s">
        <v>3265</v>
      </c>
    </row>
    <row r="1142" spans="1:18">
      <c r="A1142" t="s">
        <v>2124</v>
      </c>
      <c r="B1142" t="s">
        <v>2125</v>
      </c>
      <c r="C1142">
        <v>3</v>
      </c>
      <c r="D1142">
        <v>0</v>
      </c>
      <c r="E1142">
        <v>0</v>
      </c>
      <c r="F1142">
        <v>0</v>
      </c>
      <c r="G1142">
        <v>0</v>
      </c>
      <c r="H1142">
        <v>0</v>
      </c>
      <c r="I1142">
        <v>0</v>
      </c>
      <c r="J1142">
        <v>0</v>
      </c>
      <c r="K1142">
        <v>0</v>
      </c>
      <c r="L1142">
        <v>0</v>
      </c>
      <c r="M1142">
        <v>0</v>
      </c>
      <c r="O1142">
        <v>-1</v>
      </c>
      <c r="P1142" t="s">
        <v>3266</v>
      </c>
      <c r="Q1142" t="s">
        <v>3262</v>
      </c>
      <c r="R1142" t="s">
        <v>3265</v>
      </c>
    </row>
    <row r="1143" spans="1:18">
      <c r="A1143" t="s">
        <v>2126</v>
      </c>
      <c r="B1143" t="s">
        <v>2127</v>
      </c>
      <c r="C1143">
        <v>0</v>
      </c>
      <c r="D1143">
        <v>0</v>
      </c>
      <c r="E1143">
        <v>0</v>
      </c>
      <c r="F1143">
        <v>0</v>
      </c>
      <c r="G1143">
        <v>0</v>
      </c>
      <c r="H1143">
        <v>0</v>
      </c>
      <c r="I1143">
        <v>0</v>
      </c>
      <c r="J1143">
        <v>0</v>
      </c>
      <c r="K1143">
        <v>0</v>
      </c>
      <c r="L1143">
        <v>0</v>
      </c>
      <c r="M1143">
        <v>0</v>
      </c>
      <c r="N1143">
        <v>0</v>
      </c>
      <c r="O1143" t="s">
        <v>3266</v>
      </c>
      <c r="P1143" t="s">
        <v>3266</v>
      </c>
      <c r="Q1143" t="s">
        <v>3267</v>
      </c>
      <c r="R1143" t="s">
        <v>3264</v>
      </c>
    </row>
    <row r="1144" spans="1:18">
      <c r="A1144" t="s">
        <v>2128</v>
      </c>
      <c r="B1144" t="s">
        <v>166</v>
      </c>
      <c r="C1144">
        <v>0</v>
      </c>
      <c r="D1144">
        <v>0</v>
      </c>
      <c r="E1144">
        <v>0</v>
      </c>
      <c r="F1144">
        <v>0</v>
      </c>
      <c r="G1144">
        <v>0</v>
      </c>
      <c r="H1144">
        <v>0</v>
      </c>
      <c r="I1144">
        <v>0</v>
      </c>
      <c r="J1144">
        <v>0</v>
      </c>
      <c r="K1144">
        <v>0</v>
      </c>
      <c r="L1144">
        <v>0</v>
      </c>
      <c r="M1144">
        <v>0</v>
      </c>
      <c r="O1144" t="s">
        <v>3266</v>
      </c>
      <c r="P1144" t="s">
        <v>3266</v>
      </c>
      <c r="Q1144" t="s">
        <v>3267</v>
      </c>
      <c r="R1144" t="s">
        <v>3265</v>
      </c>
    </row>
    <row r="1145" spans="1:18">
      <c r="A1145" t="s">
        <v>2129</v>
      </c>
      <c r="B1145" t="s">
        <v>168</v>
      </c>
      <c r="C1145">
        <v>0</v>
      </c>
      <c r="D1145">
        <v>0</v>
      </c>
      <c r="E1145">
        <v>0</v>
      </c>
      <c r="F1145">
        <v>0</v>
      </c>
      <c r="G1145">
        <v>0</v>
      </c>
      <c r="H1145">
        <v>0</v>
      </c>
      <c r="I1145">
        <v>0</v>
      </c>
      <c r="J1145">
        <v>0</v>
      </c>
      <c r="K1145">
        <v>0</v>
      </c>
      <c r="L1145">
        <v>0</v>
      </c>
      <c r="M1145">
        <v>0</v>
      </c>
      <c r="O1145" t="s">
        <v>3266</v>
      </c>
      <c r="P1145" t="s">
        <v>3266</v>
      </c>
      <c r="Q1145" t="s">
        <v>3267</v>
      </c>
      <c r="R1145" t="s">
        <v>3265</v>
      </c>
    </row>
    <row r="1146" spans="1:18">
      <c r="A1146" t="s">
        <v>2130</v>
      </c>
      <c r="B1146" t="s">
        <v>170</v>
      </c>
      <c r="C1146">
        <v>0</v>
      </c>
      <c r="D1146">
        <v>0</v>
      </c>
      <c r="E1146">
        <v>0</v>
      </c>
      <c r="F1146">
        <v>0</v>
      </c>
      <c r="G1146">
        <v>0</v>
      </c>
      <c r="H1146">
        <v>0</v>
      </c>
      <c r="I1146">
        <v>0</v>
      </c>
      <c r="J1146">
        <v>0</v>
      </c>
      <c r="K1146">
        <v>0</v>
      </c>
      <c r="L1146">
        <v>0</v>
      </c>
      <c r="M1146">
        <v>0</v>
      </c>
      <c r="O1146" t="s">
        <v>3266</v>
      </c>
      <c r="P1146" t="s">
        <v>3266</v>
      </c>
      <c r="Q1146" t="s">
        <v>3267</v>
      </c>
      <c r="R1146" t="s">
        <v>3265</v>
      </c>
    </row>
    <row r="1147" spans="1:18">
      <c r="A1147" t="s">
        <v>2131</v>
      </c>
      <c r="B1147" t="s">
        <v>2132</v>
      </c>
      <c r="C1147">
        <v>0</v>
      </c>
      <c r="D1147">
        <v>0</v>
      </c>
      <c r="E1147">
        <v>0</v>
      </c>
      <c r="F1147">
        <v>0</v>
      </c>
      <c r="G1147">
        <v>0</v>
      </c>
      <c r="H1147">
        <v>0</v>
      </c>
      <c r="I1147">
        <v>0</v>
      </c>
      <c r="J1147">
        <v>0</v>
      </c>
      <c r="K1147">
        <v>0</v>
      </c>
      <c r="L1147">
        <v>0</v>
      </c>
      <c r="M1147">
        <v>0</v>
      </c>
      <c r="O1147" t="s">
        <v>3266</v>
      </c>
      <c r="P1147" t="s">
        <v>3266</v>
      </c>
      <c r="Q1147" t="s">
        <v>3267</v>
      </c>
      <c r="R1147" t="s">
        <v>3265</v>
      </c>
    </row>
    <row r="1148" spans="1:18">
      <c r="A1148" t="s">
        <v>2133</v>
      </c>
      <c r="B1148" t="s">
        <v>2134</v>
      </c>
      <c r="C1148">
        <v>0</v>
      </c>
      <c r="D1148">
        <v>0</v>
      </c>
      <c r="E1148">
        <v>0</v>
      </c>
      <c r="F1148">
        <v>0</v>
      </c>
      <c r="G1148">
        <v>0</v>
      </c>
      <c r="H1148">
        <v>0</v>
      </c>
      <c r="I1148">
        <v>0</v>
      </c>
      <c r="J1148">
        <v>0</v>
      </c>
      <c r="K1148">
        <v>0</v>
      </c>
      <c r="L1148">
        <v>0</v>
      </c>
      <c r="M1148">
        <v>0</v>
      </c>
      <c r="O1148" t="s">
        <v>3266</v>
      </c>
      <c r="P1148" t="s">
        <v>3266</v>
      </c>
      <c r="Q1148" t="s">
        <v>3267</v>
      </c>
      <c r="R1148" t="s">
        <v>3265</v>
      </c>
    </row>
    <row r="1149" spans="1:18">
      <c r="A1149" t="s">
        <v>2135</v>
      </c>
      <c r="B1149" t="s">
        <v>2136</v>
      </c>
      <c r="C1149">
        <v>0</v>
      </c>
      <c r="D1149">
        <v>0</v>
      </c>
      <c r="E1149">
        <v>0</v>
      </c>
      <c r="F1149">
        <v>0</v>
      </c>
      <c r="G1149">
        <v>0</v>
      </c>
      <c r="H1149">
        <v>0</v>
      </c>
      <c r="I1149">
        <v>0</v>
      </c>
      <c r="J1149">
        <v>0</v>
      </c>
      <c r="K1149">
        <v>0</v>
      </c>
      <c r="L1149">
        <v>0</v>
      </c>
      <c r="M1149">
        <v>0</v>
      </c>
      <c r="O1149" t="s">
        <v>3266</v>
      </c>
      <c r="P1149" t="s">
        <v>3266</v>
      </c>
      <c r="Q1149" t="s">
        <v>3267</v>
      </c>
      <c r="R1149" t="s">
        <v>3265</v>
      </c>
    </row>
    <row r="1150" spans="1:18">
      <c r="A1150" t="s">
        <v>2137</v>
      </c>
      <c r="B1150" t="s">
        <v>2138</v>
      </c>
      <c r="C1150">
        <v>0</v>
      </c>
      <c r="D1150">
        <v>0</v>
      </c>
      <c r="E1150">
        <v>0</v>
      </c>
      <c r="F1150">
        <v>0</v>
      </c>
      <c r="G1150">
        <v>0</v>
      </c>
      <c r="H1150">
        <v>0</v>
      </c>
      <c r="I1150">
        <v>0</v>
      </c>
      <c r="J1150">
        <v>0</v>
      </c>
      <c r="K1150">
        <v>0</v>
      </c>
      <c r="L1150">
        <v>0</v>
      </c>
      <c r="M1150">
        <v>0</v>
      </c>
      <c r="O1150" t="s">
        <v>3266</v>
      </c>
      <c r="P1150" t="s">
        <v>3266</v>
      </c>
      <c r="Q1150" t="s">
        <v>3267</v>
      </c>
      <c r="R1150" t="s">
        <v>3265</v>
      </c>
    </row>
    <row r="1151" spans="1:18">
      <c r="A1151" t="s">
        <v>2139</v>
      </c>
      <c r="B1151" t="s">
        <v>2140</v>
      </c>
      <c r="C1151">
        <v>0</v>
      </c>
      <c r="D1151">
        <v>0</v>
      </c>
      <c r="E1151">
        <v>0</v>
      </c>
      <c r="F1151">
        <v>0</v>
      </c>
      <c r="G1151">
        <v>0</v>
      </c>
      <c r="H1151">
        <v>0</v>
      </c>
      <c r="I1151">
        <v>0</v>
      </c>
      <c r="J1151">
        <v>0</v>
      </c>
      <c r="K1151">
        <v>0</v>
      </c>
      <c r="L1151">
        <v>0</v>
      </c>
      <c r="M1151">
        <v>0</v>
      </c>
      <c r="O1151" t="s">
        <v>3266</v>
      </c>
      <c r="P1151" t="s">
        <v>3266</v>
      </c>
      <c r="Q1151" t="s">
        <v>3267</v>
      </c>
      <c r="R1151" t="s">
        <v>3265</v>
      </c>
    </row>
    <row r="1152" spans="1:18">
      <c r="A1152" t="s">
        <v>2141</v>
      </c>
      <c r="B1152" t="s">
        <v>2142</v>
      </c>
      <c r="C1152">
        <v>0</v>
      </c>
      <c r="D1152">
        <v>0</v>
      </c>
      <c r="E1152">
        <v>0</v>
      </c>
      <c r="F1152">
        <v>0</v>
      </c>
      <c r="G1152">
        <v>0</v>
      </c>
      <c r="H1152">
        <v>0</v>
      </c>
      <c r="I1152">
        <v>0</v>
      </c>
      <c r="J1152">
        <v>0</v>
      </c>
      <c r="K1152">
        <v>0</v>
      </c>
      <c r="L1152">
        <v>0</v>
      </c>
      <c r="M1152">
        <v>0</v>
      </c>
      <c r="O1152" t="s">
        <v>3266</v>
      </c>
      <c r="P1152" t="s">
        <v>3266</v>
      </c>
      <c r="Q1152" t="s">
        <v>3267</v>
      </c>
      <c r="R1152" t="s">
        <v>3265</v>
      </c>
    </row>
    <row r="1153" spans="1:18">
      <c r="A1153" t="s">
        <v>2143</v>
      </c>
      <c r="B1153" t="s">
        <v>2144</v>
      </c>
      <c r="C1153">
        <v>0</v>
      </c>
      <c r="D1153">
        <v>0</v>
      </c>
      <c r="E1153">
        <v>0</v>
      </c>
      <c r="F1153">
        <v>0</v>
      </c>
      <c r="G1153">
        <v>0</v>
      </c>
      <c r="H1153">
        <v>0</v>
      </c>
      <c r="I1153">
        <v>0</v>
      </c>
      <c r="J1153">
        <v>0</v>
      </c>
      <c r="K1153">
        <v>0</v>
      </c>
      <c r="L1153">
        <v>0</v>
      </c>
      <c r="M1153">
        <v>0</v>
      </c>
      <c r="O1153" t="s">
        <v>3266</v>
      </c>
      <c r="P1153" t="s">
        <v>3266</v>
      </c>
      <c r="Q1153" t="s">
        <v>3267</v>
      </c>
      <c r="R1153" t="s">
        <v>3265</v>
      </c>
    </row>
    <row r="1154" spans="1:18">
      <c r="A1154" t="s">
        <v>2145</v>
      </c>
      <c r="B1154" t="s">
        <v>2146</v>
      </c>
      <c r="C1154">
        <v>0</v>
      </c>
      <c r="D1154">
        <v>0</v>
      </c>
      <c r="E1154">
        <v>0</v>
      </c>
      <c r="F1154">
        <v>0</v>
      </c>
      <c r="G1154">
        <v>0</v>
      </c>
      <c r="H1154">
        <v>0</v>
      </c>
      <c r="I1154">
        <v>0</v>
      </c>
      <c r="J1154">
        <v>0</v>
      </c>
      <c r="K1154">
        <v>0</v>
      </c>
      <c r="L1154">
        <v>0</v>
      </c>
      <c r="M1154">
        <v>0</v>
      </c>
      <c r="O1154" t="s">
        <v>3266</v>
      </c>
      <c r="P1154" t="s">
        <v>3266</v>
      </c>
      <c r="Q1154" t="s">
        <v>3267</v>
      </c>
      <c r="R1154" t="s">
        <v>3265</v>
      </c>
    </row>
    <row r="1155" spans="1:18">
      <c r="A1155" t="s">
        <v>2147</v>
      </c>
      <c r="B1155" t="s">
        <v>2148</v>
      </c>
      <c r="C1155">
        <v>0</v>
      </c>
      <c r="D1155">
        <v>0</v>
      </c>
      <c r="E1155">
        <v>0</v>
      </c>
      <c r="F1155">
        <v>0</v>
      </c>
      <c r="G1155">
        <v>0</v>
      </c>
      <c r="H1155">
        <v>0</v>
      </c>
      <c r="I1155">
        <v>0</v>
      </c>
      <c r="J1155">
        <v>0</v>
      </c>
      <c r="K1155">
        <v>0</v>
      </c>
      <c r="L1155">
        <v>0</v>
      </c>
      <c r="M1155">
        <v>0</v>
      </c>
      <c r="O1155" t="s">
        <v>3266</v>
      </c>
      <c r="P1155" t="s">
        <v>3266</v>
      </c>
      <c r="Q1155" t="s">
        <v>3267</v>
      </c>
      <c r="R1155" t="s">
        <v>3265</v>
      </c>
    </row>
    <row r="1156" spans="1:18">
      <c r="A1156" t="s">
        <v>2149</v>
      </c>
      <c r="B1156" t="s">
        <v>2150</v>
      </c>
      <c r="C1156">
        <v>0</v>
      </c>
      <c r="D1156">
        <v>0</v>
      </c>
      <c r="E1156">
        <v>0</v>
      </c>
      <c r="F1156">
        <v>0</v>
      </c>
      <c r="G1156">
        <v>0</v>
      </c>
      <c r="H1156">
        <v>0</v>
      </c>
      <c r="I1156">
        <v>0</v>
      </c>
      <c r="J1156">
        <v>0</v>
      </c>
      <c r="K1156">
        <v>0</v>
      </c>
      <c r="L1156">
        <v>0</v>
      </c>
      <c r="M1156">
        <v>0</v>
      </c>
      <c r="O1156" t="s">
        <v>3266</v>
      </c>
      <c r="P1156" t="s">
        <v>3266</v>
      </c>
      <c r="Q1156" t="s">
        <v>3267</v>
      </c>
      <c r="R1156" t="s">
        <v>3265</v>
      </c>
    </row>
    <row r="1157" spans="1:18">
      <c r="A1157" t="s">
        <v>2151</v>
      </c>
      <c r="B1157" t="s">
        <v>2152</v>
      </c>
      <c r="C1157">
        <v>0</v>
      </c>
      <c r="D1157">
        <v>0</v>
      </c>
      <c r="E1157">
        <v>0</v>
      </c>
      <c r="F1157">
        <v>0</v>
      </c>
      <c r="G1157">
        <v>0</v>
      </c>
      <c r="H1157">
        <v>0</v>
      </c>
      <c r="I1157">
        <v>0</v>
      </c>
      <c r="J1157">
        <v>0</v>
      </c>
      <c r="K1157">
        <v>0</v>
      </c>
      <c r="L1157">
        <v>0</v>
      </c>
      <c r="M1157">
        <v>0</v>
      </c>
      <c r="O1157" t="s">
        <v>3266</v>
      </c>
      <c r="P1157" t="s">
        <v>3266</v>
      </c>
      <c r="Q1157" t="s">
        <v>3267</v>
      </c>
      <c r="R1157" t="s">
        <v>3265</v>
      </c>
    </row>
    <row r="1158" spans="1:18">
      <c r="A1158" t="s">
        <v>2153</v>
      </c>
      <c r="B1158" t="s">
        <v>2154</v>
      </c>
      <c r="C1158">
        <v>0</v>
      </c>
      <c r="D1158">
        <v>0</v>
      </c>
      <c r="E1158">
        <v>0</v>
      </c>
      <c r="F1158">
        <v>0</v>
      </c>
      <c r="G1158">
        <v>0</v>
      </c>
      <c r="H1158">
        <v>0</v>
      </c>
      <c r="I1158">
        <v>0</v>
      </c>
      <c r="J1158">
        <v>0</v>
      </c>
      <c r="K1158">
        <v>0</v>
      </c>
      <c r="L1158">
        <v>0</v>
      </c>
      <c r="M1158">
        <v>0</v>
      </c>
      <c r="N1158">
        <v>0</v>
      </c>
      <c r="O1158" t="s">
        <v>3266</v>
      </c>
      <c r="P1158" t="s">
        <v>3266</v>
      </c>
      <c r="Q1158" t="s">
        <v>3267</v>
      </c>
      <c r="R1158" t="s">
        <v>3264</v>
      </c>
    </row>
    <row r="1159" spans="1:18">
      <c r="A1159" t="s">
        <v>2155</v>
      </c>
      <c r="B1159" t="s">
        <v>2154</v>
      </c>
      <c r="C1159">
        <v>0</v>
      </c>
      <c r="D1159">
        <v>0</v>
      </c>
      <c r="E1159">
        <v>0</v>
      </c>
      <c r="F1159">
        <v>0</v>
      </c>
      <c r="G1159">
        <v>0</v>
      </c>
      <c r="H1159">
        <v>0</v>
      </c>
      <c r="I1159">
        <v>0</v>
      </c>
      <c r="J1159">
        <v>0</v>
      </c>
      <c r="K1159">
        <v>0</v>
      </c>
      <c r="L1159">
        <v>0</v>
      </c>
      <c r="M1159">
        <v>0</v>
      </c>
      <c r="O1159" t="s">
        <v>3266</v>
      </c>
      <c r="P1159" t="s">
        <v>3266</v>
      </c>
      <c r="Q1159" t="s">
        <v>3267</v>
      </c>
      <c r="R1159" t="s">
        <v>3265</v>
      </c>
    </row>
    <row r="1160" spans="1:18">
      <c r="A1160" t="s">
        <v>2156</v>
      </c>
      <c r="B1160" t="s">
        <v>134</v>
      </c>
      <c r="C1160">
        <v>7060</v>
      </c>
      <c r="D1160">
        <v>10751</v>
      </c>
      <c r="E1160">
        <v>10149</v>
      </c>
      <c r="F1160">
        <v>3431</v>
      </c>
      <c r="G1160">
        <v>6718</v>
      </c>
      <c r="H1160">
        <v>0</v>
      </c>
      <c r="I1160">
        <v>0</v>
      </c>
      <c r="J1160">
        <v>0</v>
      </c>
      <c r="K1160">
        <v>0</v>
      </c>
      <c r="L1160">
        <v>200</v>
      </c>
      <c r="M1160">
        <v>0</v>
      </c>
      <c r="N1160">
        <v>0</v>
      </c>
      <c r="O1160">
        <v>0.438</v>
      </c>
      <c r="P1160">
        <v>-0.056</v>
      </c>
      <c r="Q1160" t="s">
        <v>3262</v>
      </c>
      <c r="R1160" t="s">
        <v>3263</v>
      </c>
    </row>
    <row r="1161" spans="1:18">
      <c r="A1161" t="s">
        <v>2157</v>
      </c>
      <c r="B1161" t="s">
        <v>2158</v>
      </c>
      <c r="C1161">
        <v>302</v>
      </c>
      <c r="D1161">
        <v>242</v>
      </c>
      <c r="E1161">
        <v>0</v>
      </c>
      <c r="F1161">
        <v>0</v>
      </c>
      <c r="G1161">
        <v>0</v>
      </c>
      <c r="H1161">
        <v>0</v>
      </c>
      <c r="I1161">
        <v>0</v>
      </c>
      <c r="J1161">
        <v>0</v>
      </c>
      <c r="K1161">
        <v>0</v>
      </c>
      <c r="L1161">
        <v>200</v>
      </c>
      <c r="M1161">
        <v>0</v>
      </c>
      <c r="N1161">
        <v>0</v>
      </c>
      <c r="O1161">
        <v>-1</v>
      </c>
      <c r="P1161">
        <v>-1</v>
      </c>
      <c r="Q1161" t="s">
        <v>3262</v>
      </c>
      <c r="R1161" t="s">
        <v>3264</v>
      </c>
    </row>
    <row r="1162" spans="1:18">
      <c r="A1162" t="s">
        <v>2159</v>
      </c>
      <c r="B1162" t="s">
        <v>2160</v>
      </c>
      <c r="C1162">
        <v>0</v>
      </c>
      <c r="D1162">
        <v>0</v>
      </c>
      <c r="E1162">
        <v>0</v>
      </c>
      <c r="F1162">
        <v>0</v>
      </c>
      <c r="G1162">
        <v>0</v>
      </c>
      <c r="H1162">
        <v>0</v>
      </c>
      <c r="I1162">
        <v>0</v>
      </c>
      <c r="J1162">
        <v>0</v>
      </c>
      <c r="K1162">
        <v>0</v>
      </c>
      <c r="L1162">
        <v>0</v>
      </c>
      <c r="M1162">
        <v>0</v>
      </c>
      <c r="O1162" t="s">
        <v>3266</v>
      </c>
      <c r="P1162" t="s">
        <v>3266</v>
      </c>
      <c r="Q1162" t="s">
        <v>3267</v>
      </c>
      <c r="R1162" t="s">
        <v>3265</v>
      </c>
    </row>
    <row r="1163" spans="1:18">
      <c r="A1163" t="s">
        <v>2161</v>
      </c>
      <c r="B1163" t="s">
        <v>2162</v>
      </c>
      <c r="C1163">
        <v>0</v>
      </c>
      <c r="D1163">
        <v>0</v>
      </c>
      <c r="E1163">
        <v>0</v>
      </c>
      <c r="F1163">
        <v>0</v>
      </c>
      <c r="G1163">
        <v>0</v>
      </c>
      <c r="H1163">
        <v>0</v>
      </c>
      <c r="I1163">
        <v>0</v>
      </c>
      <c r="J1163">
        <v>0</v>
      </c>
      <c r="K1163">
        <v>0</v>
      </c>
      <c r="L1163">
        <v>0</v>
      </c>
      <c r="M1163">
        <v>0</v>
      </c>
      <c r="O1163" t="s">
        <v>3266</v>
      </c>
      <c r="P1163" t="s">
        <v>3266</v>
      </c>
      <c r="Q1163" t="s">
        <v>3267</v>
      </c>
      <c r="R1163" t="s">
        <v>3265</v>
      </c>
    </row>
    <row r="1164" spans="1:18">
      <c r="A1164" t="s">
        <v>2163</v>
      </c>
      <c r="B1164" t="s">
        <v>2164</v>
      </c>
      <c r="C1164">
        <v>0</v>
      </c>
      <c r="D1164">
        <v>0</v>
      </c>
      <c r="E1164">
        <v>0</v>
      </c>
      <c r="F1164">
        <v>0</v>
      </c>
      <c r="G1164">
        <v>0</v>
      </c>
      <c r="H1164">
        <v>0</v>
      </c>
      <c r="I1164">
        <v>0</v>
      </c>
      <c r="J1164">
        <v>0</v>
      </c>
      <c r="K1164">
        <v>0</v>
      </c>
      <c r="L1164">
        <v>0</v>
      </c>
      <c r="M1164">
        <v>0</v>
      </c>
      <c r="O1164" t="s">
        <v>3266</v>
      </c>
      <c r="P1164" t="s">
        <v>3266</v>
      </c>
      <c r="Q1164" t="s">
        <v>3267</v>
      </c>
      <c r="R1164" t="s">
        <v>3265</v>
      </c>
    </row>
    <row r="1165" spans="1:18">
      <c r="A1165" t="s">
        <v>2165</v>
      </c>
      <c r="B1165" t="s">
        <v>2166</v>
      </c>
      <c r="C1165">
        <v>0</v>
      </c>
      <c r="D1165">
        <v>0</v>
      </c>
      <c r="E1165">
        <v>0</v>
      </c>
      <c r="F1165">
        <v>0</v>
      </c>
      <c r="G1165">
        <v>0</v>
      </c>
      <c r="H1165">
        <v>0</v>
      </c>
      <c r="I1165">
        <v>0</v>
      </c>
      <c r="J1165">
        <v>0</v>
      </c>
      <c r="K1165">
        <v>0</v>
      </c>
      <c r="L1165">
        <v>0</v>
      </c>
      <c r="M1165">
        <v>0</v>
      </c>
      <c r="O1165" t="s">
        <v>3266</v>
      </c>
      <c r="P1165" t="s">
        <v>3266</v>
      </c>
      <c r="Q1165" t="s">
        <v>3267</v>
      </c>
      <c r="R1165" t="s">
        <v>3265</v>
      </c>
    </row>
    <row r="1166" spans="1:18">
      <c r="A1166" t="s">
        <v>2167</v>
      </c>
      <c r="B1166" t="s">
        <v>2168</v>
      </c>
      <c r="C1166">
        <v>58</v>
      </c>
      <c r="D1166">
        <v>240</v>
      </c>
      <c r="E1166">
        <v>0</v>
      </c>
      <c r="F1166">
        <v>0</v>
      </c>
      <c r="G1166">
        <v>0</v>
      </c>
      <c r="H1166">
        <v>0</v>
      </c>
      <c r="I1166">
        <v>0</v>
      </c>
      <c r="J1166">
        <v>0</v>
      </c>
      <c r="K1166">
        <v>0</v>
      </c>
      <c r="L1166">
        <v>0</v>
      </c>
      <c r="M1166">
        <v>0</v>
      </c>
      <c r="O1166">
        <v>-1</v>
      </c>
      <c r="P1166">
        <v>-1</v>
      </c>
      <c r="Q1166" t="s">
        <v>3262</v>
      </c>
      <c r="R1166" t="s">
        <v>3265</v>
      </c>
    </row>
    <row r="1167" spans="1:18">
      <c r="A1167" t="s">
        <v>2169</v>
      </c>
      <c r="B1167" t="s">
        <v>2170</v>
      </c>
      <c r="C1167">
        <v>0</v>
      </c>
      <c r="D1167">
        <v>0</v>
      </c>
      <c r="E1167">
        <v>0</v>
      </c>
      <c r="F1167">
        <v>0</v>
      </c>
      <c r="G1167">
        <v>0</v>
      </c>
      <c r="H1167">
        <v>0</v>
      </c>
      <c r="I1167">
        <v>0</v>
      </c>
      <c r="J1167">
        <v>0</v>
      </c>
      <c r="K1167">
        <v>0</v>
      </c>
      <c r="L1167">
        <v>0</v>
      </c>
      <c r="M1167">
        <v>0</v>
      </c>
      <c r="O1167" t="s">
        <v>3266</v>
      </c>
      <c r="P1167" t="s">
        <v>3266</v>
      </c>
      <c r="Q1167" t="s">
        <v>3267</v>
      </c>
      <c r="R1167" t="s">
        <v>3265</v>
      </c>
    </row>
    <row r="1168" spans="1:18">
      <c r="A1168" t="s">
        <v>2171</v>
      </c>
      <c r="B1168" t="s">
        <v>2172</v>
      </c>
      <c r="C1168">
        <v>0</v>
      </c>
      <c r="D1168">
        <v>2</v>
      </c>
      <c r="E1168">
        <v>0</v>
      </c>
      <c r="F1168">
        <v>0</v>
      </c>
      <c r="G1168">
        <v>0</v>
      </c>
      <c r="H1168">
        <v>0</v>
      </c>
      <c r="I1168">
        <v>0</v>
      </c>
      <c r="J1168">
        <v>0</v>
      </c>
      <c r="K1168">
        <v>0</v>
      </c>
      <c r="L1168">
        <v>0</v>
      </c>
      <c r="M1168">
        <v>0</v>
      </c>
      <c r="O1168" t="s">
        <v>3266</v>
      </c>
      <c r="P1168">
        <v>-1</v>
      </c>
      <c r="Q1168" t="s">
        <v>3262</v>
      </c>
      <c r="R1168" t="s">
        <v>3265</v>
      </c>
    </row>
    <row r="1169" spans="1:18">
      <c r="A1169" t="s">
        <v>2173</v>
      </c>
      <c r="B1169" t="s">
        <v>2174</v>
      </c>
      <c r="C1169">
        <v>244</v>
      </c>
      <c r="D1169">
        <v>0</v>
      </c>
      <c r="E1169">
        <v>0</v>
      </c>
      <c r="F1169">
        <v>0</v>
      </c>
      <c r="G1169">
        <v>0</v>
      </c>
      <c r="H1169">
        <v>0</v>
      </c>
      <c r="I1169">
        <v>0</v>
      </c>
      <c r="J1169">
        <v>0</v>
      </c>
      <c r="K1169">
        <v>0</v>
      </c>
      <c r="L1169">
        <v>200</v>
      </c>
      <c r="M1169">
        <v>0</v>
      </c>
      <c r="O1169">
        <v>-1</v>
      </c>
      <c r="P1169" t="s">
        <v>3266</v>
      </c>
      <c r="Q1169" t="s">
        <v>3262</v>
      </c>
      <c r="R1169" t="s">
        <v>3265</v>
      </c>
    </row>
    <row r="1170" spans="1:18">
      <c r="A1170" t="s">
        <v>2175</v>
      </c>
      <c r="B1170" t="s">
        <v>2176</v>
      </c>
      <c r="C1170">
        <v>0</v>
      </c>
      <c r="D1170">
        <v>0</v>
      </c>
      <c r="E1170">
        <v>0</v>
      </c>
      <c r="F1170">
        <v>0</v>
      </c>
      <c r="G1170">
        <v>0</v>
      </c>
      <c r="H1170">
        <v>0</v>
      </c>
      <c r="I1170">
        <v>0</v>
      </c>
      <c r="J1170">
        <v>0</v>
      </c>
      <c r="K1170">
        <v>0</v>
      </c>
      <c r="L1170">
        <v>0</v>
      </c>
      <c r="M1170">
        <v>0</v>
      </c>
      <c r="O1170" t="s">
        <v>3266</v>
      </c>
      <c r="P1170" t="s">
        <v>3266</v>
      </c>
      <c r="Q1170" t="s">
        <v>3267</v>
      </c>
      <c r="R1170" t="s">
        <v>3265</v>
      </c>
    </row>
    <row r="1171" spans="1:16">
      <c r="A1171" t="s">
        <v>2177</v>
      </c>
      <c r="B1171" t="s">
        <v>2178</v>
      </c>
      <c r="O1171" t="s">
        <v>3266</v>
      </c>
      <c r="P1171" t="s">
        <v>3266</v>
      </c>
    </row>
    <row r="1172" spans="1:18">
      <c r="A1172" t="s">
        <v>2179</v>
      </c>
      <c r="B1172" t="s">
        <v>2180</v>
      </c>
      <c r="C1172">
        <v>0</v>
      </c>
      <c r="D1172">
        <v>0</v>
      </c>
      <c r="E1172">
        <v>0</v>
      </c>
      <c r="F1172">
        <v>0</v>
      </c>
      <c r="G1172">
        <v>0</v>
      </c>
      <c r="H1172">
        <v>0</v>
      </c>
      <c r="I1172">
        <v>0</v>
      </c>
      <c r="J1172">
        <v>0</v>
      </c>
      <c r="K1172">
        <v>0</v>
      </c>
      <c r="L1172">
        <v>0</v>
      </c>
      <c r="M1172">
        <v>0</v>
      </c>
      <c r="O1172" t="s">
        <v>3266</v>
      </c>
      <c r="P1172" t="s">
        <v>3266</v>
      </c>
      <c r="Q1172" t="s">
        <v>3267</v>
      </c>
      <c r="R1172" t="s">
        <v>3265</v>
      </c>
    </row>
    <row r="1173" spans="1:18">
      <c r="A1173" t="s">
        <v>2181</v>
      </c>
      <c r="B1173" t="s">
        <v>2182</v>
      </c>
      <c r="C1173">
        <v>6758</v>
      </c>
      <c r="D1173">
        <v>10509</v>
      </c>
      <c r="E1173">
        <v>10149</v>
      </c>
      <c r="F1173">
        <v>3431</v>
      </c>
      <c r="G1173">
        <v>6718</v>
      </c>
      <c r="H1173">
        <v>0</v>
      </c>
      <c r="I1173">
        <v>0</v>
      </c>
      <c r="J1173">
        <v>0</v>
      </c>
      <c r="K1173">
        <v>0</v>
      </c>
      <c r="L1173">
        <v>0</v>
      </c>
      <c r="M1173">
        <v>0</v>
      </c>
      <c r="N1173">
        <v>0</v>
      </c>
      <c r="O1173">
        <v>0.502</v>
      </c>
      <c r="P1173">
        <v>-0.034</v>
      </c>
      <c r="Q1173" t="s">
        <v>3262</v>
      </c>
      <c r="R1173" t="s">
        <v>3264</v>
      </c>
    </row>
    <row r="1174" spans="1:18">
      <c r="A1174" t="s">
        <v>2183</v>
      </c>
      <c r="B1174" t="s">
        <v>2184</v>
      </c>
      <c r="C1174">
        <v>6575</v>
      </c>
      <c r="D1174">
        <v>10327</v>
      </c>
      <c r="E1174">
        <v>9970</v>
      </c>
      <c r="F1174">
        <v>3416</v>
      </c>
      <c r="G1174">
        <v>6554</v>
      </c>
      <c r="H1174">
        <v>0</v>
      </c>
      <c r="I1174">
        <v>0</v>
      </c>
      <c r="J1174">
        <v>0</v>
      </c>
      <c r="K1174">
        <v>0</v>
      </c>
      <c r="L1174">
        <v>0</v>
      </c>
      <c r="M1174">
        <v>0</v>
      </c>
      <c r="O1174">
        <v>0.516</v>
      </c>
      <c r="P1174">
        <v>-0.035</v>
      </c>
      <c r="Q1174" t="s">
        <v>3262</v>
      </c>
      <c r="R1174" t="s">
        <v>3265</v>
      </c>
    </row>
    <row r="1175" spans="1:18">
      <c r="A1175" t="s">
        <v>2185</v>
      </c>
      <c r="B1175" t="s">
        <v>2186</v>
      </c>
      <c r="C1175">
        <v>0</v>
      </c>
      <c r="D1175">
        <v>0</v>
      </c>
      <c r="E1175">
        <v>0</v>
      </c>
      <c r="F1175">
        <v>0</v>
      </c>
      <c r="G1175">
        <v>0</v>
      </c>
      <c r="H1175">
        <v>0</v>
      </c>
      <c r="I1175">
        <v>0</v>
      </c>
      <c r="J1175">
        <v>0</v>
      </c>
      <c r="K1175">
        <v>0</v>
      </c>
      <c r="L1175">
        <v>0</v>
      </c>
      <c r="M1175">
        <v>0</v>
      </c>
      <c r="O1175" t="s">
        <v>3266</v>
      </c>
      <c r="P1175" t="s">
        <v>3266</v>
      </c>
      <c r="Q1175" t="s">
        <v>3267</v>
      </c>
      <c r="R1175" t="s">
        <v>3265</v>
      </c>
    </row>
    <row r="1176" spans="1:18">
      <c r="A1176" t="s">
        <v>2187</v>
      </c>
      <c r="B1176" t="s">
        <v>2188</v>
      </c>
      <c r="C1176">
        <v>183</v>
      </c>
      <c r="D1176">
        <v>182</v>
      </c>
      <c r="E1176">
        <v>179</v>
      </c>
      <c r="F1176">
        <v>15</v>
      </c>
      <c r="G1176">
        <v>164</v>
      </c>
      <c r="H1176">
        <v>0</v>
      </c>
      <c r="I1176">
        <v>0</v>
      </c>
      <c r="J1176">
        <v>0</v>
      </c>
      <c r="K1176">
        <v>0</v>
      </c>
      <c r="L1176">
        <v>0</v>
      </c>
      <c r="M1176">
        <v>0</v>
      </c>
      <c r="O1176">
        <v>-0.022</v>
      </c>
      <c r="P1176">
        <v>-0.016</v>
      </c>
      <c r="Q1176" t="s">
        <v>3262</v>
      </c>
      <c r="R1176" t="s">
        <v>3265</v>
      </c>
    </row>
    <row r="1177" spans="1:18">
      <c r="A1177" t="s">
        <v>2189</v>
      </c>
      <c r="B1177" t="s">
        <v>2190</v>
      </c>
      <c r="C1177">
        <v>0</v>
      </c>
      <c r="D1177">
        <v>0</v>
      </c>
      <c r="E1177">
        <v>0</v>
      </c>
      <c r="F1177">
        <v>0</v>
      </c>
      <c r="G1177">
        <v>0</v>
      </c>
      <c r="H1177">
        <v>0</v>
      </c>
      <c r="I1177">
        <v>0</v>
      </c>
      <c r="J1177">
        <v>0</v>
      </c>
      <c r="K1177">
        <v>0</v>
      </c>
      <c r="L1177">
        <v>0</v>
      </c>
      <c r="M1177">
        <v>0</v>
      </c>
      <c r="N1177">
        <v>0</v>
      </c>
      <c r="O1177" t="s">
        <v>3266</v>
      </c>
      <c r="P1177" t="s">
        <v>3266</v>
      </c>
      <c r="Q1177" t="s">
        <v>3267</v>
      </c>
      <c r="R1177" t="s">
        <v>3264</v>
      </c>
    </row>
    <row r="1178" spans="1:18">
      <c r="A1178" t="s">
        <v>2191</v>
      </c>
      <c r="B1178" t="s">
        <v>2192</v>
      </c>
      <c r="C1178">
        <v>0</v>
      </c>
      <c r="D1178">
        <v>0</v>
      </c>
      <c r="E1178">
        <v>0</v>
      </c>
      <c r="F1178">
        <v>0</v>
      </c>
      <c r="G1178">
        <v>0</v>
      </c>
      <c r="H1178">
        <v>0</v>
      </c>
      <c r="I1178">
        <v>0</v>
      </c>
      <c r="J1178">
        <v>0</v>
      </c>
      <c r="K1178">
        <v>0</v>
      </c>
      <c r="L1178">
        <v>0</v>
      </c>
      <c r="M1178">
        <v>0</v>
      </c>
      <c r="O1178" t="s">
        <v>3266</v>
      </c>
      <c r="P1178" t="s">
        <v>3266</v>
      </c>
      <c r="Q1178" t="s">
        <v>3267</v>
      </c>
      <c r="R1178" t="s">
        <v>3265</v>
      </c>
    </row>
    <row r="1179" spans="1:18">
      <c r="A1179" t="s">
        <v>2193</v>
      </c>
      <c r="B1179" t="s">
        <v>2194</v>
      </c>
      <c r="C1179">
        <v>0</v>
      </c>
      <c r="D1179">
        <v>0</v>
      </c>
      <c r="E1179">
        <v>0</v>
      </c>
      <c r="F1179">
        <v>0</v>
      </c>
      <c r="G1179">
        <v>0</v>
      </c>
      <c r="H1179">
        <v>0</v>
      </c>
      <c r="I1179">
        <v>0</v>
      </c>
      <c r="J1179">
        <v>0</v>
      </c>
      <c r="K1179">
        <v>0</v>
      </c>
      <c r="L1179">
        <v>0</v>
      </c>
      <c r="M1179">
        <v>0</v>
      </c>
      <c r="O1179" t="s">
        <v>3266</v>
      </c>
      <c r="P1179" t="s">
        <v>3266</v>
      </c>
      <c r="Q1179" t="s">
        <v>3267</v>
      </c>
      <c r="R1179" t="s">
        <v>3265</v>
      </c>
    </row>
    <row r="1180" spans="1:18">
      <c r="A1180" t="s">
        <v>2195</v>
      </c>
      <c r="B1180" t="s">
        <v>2196</v>
      </c>
      <c r="C1180">
        <v>0</v>
      </c>
      <c r="D1180">
        <v>0</v>
      </c>
      <c r="E1180">
        <v>0</v>
      </c>
      <c r="F1180">
        <v>0</v>
      </c>
      <c r="G1180">
        <v>0</v>
      </c>
      <c r="H1180">
        <v>0</v>
      </c>
      <c r="I1180">
        <v>0</v>
      </c>
      <c r="J1180">
        <v>0</v>
      </c>
      <c r="K1180">
        <v>0</v>
      </c>
      <c r="L1180">
        <v>0</v>
      </c>
      <c r="M1180">
        <v>0</v>
      </c>
      <c r="O1180" t="s">
        <v>3266</v>
      </c>
      <c r="P1180" t="s">
        <v>3266</v>
      </c>
      <c r="Q1180" t="s">
        <v>3267</v>
      </c>
      <c r="R1180" t="s">
        <v>3265</v>
      </c>
    </row>
    <row r="1181" spans="1:18">
      <c r="A1181" t="s">
        <v>2197</v>
      </c>
      <c r="B1181" t="s">
        <v>135</v>
      </c>
      <c r="C1181">
        <v>275</v>
      </c>
      <c r="D1181">
        <v>298</v>
      </c>
      <c r="E1181">
        <v>162</v>
      </c>
      <c r="F1181">
        <v>0</v>
      </c>
      <c r="G1181">
        <v>0</v>
      </c>
      <c r="H1181">
        <v>0</v>
      </c>
      <c r="I1181">
        <v>0</v>
      </c>
      <c r="J1181">
        <v>0</v>
      </c>
      <c r="K1181">
        <v>0</v>
      </c>
      <c r="L1181">
        <v>0</v>
      </c>
      <c r="M1181">
        <v>162</v>
      </c>
      <c r="N1181">
        <v>0</v>
      </c>
      <c r="O1181">
        <v>-0.411</v>
      </c>
      <c r="P1181">
        <v>-0.456</v>
      </c>
      <c r="Q1181" t="s">
        <v>3262</v>
      </c>
      <c r="R1181" t="s">
        <v>3263</v>
      </c>
    </row>
    <row r="1182" spans="1:18">
      <c r="A1182" t="s">
        <v>2198</v>
      </c>
      <c r="B1182" t="s">
        <v>2199</v>
      </c>
      <c r="C1182">
        <v>0</v>
      </c>
      <c r="D1182">
        <v>3</v>
      </c>
      <c r="E1182">
        <v>0</v>
      </c>
      <c r="F1182">
        <v>0</v>
      </c>
      <c r="G1182">
        <v>0</v>
      </c>
      <c r="H1182">
        <v>0</v>
      </c>
      <c r="I1182">
        <v>0</v>
      </c>
      <c r="J1182">
        <v>0</v>
      </c>
      <c r="K1182">
        <v>0</v>
      </c>
      <c r="L1182">
        <v>0</v>
      </c>
      <c r="M1182">
        <v>0</v>
      </c>
      <c r="N1182">
        <v>0</v>
      </c>
      <c r="O1182" t="s">
        <v>3266</v>
      </c>
      <c r="P1182">
        <v>-1</v>
      </c>
      <c r="Q1182" t="s">
        <v>3262</v>
      </c>
      <c r="R1182" t="s">
        <v>3264</v>
      </c>
    </row>
    <row r="1183" spans="1:18">
      <c r="A1183" t="s">
        <v>2200</v>
      </c>
      <c r="B1183" t="s">
        <v>166</v>
      </c>
      <c r="C1183">
        <v>0</v>
      </c>
      <c r="D1183">
        <v>0</v>
      </c>
      <c r="E1183">
        <v>0</v>
      </c>
      <c r="F1183">
        <v>0</v>
      </c>
      <c r="G1183">
        <v>0</v>
      </c>
      <c r="H1183">
        <v>0</v>
      </c>
      <c r="I1183">
        <v>0</v>
      </c>
      <c r="J1183">
        <v>0</v>
      </c>
      <c r="K1183">
        <v>0</v>
      </c>
      <c r="L1183">
        <v>0</v>
      </c>
      <c r="M1183">
        <v>0</v>
      </c>
      <c r="O1183" t="s">
        <v>3266</v>
      </c>
      <c r="P1183" t="s">
        <v>3266</v>
      </c>
      <c r="Q1183" t="s">
        <v>3267</v>
      </c>
      <c r="R1183" t="s">
        <v>3265</v>
      </c>
    </row>
    <row r="1184" spans="1:18">
      <c r="A1184" t="s">
        <v>2201</v>
      </c>
      <c r="B1184" t="s">
        <v>168</v>
      </c>
      <c r="C1184">
        <v>0</v>
      </c>
      <c r="D1184">
        <v>0</v>
      </c>
      <c r="E1184">
        <v>0</v>
      </c>
      <c r="F1184">
        <v>0</v>
      </c>
      <c r="G1184">
        <v>0</v>
      </c>
      <c r="H1184">
        <v>0</v>
      </c>
      <c r="I1184">
        <v>0</v>
      </c>
      <c r="J1184">
        <v>0</v>
      </c>
      <c r="K1184">
        <v>0</v>
      </c>
      <c r="L1184">
        <v>0</v>
      </c>
      <c r="M1184">
        <v>0</v>
      </c>
      <c r="O1184" t="s">
        <v>3266</v>
      </c>
      <c r="P1184" t="s">
        <v>3266</v>
      </c>
      <c r="Q1184" t="s">
        <v>3267</v>
      </c>
      <c r="R1184" t="s">
        <v>3265</v>
      </c>
    </row>
    <row r="1185" spans="1:18">
      <c r="A1185" t="s">
        <v>2202</v>
      </c>
      <c r="B1185" t="s">
        <v>170</v>
      </c>
      <c r="C1185">
        <v>0</v>
      </c>
      <c r="D1185">
        <v>0</v>
      </c>
      <c r="E1185">
        <v>0</v>
      </c>
      <c r="F1185">
        <v>0</v>
      </c>
      <c r="G1185">
        <v>0</v>
      </c>
      <c r="H1185">
        <v>0</v>
      </c>
      <c r="I1185">
        <v>0</v>
      </c>
      <c r="J1185">
        <v>0</v>
      </c>
      <c r="K1185">
        <v>0</v>
      </c>
      <c r="L1185">
        <v>0</v>
      </c>
      <c r="M1185">
        <v>0</v>
      </c>
      <c r="O1185" t="s">
        <v>3266</v>
      </c>
      <c r="P1185" t="s">
        <v>3266</v>
      </c>
      <c r="Q1185" t="s">
        <v>3267</v>
      </c>
      <c r="R1185" t="s">
        <v>3265</v>
      </c>
    </row>
    <row r="1186" spans="1:18">
      <c r="A1186" t="s">
        <v>2203</v>
      </c>
      <c r="B1186" t="s">
        <v>2204</v>
      </c>
      <c r="C1186">
        <v>0</v>
      </c>
      <c r="D1186">
        <v>0</v>
      </c>
      <c r="E1186">
        <v>0</v>
      </c>
      <c r="F1186">
        <v>0</v>
      </c>
      <c r="G1186">
        <v>0</v>
      </c>
      <c r="H1186">
        <v>0</v>
      </c>
      <c r="I1186">
        <v>0</v>
      </c>
      <c r="J1186">
        <v>0</v>
      </c>
      <c r="K1186">
        <v>0</v>
      </c>
      <c r="L1186">
        <v>0</v>
      </c>
      <c r="M1186">
        <v>0</v>
      </c>
      <c r="O1186" t="s">
        <v>3266</v>
      </c>
      <c r="P1186" t="s">
        <v>3266</v>
      </c>
      <c r="Q1186" t="s">
        <v>3267</v>
      </c>
      <c r="R1186" t="s">
        <v>3265</v>
      </c>
    </row>
    <row r="1187" spans="1:18">
      <c r="A1187" t="s">
        <v>2205</v>
      </c>
      <c r="B1187" t="s">
        <v>2206</v>
      </c>
      <c r="C1187">
        <v>0</v>
      </c>
      <c r="D1187">
        <v>0</v>
      </c>
      <c r="E1187">
        <v>0</v>
      </c>
      <c r="F1187">
        <v>0</v>
      </c>
      <c r="G1187">
        <v>0</v>
      </c>
      <c r="H1187">
        <v>0</v>
      </c>
      <c r="I1187">
        <v>0</v>
      </c>
      <c r="J1187">
        <v>0</v>
      </c>
      <c r="K1187">
        <v>0</v>
      </c>
      <c r="L1187">
        <v>0</v>
      </c>
      <c r="M1187">
        <v>0</v>
      </c>
      <c r="O1187" t="s">
        <v>3266</v>
      </c>
      <c r="P1187" t="s">
        <v>3266</v>
      </c>
      <c r="Q1187" t="s">
        <v>3267</v>
      </c>
      <c r="R1187" t="s">
        <v>3265</v>
      </c>
    </row>
    <row r="1188" spans="1:18">
      <c r="A1188" t="s">
        <v>2207</v>
      </c>
      <c r="B1188" t="s">
        <v>2208</v>
      </c>
      <c r="C1188">
        <v>0</v>
      </c>
      <c r="D1188">
        <v>0</v>
      </c>
      <c r="E1188">
        <v>0</v>
      </c>
      <c r="F1188">
        <v>0</v>
      </c>
      <c r="G1188">
        <v>0</v>
      </c>
      <c r="H1188">
        <v>0</v>
      </c>
      <c r="I1188">
        <v>0</v>
      </c>
      <c r="J1188">
        <v>0</v>
      </c>
      <c r="K1188">
        <v>0</v>
      </c>
      <c r="L1188">
        <v>0</v>
      </c>
      <c r="M1188">
        <v>0</v>
      </c>
      <c r="O1188" t="s">
        <v>3266</v>
      </c>
      <c r="P1188" t="s">
        <v>3266</v>
      </c>
      <c r="Q1188" t="s">
        <v>3267</v>
      </c>
      <c r="R1188" t="s">
        <v>3265</v>
      </c>
    </row>
    <row r="1189" spans="1:18">
      <c r="A1189" t="s">
        <v>2209</v>
      </c>
      <c r="B1189" t="s">
        <v>2210</v>
      </c>
      <c r="C1189">
        <v>0</v>
      </c>
      <c r="D1189">
        <v>0</v>
      </c>
      <c r="E1189">
        <v>0</v>
      </c>
      <c r="F1189">
        <v>0</v>
      </c>
      <c r="G1189">
        <v>0</v>
      </c>
      <c r="H1189">
        <v>0</v>
      </c>
      <c r="I1189">
        <v>0</v>
      </c>
      <c r="J1189">
        <v>0</v>
      </c>
      <c r="K1189">
        <v>0</v>
      </c>
      <c r="L1189">
        <v>0</v>
      </c>
      <c r="M1189">
        <v>0</v>
      </c>
      <c r="O1189" t="s">
        <v>3266</v>
      </c>
      <c r="P1189" t="s">
        <v>3266</v>
      </c>
      <c r="Q1189" t="s">
        <v>3267</v>
      </c>
      <c r="R1189" t="s">
        <v>3265</v>
      </c>
    </row>
    <row r="1190" spans="1:18">
      <c r="A1190" t="s">
        <v>2211</v>
      </c>
      <c r="B1190" t="s">
        <v>2212</v>
      </c>
      <c r="C1190">
        <v>0</v>
      </c>
      <c r="D1190">
        <v>0</v>
      </c>
      <c r="E1190">
        <v>0</v>
      </c>
      <c r="F1190">
        <v>0</v>
      </c>
      <c r="G1190">
        <v>0</v>
      </c>
      <c r="H1190">
        <v>0</v>
      </c>
      <c r="I1190">
        <v>0</v>
      </c>
      <c r="J1190">
        <v>0</v>
      </c>
      <c r="K1190">
        <v>0</v>
      </c>
      <c r="L1190">
        <v>0</v>
      </c>
      <c r="M1190">
        <v>0</v>
      </c>
      <c r="O1190" t="s">
        <v>3266</v>
      </c>
      <c r="P1190" t="s">
        <v>3266</v>
      </c>
      <c r="Q1190" t="s">
        <v>3267</v>
      </c>
      <c r="R1190" t="s">
        <v>3265</v>
      </c>
    </row>
    <row r="1191" spans="1:18">
      <c r="A1191" t="s">
        <v>2213</v>
      </c>
      <c r="B1191" t="s">
        <v>2214</v>
      </c>
      <c r="C1191">
        <v>0</v>
      </c>
      <c r="D1191">
        <v>0</v>
      </c>
      <c r="E1191">
        <v>0</v>
      </c>
      <c r="F1191">
        <v>0</v>
      </c>
      <c r="G1191">
        <v>0</v>
      </c>
      <c r="H1191">
        <v>0</v>
      </c>
      <c r="I1191">
        <v>0</v>
      </c>
      <c r="J1191">
        <v>0</v>
      </c>
      <c r="K1191">
        <v>0</v>
      </c>
      <c r="L1191">
        <v>0</v>
      </c>
      <c r="M1191">
        <v>0</v>
      </c>
      <c r="O1191" t="s">
        <v>3266</v>
      </c>
      <c r="P1191" t="s">
        <v>3266</v>
      </c>
      <c r="Q1191" t="s">
        <v>3267</v>
      </c>
      <c r="R1191" t="s">
        <v>3265</v>
      </c>
    </row>
    <row r="1192" spans="1:18">
      <c r="A1192" t="s">
        <v>2215</v>
      </c>
      <c r="B1192" t="s">
        <v>2216</v>
      </c>
      <c r="C1192">
        <v>0</v>
      </c>
      <c r="D1192">
        <v>0</v>
      </c>
      <c r="E1192">
        <v>0</v>
      </c>
      <c r="F1192">
        <v>0</v>
      </c>
      <c r="G1192">
        <v>0</v>
      </c>
      <c r="H1192">
        <v>0</v>
      </c>
      <c r="I1192">
        <v>0</v>
      </c>
      <c r="J1192">
        <v>0</v>
      </c>
      <c r="K1192">
        <v>0</v>
      </c>
      <c r="L1192">
        <v>0</v>
      </c>
      <c r="M1192">
        <v>0</v>
      </c>
      <c r="O1192" t="s">
        <v>3266</v>
      </c>
      <c r="P1192" t="s">
        <v>3266</v>
      </c>
      <c r="Q1192" t="s">
        <v>3267</v>
      </c>
      <c r="R1192" t="s">
        <v>3265</v>
      </c>
    </row>
    <row r="1193" spans="1:18">
      <c r="A1193" t="s">
        <v>2217</v>
      </c>
      <c r="B1193" t="s">
        <v>2218</v>
      </c>
      <c r="C1193">
        <v>0</v>
      </c>
      <c r="D1193">
        <v>0</v>
      </c>
      <c r="E1193">
        <v>0</v>
      </c>
      <c r="F1193">
        <v>0</v>
      </c>
      <c r="G1193">
        <v>0</v>
      </c>
      <c r="H1193">
        <v>0</v>
      </c>
      <c r="I1193">
        <v>0</v>
      </c>
      <c r="J1193">
        <v>0</v>
      </c>
      <c r="K1193">
        <v>0</v>
      </c>
      <c r="L1193">
        <v>0</v>
      </c>
      <c r="M1193">
        <v>0</v>
      </c>
      <c r="O1193" t="s">
        <v>3266</v>
      </c>
      <c r="P1193" t="s">
        <v>3266</v>
      </c>
      <c r="Q1193" t="s">
        <v>3267</v>
      </c>
      <c r="R1193" t="s">
        <v>3265</v>
      </c>
    </row>
    <row r="1194" spans="1:18">
      <c r="A1194" t="s">
        <v>2219</v>
      </c>
      <c r="B1194" t="s">
        <v>2220</v>
      </c>
      <c r="C1194">
        <v>0</v>
      </c>
      <c r="D1194">
        <v>0</v>
      </c>
      <c r="E1194">
        <v>0</v>
      </c>
      <c r="F1194">
        <v>0</v>
      </c>
      <c r="G1194">
        <v>0</v>
      </c>
      <c r="H1194">
        <v>0</v>
      </c>
      <c r="I1194">
        <v>0</v>
      </c>
      <c r="J1194">
        <v>0</v>
      </c>
      <c r="K1194">
        <v>0</v>
      </c>
      <c r="L1194">
        <v>0</v>
      </c>
      <c r="M1194">
        <v>0</v>
      </c>
      <c r="O1194" t="s">
        <v>3266</v>
      </c>
      <c r="P1194" t="s">
        <v>3266</v>
      </c>
      <c r="Q1194" t="s">
        <v>3267</v>
      </c>
      <c r="R1194" t="s">
        <v>3265</v>
      </c>
    </row>
    <row r="1195" spans="1:18">
      <c r="A1195" t="s">
        <v>2221</v>
      </c>
      <c r="B1195" t="s">
        <v>2222</v>
      </c>
      <c r="C1195">
        <v>0</v>
      </c>
      <c r="D1195">
        <v>0</v>
      </c>
      <c r="E1195">
        <v>0</v>
      </c>
      <c r="F1195">
        <v>0</v>
      </c>
      <c r="G1195">
        <v>0</v>
      </c>
      <c r="H1195">
        <v>0</v>
      </c>
      <c r="I1195">
        <v>0</v>
      </c>
      <c r="J1195">
        <v>0</v>
      </c>
      <c r="K1195">
        <v>0</v>
      </c>
      <c r="L1195">
        <v>0</v>
      </c>
      <c r="M1195">
        <v>0</v>
      </c>
      <c r="O1195" t="s">
        <v>3266</v>
      </c>
      <c r="P1195" t="s">
        <v>3266</v>
      </c>
      <c r="Q1195" t="s">
        <v>3267</v>
      </c>
      <c r="R1195" t="s">
        <v>3265</v>
      </c>
    </row>
    <row r="1196" spans="1:18">
      <c r="A1196" t="s">
        <v>2223</v>
      </c>
      <c r="B1196" t="s">
        <v>2224</v>
      </c>
      <c r="C1196">
        <v>0</v>
      </c>
      <c r="D1196">
        <v>0</v>
      </c>
      <c r="E1196">
        <v>0</v>
      </c>
      <c r="F1196">
        <v>0</v>
      </c>
      <c r="G1196">
        <v>0</v>
      </c>
      <c r="H1196">
        <v>0</v>
      </c>
      <c r="I1196">
        <v>0</v>
      </c>
      <c r="J1196">
        <v>0</v>
      </c>
      <c r="K1196">
        <v>0</v>
      </c>
      <c r="L1196">
        <v>0</v>
      </c>
      <c r="M1196">
        <v>0</v>
      </c>
      <c r="O1196" t="s">
        <v>3266</v>
      </c>
      <c r="P1196" t="s">
        <v>3266</v>
      </c>
      <c r="Q1196" t="s">
        <v>3267</v>
      </c>
      <c r="R1196" t="s">
        <v>3265</v>
      </c>
    </row>
    <row r="1197" spans="1:18">
      <c r="A1197" t="s">
        <v>2225</v>
      </c>
      <c r="B1197" t="s">
        <v>2226</v>
      </c>
      <c r="C1197">
        <v>0</v>
      </c>
      <c r="D1197">
        <v>0</v>
      </c>
      <c r="E1197">
        <v>0</v>
      </c>
      <c r="F1197">
        <v>0</v>
      </c>
      <c r="G1197">
        <v>0</v>
      </c>
      <c r="H1197">
        <v>0</v>
      </c>
      <c r="I1197">
        <v>0</v>
      </c>
      <c r="J1197">
        <v>0</v>
      </c>
      <c r="K1197">
        <v>0</v>
      </c>
      <c r="L1197">
        <v>0</v>
      </c>
      <c r="M1197">
        <v>0</v>
      </c>
      <c r="O1197" t="s">
        <v>3266</v>
      </c>
      <c r="P1197" t="s">
        <v>3266</v>
      </c>
      <c r="Q1197" t="s">
        <v>3267</v>
      </c>
      <c r="R1197" t="s">
        <v>3265</v>
      </c>
    </row>
    <row r="1198" spans="1:18">
      <c r="A1198" t="s">
        <v>2227</v>
      </c>
      <c r="B1198" t="s">
        <v>184</v>
      </c>
      <c r="C1198">
        <v>0</v>
      </c>
      <c r="D1198">
        <v>0</v>
      </c>
      <c r="E1198">
        <v>0</v>
      </c>
      <c r="F1198">
        <v>0</v>
      </c>
      <c r="G1198">
        <v>0</v>
      </c>
      <c r="H1198">
        <v>0</v>
      </c>
      <c r="I1198">
        <v>0</v>
      </c>
      <c r="J1198">
        <v>0</v>
      </c>
      <c r="K1198">
        <v>0</v>
      </c>
      <c r="L1198">
        <v>0</v>
      </c>
      <c r="M1198">
        <v>0</v>
      </c>
      <c r="O1198" t="s">
        <v>3266</v>
      </c>
      <c r="P1198" t="s">
        <v>3266</v>
      </c>
      <c r="Q1198" t="s">
        <v>3267</v>
      </c>
      <c r="R1198" t="s">
        <v>3265</v>
      </c>
    </row>
    <row r="1199" spans="1:18">
      <c r="A1199" t="s">
        <v>2228</v>
      </c>
      <c r="B1199" t="s">
        <v>2229</v>
      </c>
      <c r="C1199">
        <v>0</v>
      </c>
      <c r="D1199">
        <v>3</v>
      </c>
      <c r="E1199">
        <v>0</v>
      </c>
      <c r="F1199">
        <v>0</v>
      </c>
      <c r="G1199">
        <v>0</v>
      </c>
      <c r="H1199">
        <v>0</v>
      </c>
      <c r="I1199">
        <v>0</v>
      </c>
      <c r="J1199">
        <v>0</v>
      </c>
      <c r="K1199">
        <v>0</v>
      </c>
      <c r="L1199">
        <v>0</v>
      </c>
      <c r="M1199">
        <v>0</v>
      </c>
      <c r="O1199" t="s">
        <v>3266</v>
      </c>
      <c r="P1199">
        <v>-1</v>
      </c>
      <c r="Q1199" t="s">
        <v>3262</v>
      </c>
      <c r="R1199" t="s">
        <v>3265</v>
      </c>
    </row>
    <row r="1200" spans="1:18">
      <c r="A1200" t="s">
        <v>2230</v>
      </c>
      <c r="B1200" t="s">
        <v>2231</v>
      </c>
      <c r="C1200">
        <v>0</v>
      </c>
      <c r="D1200">
        <v>0</v>
      </c>
      <c r="E1200">
        <v>0</v>
      </c>
      <c r="F1200">
        <v>0</v>
      </c>
      <c r="G1200">
        <v>0</v>
      </c>
      <c r="H1200">
        <v>0</v>
      </c>
      <c r="I1200">
        <v>0</v>
      </c>
      <c r="J1200">
        <v>0</v>
      </c>
      <c r="K1200">
        <v>0</v>
      </c>
      <c r="L1200">
        <v>0</v>
      </c>
      <c r="M1200">
        <v>0</v>
      </c>
      <c r="N1200">
        <v>0</v>
      </c>
      <c r="O1200" t="s">
        <v>3266</v>
      </c>
      <c r="P1200" t="s">
        <v>3266</v>
      </c>
      <c r="Q1200" t="s">
        <v>3267</v>
      </c>
      <c r="R1200" t="s">
        <v>3264</v>
      </c>
    </row>
    <row r="1201" spans="1:18">
      <c r="A1201" t="s">
        <v>2232</v>
      </c>
      <c r="B1201" t="s">
        <v>2233</v>
      </c>
      <c r="C1201">
        <v>0</v>
      </c>
      <c r="D1201">
        <v>0</v>
      </c>
      <c r="E1201">
        <v>0</v>
      </c>
      <c r="F1201">
        <v>0</v>
      </c>
      <c r="G1201">
        <v>0</v>
      </c>
      <c r="H1201">
        <v>0</v>
      </c>
      <c r="I1201">
        <v>0</v>
      </c>
      <c r="J1201">
        <v>0</v>
      </c>
      <c r="K1201">
        <v>0</v>
      </c>
      <c r="L1201">
        <v>0</v>
      </c>
      <c r="M1201">
        <v>0</v>
      </c>
      <c r="O1201" t="s">
        <v>3266</v>
      </c>
      <c r="P1201" t="s">
        <v>3266</v>
      </c>
      <c r="Q1201" t="s">
        <v>3267</v>
      </c>
      <c r="R1201" t="s">
        <v>3265</v>
      </c>
    </row>
    <row r="1202" spans="1:18">
      <c r="A1202" t="s">
        <v>2234</v>
      </c>
      <c r="B1202" t="s">
        <v>2235</v>
      </c>
      <c r="C1202">
        <v>0</v>
      </c>
      <c r="D1202">
        <v>0</v>
      </c>
      <c r="E1202">
        <v>0</v>
      </c>
      <c r="F1202">
        <v>0</v>
      </c>
      <c r="G1202">
        <v>0</v>
      </c>
      <c r="H1202">
        <v>0</v>
      </c>
      <c r="I1202">
        <v>0</v>
      </c>
      <c r="J1202">
        <v>0</v>
      </c>
      <c r="K1202">
        <v>0</v>
      </c>
      <c r="L1202">
        <v>0</v>
      </c>
      <c r="M1202">
        <v>0</v>
      </c>
      <c r="O1202" t="s">
        <v>3266</v>
      </c>
      <c r="P1202" t="s">
        <v>3266</v>
      </c>
      <c r="Q1202" t="s">
        <v>3267</v>
      </c>
      <c r="R1202" t="s">
        <v>3265</v>
      </c>
    </row>
    <row r="1203" spans="1:18">
      <c r="A1203" t="s">
        <v>2236</v>
      </c>
      <c r="B1203" t="s">
        <v>2237</v>
      </c>
      <c r="C1203">
        <v>0</v>
      </c>
      <c r="D1203">
        <v>0</v>
      </c>
      <c r="E1203">
        <v>0</v>
      </c>
      <c r="F1203">
        <v>0</v>
      </c>
      <c r="G1203">
        <v>0</v>
      </c>
      <c r="H1203">
        <v>0</v>
      </c>
      <c r="I1203">
        <v>0</v>
      </c>
      <c r="J1203">
        <v>0</v>
      </c>
      <c r="K1203">
        <v>0</v>
      </c>
      <c r="L1203">
        <v>0</v>
      </c>
      <c r="M1203">
        <v>0</v>
      </c>
      <c r="O1203" t="s">
        <v>3266</v>
      </c>
      <c r="P1203" t="s">
        <v>3266</v>
      </c>
      <c r="Q1203" t="s">
        <v>3267</v>
      </c>
      <c r="R1203" t="s">
        <v>3265</v>
      </c>
    </row>
    <row r="1204" spans="1:18">
      <c r="A1204" t="s">
        <v>2238</v>
      </c>
      <c r="B1204" t="s">
        <v>2239</v>
      </c>
      <c r="C1204">
        <v>0</v>
      </c>
      <c r="D1204">
        <v>0</v>
      </c>
      <c r="E1204">
        <v>0</v>
      </c>
      <c r="F1204">
        <v>0</v>
      </c>
      <c r="G1204">
        <v>0</v>
      </c>
      <c r="H1204">
        <v>0</v>
      </c>
      <c r="I1204">
        <v>0</v>
      </c>
      <c r="J1204">
        <v>0</v>
      </c>
      <c r="K1204">
        <v>0</v>
      </c>
      <c r="L1204">
        <v>0</v>
      </c>
      <c r="M1204">
        <v>0</v>
      </c>
      <c r="O1204" t="s">
        <v>3266</v>
      </c>
      <c r="P1204" t="s">
        <v>3266</v>
      </c>
      <c r="Q1204" t="s">
        <v>3267</v>
      </c>
      <c r="R1204" t="s">
        <v>3265</v>
      </c>
    </row>
    <row r="1205" spans="1:18">
      <c r="A1205" t="s">
        <v>2240</v>
      </c>
      <c r="B1205" t="s">
        <v>2241</v>
      </c>
      <c r="C1205">
        <v>0</v>
      </c>
      <c r="D1205">
        <v>0</v>
      </c>
      <c r="E1205">
        <v>0</v>
      </c>
      <c r="F1205">
        <v>0</v>
      </c>
      <c r="G1205">
        <v>0</v>
      </c>
      <c r="H1205">
        <v>0</v>
      </c>
      <c r="I1205">
        <v>0</v>
      </c>
      <c r="J1205">
        <v>0</v>
      </c>
      <c r="K1205">
        <v>0</v>
      </c>
      <c r="L1205">
        <v>0</v>
      </c>
      <c r="M1205">
        <v>0</v>
      </c>
      <c r="O1205" t="s">
        <v>3266</v>
      </c>
      <c r="P1205" t="s">
        <v>3266</v>
      </c>
      <c r="Q1205" t="s">
        <v>3267</v>
      </c>
      <c r="R1205" t="s">
        <v>3265</v>
      </c>
    </row>
    <row r="1206" spans="1:18">
      <c r="A1206" t="s">
        <v>2242</v>
      </c>
      <c r="B1206" t="s">
        <v>2243</v>
      </c>
      <c r="C1206">
        <v>275</v>
      </c>
      <c r="D1206">
        <v>295</v>
      </c>
      <c r="E1206">
        <v>162</v>
      </c>
      <c r="F1206">
        <v>0</v>
      </c>
      <c r="G1206">
        <v>0</v>
      </c>
      <c r="H1206">
        <v>0</v>
      </c>
      <c r="I1206">
        <v>0</v>
      </c>
      <c r="J1206">
        <v>0</v>
      </c>
      <c r="K1206">
        <v>0</v>
      </c>
      <c r="L1206">
        <v>0</v>
      </c>
      <c r="M1206">
        <v>162</v>
      </c>
      <c r="N1206">
        <v>0</v>
      </c>
      <c r="O1206">
        <v>-0.411</v>
      </c>
      <c r="P1206">
        <v>-0.451</v>
      </c>
      <c r="Q1206" t="s">
        <v>3262</v>
      </c>
      <c r="R1206" t="s">
        <v>3264</v>
      </c>
    </row>
    <row r="1207" spans="1:18">
      <c r="A1207" t="s">
        <v>2244</v>
      </c>
      <c r="B1207" t="s">
        <v>2245</v>
      </c>
      <c r="C1207">
        <v>275</v>
      </c>
      <c r="D1207">
        <v>275</v>
      </c>
      <c r="E1207">
        <v>162</v>
      </c>
      <c r="F1207">
        <v>0</v>
      </c>
      <c r="G1207">
        <v>0</v>
      </c>
      <c r="H1207">
        <v>0</v>
      </c>
      <c r="I1207">
        <v>0</v>
      </c>
      <c r="J1207">
        <v>0</v>
      </c>
      <c r="K1207">
        <v>0</v>
      </c>
      <c r="L1207">
        <v>0</v>
      </c>
      <c r="M1207">
        <v>162</v>
      </c>
      <c r="O1207">
        <v>-0.411</v>
      </c>
      <c r="P1207">
        <v>-0.411</v>
      </c>
      <c r="Q1207" t="s">
        <v>3262</v>
      </c>
      <c r="R1207" t="s">
        <v>3265</v>
      </c>
    </row>
    <row r="1208" spans="1:18">
      <c r="A1208" t="s">
        <v>2246</v>
      </c>
      <c r="B1208" t="s">
        <v>2247</v>
      </c>
      <c r="C1208">
        <v>0</v>
      </c>
      <c r="D1208">
        <v>0</v>
      </c>
      <c r="E1208">
        <v>0</v>
      </c>
      <c r="F1208">
        <v>0</v>
      </c>
      <c r="G1208">
        <v>0</v>
      </c>
      <c r="H1208">
        <v>0</v>
      </c>
      <c r="I1208">
        <v>0</v>
      </c>
      <c r="J1208">
        <v>0</v>
      </c>
      <c r="K1208">
        <v>0</v>
      </c>
      <c r="L1208">
        <v>0</v>
      </c>
      <c r="M1208">
        <v>0</v>
      </c>
      <c r="O1208" t="s">
        <v>3266</v>
      </c>
      <c r="P1208" t="s">
        <v>3266</v>
      </c>
      <c r="Q1208" t="s">
        <v>3267</v>
      </c>
      <c r="R1208" t="s">
        <v>3265</v>
      </c>
    </row>
    <row r="1209" spans="1:18">
      <c r="A1209" t="s">
        <v>2248</v>
      </c>
      <c r="B1209" t="s">
        <v>2249</v>
      </c>
      <c r="C1209">
        <v>0</v>
      </c>
      <c r="D1209">
        <v>0</v>
      </c>
      <c r="E1209">
        <v>0</v>
      </c>
      <c r="F1209">
        <v>0</v>
      </c>
      <c r="G1209">
        <v>0</v>
      </c>
      <c r="H1209">
        <v>0</v>
      </c>
      <c r="I1209">
        <v>0</v>
      </c>
      <c r="J1209">
        <v>0</v>
      </c>
      <c r="K1209">
        <v>0</v>
      </c>
      <c r="L1209">
        <v>0</v>
      </c>
      <c r="M1209">
        <v>0</v>
      </c>
      <c r="O1209" t="s">
        <v>3266</v>
      </c>
      <c r="P1209" t="s">
        <v>3266</v>
      </c>
      <c r="Q1209" t="s">
        <v>3267</v>
      </c>
      <c r="R1209" t="s">
        <v>3265</v>
      </c>
    </row>
    <row r="1210" spans="1:18">
      <c r="A1210" t="s">
        <v>2250</v>
      </c>
      <c r="B1210" t="s">
        <v>2251</v>
      </c>
      <c r="C1210">
        <v>0</v>
      </c>
      <c r="D1210">
        <v>0</v>
      </c>
      <c r="E1210">
        <v>0</v>
      </c>
      <c r="F1210">
        <v>0</v>
      </c>
      <c r="G1210">
        <v>0</v>
      </c>
      <c r="H1210">
        <v>0</v>
      </c>
      <c r="I1210">
        <v>0</v>
      </c>
      <c r="J1210">
        <v>0</v>
      </c>
      <c r="K1210">
        <v>0</v>
      </c>
      <c r="L1210">
        <v>0</v>
      </c>
      <c r="M1210">
        <v>0</v>
      </c>
      <c r="O1210" t="s">
        <v>3266</v>
      </c>
      <c r="P1210" t="s">
        <v>3266</v>
      </c>
      <c r="Q1210" t="s">
        <v>3267</v>
      </c>
      <c r="R1210" t="s">
        <v>3265</v>
      </c>
    </row>
    <row r="1211" spans="1:18">
      <c r="A1211" t="s">
        <v>2252</v>
      </c>
      <c r="B1211" t="s">
        <v>2253</v>
      </c>
      <c r="C1211">
        <v>0</v>
      </c>
      <c r="D1211">
        <v>20</v>
      </c>
      <c r="E1211">
        <v>0</v>
      </c>
      <c r="F1211">
        <v>0</v>
      </c>
      <c r="G1211">
        <v>0</v>
      </c>
      <c r="H1211">
        <v>0</v>
      </c>
      <c r="I1211">
        <v>0</v>
      </c>
      <c r="J1211">
        <v>0</v>
      </c>
      <c r="K1211">
        <v>0</v>
      </c>
      <c r="L1211">
        <v>0</v>
      </c>
      <c r="M1211">
        <v>0</v>
      </c>
      <c r="O1211" t="s">
        <v>3266</v>
      </c>
      <c r="P1211">
        <v>-1</v>
      </c>
      <c r="Q1211" t="s">
        <v>3262</v>
      </c>
      <c r="R1211" t="s">
        <v>3265</v>
      </c>
    </row>
    <row r="1212" spans="1:18">
      <c r="A1212" t="s">
        <v>2254</v>
      </c>
      <c r="B1212" t="s">
        <v>2255</v>
      </c>
      <c r="C1212">
        <v>0</v>
      </c>
      <c r="D1212">
        <v>0</v>
      </c>
      <c r="E1212">
        <v>0</v>
      </c>
      <c r="F1212">
        <v>0</v>
      </c>
      <c r="G1212">
        <v>0</v>
      </c>
      <c r="H1212">
        <v>0</v>
      </c>
      <c r="I1212">
        <v>0</v>
      </c>
      <c r="J1212">
        <v>0</v>
      </c>
      <c r="K1212">
        <v>0</v>
      </c>
      <c r="L1212">
        <v>0</v>
      </c>
      <c r="M1212">
        <v>0</v>
      </c>
      <c r="N1212">
        <v>0</v>
      </c>
      <c r="O1212" t="s">
        <v>3266</v>
      </c>
      <c r="P1212" t="s">
        <v>3266</v>
      </c>
      <c r="Q1212" t="s">
        <v>3267</v>
      </c>
      <c r="R1212" t="s">
        <v>3264</v>
      </c>
    </row>
    <row r="1213" spans="1:18">
      <c r="A1213" t="s">
        <v>2256</v>
      </c>
      <c r="B1213" t="s">
        <v>2257</v>
      </c>
      <c r="C1213">
        <v>0</v>
      </c>
      <c r="D1213">
        <v>0</v>
      </c>
      <c r="E1213">
        <v>0</v>
      </c>
      <c r="F1213">
        <v>0</v>
      </c>
      <c r="G1213">
        <v>0</v>
      </c>
      <c r="H1213">
        <v>0</v>
      </c>
      <c r="I1213">
        <v>0</v>
      </c>
      <c r="J1213">
        <v>0</v>
      </c>
      <c r="K1213">
        <v>0</v>
      </c>
      <c r="L1213">
        <v>0</v>
      </c>
      <c r="M1213">
        <v>0</v>
      </c>
      <c r="O1213" t="s">
        <v>3266</v>
      </c>
      <c r="P1213" t="s">
        <v>3266</v>
      </c>
      <c r="Q1213" t="s">
        <v>3267</v>
      </c>
      <c r="R1213" t="s">
        <v>3265</v>
      </c>
    </row>
    <row r="1214" spans="1:18">
      <c r="A1214" t="s">
        <v>2258</v>
      </c>
      <c r="B1214" t="s">
        <v>2259</v>
      </c>
      <c r="C1214">
        <v>0</v>
      </c>
      <c r="D1214">
        <v>0</v>
      </c>
      <c r="E1214">
        <v>0</v>
      </c>
      <c r="F1214">
        <v>0</v>
      </c>
      <c r="G1214">
        <v>0</v>
      </c>
      <c r="H1214">
        <v>0</v>
      </c>
      <c r="I1214">
        <v>0</v>
      </c>
      <c r="J1214">
        <v>0</v>
      </c>
      <c r="K1214">
        <v>0</v>
      </c>
      <c r="L1214">
        <v>0</v>
      </c>
      <c r="M1214">
        <v>0</v>
      </c>
      <c r="O1214" t="s">
        <v>3266</v>
      </c>
      <c r="P1214" t="s">
        <v>3266</v>
      </c>
      <c r="Q1214" t="s">
        <v>3267</v>
      </c>
      <c r="R1214" t="s">
        <v>3265</v>
      </c>
    </row>
    <row r="1215" spans="1:18">
      <c r="A1215" t="s">
        <v>2260</v>
      </c>
      <c r="B1215" t="s">
        <v>2261</v>
      </c>
      <c r="C1215">
        <v>0</v>
      </c>
      <c r="D1215">
        <v>0</v>
      </c>
      <c r="E1215">
        <v>0</v>
      </c>
      <c r="F1215">
        <v>0</v>
      </c>
      <c r="G1215">
        <v>0</v>
      </c>
      <c r="H1215">
        <v>0</v>
      </c>
      <c r="I1215">
        <v>0</v>
      </c>
      <c r="J1215">
        <v>0</v>
      </c>
      <c r="K1215">
        <v>0</v>
      </c>
      <c r="L1215">
        <v>0</v>
      </c>
      <c r="M1215">
        <v>0</v>
      </c>
      <c r="O1215" t="s">
        <v>3266</v>
      </c>
      <c r="P1215" t="s">
        <v>3266</v>
      </c>
      <c r="Q1215" t="s">
        <v>3267</v>
      </c>
      <c r="R1215" t="s">
        <v>3265</v>
      </c>
    </row>
    <row r="1216" spans="1:18">
      <c r="A1216" t="s">
        <v>2262</v>
      </c>
      <c r="B1216" t="s">
        <v>2263</v>
      </c>
      <c r="C1216">
        <v>0</v>
      </c>
      <c r="D1216">
        <v>0</v>
      </c>
      <c r="E1216">
        <v>0</v>
      </c>
      <c r="F1216">
        <v>0</v>
      </c>
      <c r="G1216">
        <v>0</v>
      </c>
      <c r="H1216">
        <v>0</v>
      </c>
      <c r="I1216">
        <v>0</v>
      </c>
      <c r="J1216">
        <v>0</v>
      </c>
      <c r="K1216">
        <v>0</v>
      </c>
      <c r="L1216">
        <v>0</v>
      </c>
      <c r="M1216">
        <v>0</v>
      </c>
      <c r="O1216" t="s">
        <v>3266</v>
      </c>
      <c r="P1216" t="s">
        <v>3266</v>
      </c>
      <c r="Q1216" t="s">
        <v>3267</v>
      </c>
      <c r="R1216" t="s">
        <v>3265</v>
      </c>
    </row>
    <row r="1217" spans="1:18">
      <c r="A1217" t="s">
        <v>2264</v>
      </c>
      <c r="B1217" t="s">
        <v>2265</v>
      </c>
      <c r="C1217">
        <v>0</v>
      </c>
      <c r="D1217">
        <v>0</v>
      </c>
      <c r="E1217">
        <v>0</v>
      </c>
      <c r="F1217">
        <v>0</v>
      </c>
      <c r="G1217">
        <v>0</v>
      </c>
      <c r="H1217">
        <v>0</v>
      </c>
      <c r="I1217">
        <v>0</v>
      </c>
      <c r="J1217">
        <v>0</v>
      </c>
      <c r="K1217">
        <v>0</v>
      </c>
      <c r="L1217">
        <v>0</v>
      </c>
      <c r="M1217">
        <v>0</v>
      </c>
      <c r="O1217" t="s">
        <v>3266</v>
      </c>
      <c r="P1217" t="s">
        <v>3266</v>
      </c>
      <c r="Q1217" t="s">
        <v>3267</v>
      </c>
      <c r="R1217" t="s">
        <v>3265</v>
      </c>
    </row>
    <row r="1218" spans="1:18">
      <c r="A1218" t="s">
        <v>2266</v>
      </c>
      <c r="B1218" t="s">
        <v>2267</v>
      </c>
      <c r="C1218">
        <v>0</v>
      </c>
      <c r="D1218">
        <v>0</v>
      </c>
      <c r="E1218">
        <v>0</v>
      </c>
      <c r="F1218">
        <v>0</v>
      </c>
      <c r="G1218">
        <v>0</v>
      </c>
      <c r="H1218">
        <v>0</v>
      </c>
      <c r="I1218">
        <v>0</v>
      </c>
      <c r="J1218">
        <v>0</v>
      </c>
      <c r="K1218">
        <v>0</v>
      </c>
      <c r="L1218">
        <v>0</v>
      </c>
      <c r="M1218">
        <v>0</v>
      </c>
      <c r="O1218" t="s">
        <v>3266</v>
      </c>
      <c r="P1218" t="s">
        <v>3266</v>
      </c>
      <c r="Q1218" t="s">
        <v>3267</v>
      </c>
      <c r="R1218" t="s">
        <v>3265</v>
      </c>
    </row>
    <row r="1219" spans="1:18">
      <c r="A1219" t="s">
        <v>2268</v>
      </c>
      <c r="B1219" t="s">
        <v>2269</v>
      </c>
      <c r="C1219">
        <v>0</v>
      </c>
      <c r="D1219">
        <v>0</v>
      </c>
      <c r="E1219">
        <v>0</v>
      </c>
      <c r="F1219">
        <v>0</v>
      </c>
      <c r="G1219">
        <v>0</v>
      </c>
      <c r="H1219">
        <v>0</v>
      </c>
      <c r="I1219">
        <v>0</v>
      </c>
      <c r="J1219">
        <v>0</v>
      </c>
      <c r="K1219">
        <v>0</v>
      </c>
      <c r="L1219">
        <v>0</v>
      </c>
      <c r="M1219">
        <v>0</v>
      </c>
      <c r="O1219" t="s">
        <v>3266</v>
      </c>
      <c r="P1219" t="s">
        <v>3266</v>
      </c>
      <c r="Q1219" t="s">
        <v>3267</v>
      </c>
      <c r="R1219" t="s">
        <v>3265</v>
      </c>
    </row>
    <row r="1220" spans="1:18">
      <c r="A1220" t="s">
        <v>2270</v>
      </c>
      <c r="B1220" t="s">
        <v>2271</v>
      </c>
      <c r="C1220">
        <v>0</v>
      </c>
      <c r="D1220">
        <v>0</v>
      </c>
      <c r="E1220">
        <v>0</v>
      </c>
      <c r="F1220">
        <v>0</v>
      </c>
      <c r="G1220">
        <v>0</v>
      </c>
      <c r="H1220">
        <v>0</v>
      </c>
      <c r="I1220">
        <v>0</v>
      </c>
      <c r="J1220">
        <v>0</v>
      </c>
      <c r="K1220">
        <v>0</v>
      </c>
      <c r="L1220">
        <v>0</v>
      </c>
      <c r="M1220">
        <v>0</v>
      </c>
      <c r="O1220" t="s">
        <v>3266</v>
      </c>
      <c r="P1220" t="s">
        <v>3266</v>
      </c>
      <c r="Q1220" t="s">
        <v>3267</v>
      </c>
      <c r="R1220" t="s">
        <v>3265</v>
      </c>
    </row>
    <row r="1221" spans="1:18">
      <c r="A1221" t="s">
        <v>2272</v>
      </c>
      <c r="B1221" t="s">
        <v>2273</v>
      </c>
      <c r="C1221">
        <v>0</v>
      </c>
      <c r="D1221">
        <v>0</v>
      </c>
      <c r="E1221">
        <v>0</v>
      </c>
      <c r="F1221">
        <v>0</v>
      </c>
      <c r="G1221">
        <v>0</v>
      </c>
      <c r="H1221">
        <v>0</v>
      </c>
      <c r="I1221">
        <v>0</v>
      </c>
      <c r="J1221">
        <v>0</v>
      </c>
      <c r="K1221">
        <v>0</v>
      </c>
      <c r="L1221">
        <v>0</v>
      </c>
      <c r="M1221">
        <v>0</v>
      </c>
      <c r="O1221" t="s">
        <v>3266</v>
      </c>
      <c r="P1221" t="s">
        <v>3266</v>
      </c>
      <c r="Q1221" t="s">
        <v>3267</v>
      </c>
      <c r="R1221" t="s">
        <v>3265</v>
      </c>
    </row>
    <row r="1222" spans="1:18">
      <c r="A1222" t="s">
        <v>2274</v>
      </c>
      <c r="B1222" t="s">
        <v>2275</v>
      </c>
      <c r="C1222">
        <v>0</v>
      </c>
      <c r="D1222">
        <v>0</v>
      </c>
      <c r="E1222">
        <v>0</v>
      </c>
      <c r="F1222">
        <v>0</v>
      </c>
      <c r="G1222">
        <v>0</v>
      </c>
      <c r="H1222">
        <v>0</v>
      </c>
      <c r="I1222">
        <v>0</v>
      </c>
      <c r="J1222">
        <v>0</v>
      </c>
      <c r="K1222">
        <v>0</v>
      </c>
      <c r="L1222">
        <v>0</v>
      </c>
      <c r="M1222">
        <v>0</v>
      </c>
      <c r="O1222" t="s">
        <v>3266</v>
      </c>
      <c r="P1222" t="s">
        <v>3266</v>
      </c>
      <c r="Q1222" t="s">
        <v>3267</v>
      </c>
      <c r="R1222" t="s">
        <v>3265</v>
      </c>
    </row>
    <row r="1223" spans="1:18">
      <c r="A1223" t="s">
        <v>2276</v>
      </c>
      <c r="B1223" t="s">
        <v>2277</v>
      </c>
      <c r="C1223">
        <v>0</v>
      </c>
      <c r="D1223">
        <v>0</v>
      </c>
      <c r="E1223">
        <v>0</v>
      </c>
      <c r="F1223">
        <v>0</v>
      </c>
      <c r="G1223">
        <v>0</v>
      </c>
      <c r="H1223">
        <v>0</v>
      </c>
      <c r="I1223">
        <v>0</v>
      </c>
      <c r="J1223">
        <v>0</v>
      </c>
      <c r="K1223">
        <v>0</v>
      </c>
      <c r="L1223">
        <v>0</v>
      </c>
      <c r="M1223">
        <v>0</v>
      </c>
      <c r="O1223" t="s">
        <v>3266</v>
      </c>
      <c r="P1223" t="s">
        <v>3266</v>
      </c>
      <c r="Q1223" t="s">
        <v>3267</v>
      </c>
      <c r="R1223" t="s">
        <v>3265</v>
      </c>
    </row>
    <row r="1224" spans="1:18">
      <c r="A1224" t="s">
        <v>2278</v>
      </c>
      <c r="B1224" t="s">
        <v>2279</v>
      </c>
      <c r="C1224">
        <v>0</v>
      </c>
      <c r="D1224">
        <v>0</v>
      </c>
      <c r="E1224">
        <v>0</v>
      </c>
      <c r="F1224">
        <v>0</v>
      </c>
      <c r="G1224">
        <v>0</v>
      </c>
      <c r="H1224">
        <v>0</v>
      </c>
      <c r="I1224">
        <v>0</v>
      </c>
      <c r="J1224">
        <v>0</v>
      </c>
      <c r="K1224">
        <v>0</v>
      </c>
      <c r="L1224">
        <v>0</v>
      </c>
      <c r="M1224">
        <v>0</v>
      </c>
      <c r="O1224" t="s">
        <v>3266</v>
      </c>
      <c r="P1224" t="s">
        <v>3266</v>
      </c>
      <c r="Q1224" t="s">
        <v>3267</v>
      </c>
      <c r="R1224" t="s">
        <v>3265</v>
      </c>
    </row>
    <row r="1225" spans="1:20">
      <c r="A1225" t="s">
        <v>2280</v>
      </c>
      <c r="B1225" t="s">
        <v>136</v>
      </c>
      <c r="C1225">
        <v>1460</v>
      </c>
      <c r="D1225">
        <v>1303</v>
      </c>
      <c r="E1225">
        <v>1200</v>
      </c>
      <c r="F1225">
        <v>280</v>
      </c>
      <c r="G1225">
        <v>154</v>
      </c>
      <c r="H1225">
        <v>344</v>
      </c>
      <c r="I1225">
        <v>370</v>
      </c>
      <c r="J1225">
        <v>0</v>
      </c>
      <c r="K1225">
        <v>0</v>
      </c>
      <c r="L1225">
        <v>1244</v>
      </c>
      <c r="M1225">
        <v>52</v>
      </c>
      <c r="N1225">
        <v>0</v>
      </c>
      <c r="O1225">
        <v>-0.178</v>
      </c>
      <c r="P1225">
        <v>-0.079</v>
      </c>
      <c r="Q1225" t="s">
        <v>3262</v>
      </c>
      <c r="R1225" t="s">
        <v>3263</v>
      </c>
      <c r="T1225">
        <v>1303</v>
      </c>
    </row>
    <row r="1226" spans="1:18">
      <c r="A1226" t="s">
        <v>2281</v>
      </c>
      <c r="B1226" t="s">
        <v>2282</v>
      </c>
      <c r="C1226">
        <v>463</v>
      </c>
      <c r="D1226">
        <v>535</v>
      </c>
      <c r="E1226">
        <v>417</v>
      </c>
      <c r="F1226">
        <v>227</v>
      </c>
      <c r="G1226">
        <v>133</v>
      </c>
      <c r="H1226">
        <v>34</v>
      </c>
      <c r="I1226">
        <v>0</v>
      </c>
      <c r="J1226">
        <v>0</v>
      </c>
      <c r="K1226">
        <v>0</v>
      </c>
      <c r="L1226">
        <v>48</v>
      </c>
      <c r="M1226">
        <v>23</v>
      </c>
      <c r="N1226">
        <v>0</v>
      </c>
      <c r="O1226">
        <v>-0.099</v>
      </c>
      <c r="P1226">
        <v>-0.221</v>
      </c>
      <c r="Q1226" t="s">
        <v>3262</v>
      </c>
      <c r="R1226" t="s">
        <v>3264</v>
      </c>
    </row>
    <row r="1227" spans="1:18">
      <c r="A1227" t="s">
        <v>2283</v>
      </c>
      <c r="B1227" t="s">
        <v>166</v>
      </c>
      <c r="C1227">
        <v>362</v>
      </c>
      <c r="D1227">
        <v>428</v>
      </c>
      <c r="E1227">
        <v>394</v>
      </c>
      <c r="F1227">
        <v>227</v>
      </c>
      <c r="G1227">
        <v>133</v>
      </c>
      <c r="H1227">
        <v>34</v>
      </c>
      <c r="I1227">
        <v>0</v>
      </c>
      <c r="J1227">
        <v>0</v>
      </c>
      <c r="K1227">
        <v>0</v>
      </c>
      <c r="L1227">
        <v>33</v>
      </c>
      <c r="M1227">
        <v>0</v>
      </c>
      <c r="O1227">
        <v>0.088</v>
      </c>
      <c r="P1227">
        <v>-0.079</v>
      </c>
      <c r="Q1227" t="s">
        <v>3262</v>
      </c>
      <c r="R1227" t="s">
        <v>3265</v>
      </c>
    </row>
    <row r="1228" spans="1:18">
      <c r="A1228" t="s">
        <v>2284</v>
      </c>
      <c r="B1228" t="s">
        <v>168</v>
      </c>
      <c r="C1228">
        <v>10</v>
      </c>
      <c r="D1228">
        <v>11</v>
      </c>
      <c r="E1228">
        <v>0</v>
      </c>
      <c r="F1228">
        <v>0</v>
      </c>
      <c r="G1228">
        <v>0</v>
      </c>
      <c r="H1228">
        <v>0</v>
      </c>
      <c r="I1228">
        <v>0</v>
      </c>
      <c r="J1228">
        <v>0</v>
      </c>
      <c r="K1228">
        <v>0</v>
      </c>
      <c r="L1228">
        <v>4</v>
      </c>
      <c r="M1228">
        <v>0</v>
      </c>
      <c r="O1228">
        <v>-1</v>
      </c>
      <c r="P1228">
        <v>-1</v>
      </c>
      <c r="Q1228" t="s">
        <v>3262</v>
      </c>
      <c r="R1228" t="s">
        <v>3265</v>
      </c>
    </row>
    <row r="1229" spans="1:18">
      <c r="A1229" t="s">
        <v>2285</v>
      </c>
      <c r="B1229" t="s">
        <v>170</v>
      </c>
      <c r="C1229">
        <v>0</v>
      </c>
      <c r="D1229">
        <v>0</v>
      </c>
      <c r="E1229">
        <v>0</v>
      </c>
      <c r="F1229">
        <v>0</v>
      </c>
      <c r="G1229">
        <v>0</v>
      </c>
      <c r="H1229">
        <v>0</v>
      </c>
      <c r="I1229">
        <v>0</v>
      </c>
      <c r="J1229">
        <v>0</v>
      </c>
      <c r="K1229">
        <v>0</v>
      </c>
      <c r="L1229">
        <v>0</v>
      </c>
      <c r="M1229">
        <v>0</v>
      </c>
      <c r="O1229" t="s">
        <v>3266</v>
      </c>
      <c r="P1229" t="s">
        <v>3266</v>
      </c>
      <c r="Q1229" t="s">
        <v>3267</v>
      </c>
      <c r="R1229" t="s">
        <v>3265</v>
      </c>
    </row>
    <row r="1230" spans="1:18">
      <c r="A1230" t="s">
        <v>2286</v>
      </c>
      <c r="B1230" t="s">
        <v>2287</v>
      </c>
      <c r="C1230">
        <v>0</v>
      </c>
      <c r="D1230">
        <v>0</v>
      </c>
      <c r="E1230">
        <v>0</v>
      </c>
      <c r="F1230">
        <v>0</v>
      </c>
      <c r="G1230">
        <v>0</v>
      </c>
      <c r="H1230">
        <v>0</v>
      </c>
      <c r="I1230">
        <v>0</v>
      </c>
      <c r="J1230">
        <v>0</v>
      </c>
      <c r="K1230">
        <v>0</v>
      </c>
      <c r="L1230">
        <v>0</v>
      </c>
      <c r="M1230">
        <v>0</v>
      </c>
      <c r="O1230" t="s">
        <v>3266</v>
      </c>
      <c r="P1230" t="s">
        <v>3266</v>
      </c>
      <c r="Q1230" t="s">
        <v>3267</v>
      </c>
      <c r="R1230" t="s">
        <v>3265</v>
      </c>
    </row>
    <row r="1231" spans="1:18">
      <c r="A1231" t="s">
        <v>2288</v>
      </c>
      <c r="B1231" t="s">
        <v>2289</v>
      </c>
      <c r="C1231">
        <v>0</v>
      </c>
      <c r="D1231">
        <v>0</v>
      </c>
      <c r="E1231">
        <v>0</v>
      </c>
      <c r="F1231">
        <v>0</v>
      </c>
      <c r="G1231">
        <v>0</v>
      </c>
      <c r="H1231">
        <v>0</v>
      </c>
      <c r="I1231">
        <v>0</v>
      </c>
      <c r="J1231">
        <v>0</v>
      </c>
      <c r="K1231">
        <v>0</v>
      </c>
      <c r="L1231">
        <v>0</v>
      </c>
      <c r="M1231">
        <v>0</v>
      </c>
      <c r="O1231" t="s">
        <v>3266</v>
      </c>
      <c r="P1231" t="s">
        <v>3266</v>
      </c>
      <c r="Q1231" t="s">
        <v>3267</v>
      </c>
      <c r="R1231" t="s">
        <v>3265</v>
      </c>
    </row>
    <row r="1232" spans="1:18">
      <c r="A1232" t="s">
        <v>2290</v>
      </c>
      <c r="B1232" t="s">
        <v>2291</v>
      </c>
      <c r="C1232">
        <v>81</v>
      </c>
      <c r="D1232">
        <v>81</v>
      </c>
      <c r="E1232">
        <v>23</v>
      </c>
      <c r="F1232">
        <v>0</v>
      </c>
      <c r="G1232">
        <v>0</v>
      </c>
      <c r="H1232">
        <v>0</v>
      </c>
      <c r="I1232">
        <v>0</v>
      </c>
      <c r="J1232">
        <v>0</v>
      </c>
      <c r="K1232">
        <v>0</v>
      </c>
      <c r="L1232">
        <v>11</v>
      </c>
      <c r="M1232">
        <v>23</v>
      </c>
      <c r="O1232">
        <v>-0.716</v>
      </c>
      <c r="P1232">
        <v>-0.716</v>
      </c>
      <c r="Q1232" t="s">
        <v>3262</v>
      </c>
      <c r="R1232" t="s">
        <v>3265</v>
      </c>
    </row>
    <row r="1233" spans="1:18">
      <c r="A1233" t="s">
        <v>2292</v>
      </c>
      <c r="B1233" t="s">
        <v>2293</v>
      </c>
      <c r="C1233">
        <v>0</v>
      </c>
      <c r="D1233">
        <v>0</v>
      </c>
      <c r="E1233">
        <v>0</v>
      </c>
      <c r="F1233">
        <v>0</v>
      </c>
      <c r="G1233">
        <v>0</v>
      </c>
      <c r="H1233">
        <v>0</v>
      </c>
      <c r="I1233">
        <v>0</v>
      </c>
      <c r="J1233">
        <v>0</v>
      </c>
      <c r="K1233">
        <v>0</v>
      </c>
      <c r="L1233">
        <v>0</v>
      </c>
      <c r="M1233">
        <v>0</v>
      </c>
      <c r="O1233" t="s">
        <v>3266</v>
      </c>
      <c r="P1233" t="s">
        <v>3266</v>
      </c>
      <c r="Q1233" t="s">
        <v>3267</v>
      </c>
      <c r="R1233" t="s">
        <v>3265</v>
      </c>
    </row>
    <row r="1234" spans="1:18">
      <c r="A1234" t="s">
        <v>2294</v>
      </c>
      <c r="B1234" t="s">
        <v>2295</v>
      </c>
      <c r="C1234">
        <v>1</v>
      </c>
      <c r="D1234">
        <v>15</v>
      </c>
      <c r="E1234">
        <v>0</v>
      </c>
      <c r="F1234">
        <v>0</v>
      </c>
      <c r="G1234">
        <v>0</v>
      </c>
      <c r="H1234">
        <v>0</v>
      </c>
      <c r="I1234">
        <v>0</v>
      </c>
      <c r="J1234">
        <v>0</v>
      </c>
      <c r="K1234">
        <v>0</v>
      </c>
      <c r="L1234">
        <v>0</v>
      </c>
      <c r="M1234">
        <v>0</v>
      </c>
      <c r="O1234">
        <v>-1</v>
      </c>
      <c r="P1234">
        <v>-1</v>
      </c>
      <c r="Q1234" t="s">
        <v>3262</v>
      </c>
      <c r="R1234" t="s">
        <v>3265</v>
      </c>
    </row>
    <row r="1235" spans="1:18">
      <c r="A1235" t="s">
        <v>2296</v>
      </c>
      <c r="B1235" t="s">
        <v>2297</v>
      </c>
      <c r="C1235">
        <v>9</v>
      </c>
      <c r="D1235">
        <v>0</v>
      </c>
      <c r="E1235">
        <v>0</v>
      </c>
      <c r="F1235">
        <v>0</v>
      </c>
      <c r="G1235">
        <v>0</v>
      </c>
      <c r="H1235">
        <v>0</v>
      </c>
      <c r="I1235">
        <v>0</v>
      </c>
      <c r="J1235">
        <v>0</v>
      </c>
      <c r="K1235">
        <v>0</v>
      </c>
      <c r="L1235">
        <v>0</v>
      </c>
      <c r="M1235">
        <v>0</v>
      </c>
      <c r="O1235">
        <v>-1</v>
      </c>
      <c r="P1235" t="s">
        <v>3266</v>
      </c>
      <c r="Q1235" t="s">
        <v>3262</v>
      </c>
      <c r="R1235" t="s">
        <v>3265</v>
      </c>
    </row>
    <row r="1236" spans="1:18">
      <c r="A1236" t="s">
        <v>2298</v>
      </c>
      <c r="B1236" t="s">
        <v>184</v>
      </c>
      <c r="C1236">
        <v>0</v>
      </c>
      <c r="D1236">
        <v>0</v>
      </c>
      <c r="E1236">
        <v>0</v>
      </c>
      <c r="F1236">
        <v>0</v>
      </c>
      <c r="G1236">
        <v>0</v>
      </c>
      <c r="H1236">
        <v>0</v>
      </c>
      <c r="I1236">
        <v>0</v>
      </c>
      <c r="J1236">
        <v>0</v>
      </c>
      <c r="K1236">
        <v>0</v>
      </c>
      <c r="L1236">
        <v>0</v>
      </c>
      <c r="M1236">
        <v>0</v>
      </c>
      <c r="O1236" t="s">
        <v>3266</v>
      </c>
      <c r="P1236" t="s">
        <v>3266</v>
      </c>
      <c r="Q1236" t="s">
        <v>3267</v>
      </c>
      <c r="R1236" t="s">
        <v>3265</v>
      </c>
    </row>
    <row r="1237" spans="1:18">
      <c r="A1237" t="s">
        <v>2299</v>
      </c>
      <c r="B1237" t="s">
        <v>2300</v>
      </c>
      <c r="C1237">
        <v>0</v>
      </c>
      <c r="D1237">
        <v>0</v>
      </c>
      <c r="E1237">
        <v>0</v>
      </c>
      <c r="F1237">
        <v>0</v>
      </c>
      <c r="G1237">
        <v>0</v>
      </c>
      <c r="H1237">
        <v>0</v>
      </c>
      <c r="I1237">
        <v>0</v>
      </c>
      <c r="J1237">
        <v>0</v>
      </c>
      <c r="K1237">
        <v>0</v>
      </c>
      <c r="L1237">
        <v>0</v>
      </c>
      <c r="M1237">
        <v>0</v>
      </c>
      <c r="O1237" t="s">
        <v>3266</v>
      </c>
      <c r="P1237" t="s">
        <v>3266</v>
      </c>
      <c r="Q1237" t="s">
        <v>3267</v>
      </c>
      <c r="R1237" t="s">
        <v>3265</v>
      </c>
    </row>
    <row r="1238" spans="1:18">
      <c r="A1238" t="s">
        <v>2301</v>
      </c>
      <c r="B1238" t="s">
        <v>2302</v>
      </c>
      <c r="C1238">
        <v>337</v>
      </c>
      <c r="D1238">
        <v>642</v>
      </c>
      <c r="E1238">
        <v>331</v>
      </c>
      <c r="F1238">
        <v>0</v>
      </c>
      <c r="G1238">
        <v>0</v>
      </c>
      <c r="H1238">
        <v>302</v>
      </c>
      <c r="I1238">
        <v>0</v>
      </c>
      <c r="J1238">
        <v>0</v>
      </c>
      <c r="K1238">
        <v>0</v>
      </c>
      <c r="L1238">
        <v>104</v>
      </c>
      <c r="M1238">
        <v>29</v>
      </c>
      <c r="N1238">
        <v>0</v>
      </c>
      <c r="O1238">
        <v>-0.018</v>
      </c>
      <c r="P1238">
        <v>-0.484</v>
      </c>
      <c r="Q1238" t="s">
        <v>3262</v>
      </c>
      <c r="R1238" t="s">
        <v>3264</v>
      </c>
    </row>
    <row r="1239" spans="1:18">
      <c r="A1239" t="s">
        <v>2303</v>
      </c>
      <c r="B1239" t="s">
        <v>166</v>
      </c>
      <c r="C1239">
        <v>185</v>
      </c>
      <c r="D1239">
        <v>307</v>
      </c>
      <c r="E1239">
        <v>307</v>
      </c>
      <c r="F1239">
        <v>0</v>
      </c>
      <c r="G1239">
        <v>0</v>
      </c>
      <c r="H1239">
        <v>302</v>
      </c>
      <c r="I1239">
        <v>0</v>
      </c>
      <c r="J1239">
        <v>0</v>
      </c>
      <c r="K1239">
        <v>0</v>
      </c>
      <c r="L1239">
        <v>0</v>
      </c>
      <c r="M1239">
        <v>5</v>
      </c>
      <c r="O1239">
        <v>0.659</v>
      </c>
      <c r="P1239">
        <v>0</v>
      </c>
      <c r="Q1239" t="s">
        <v>3262</v>
      </c>
      <c r="R1239" t="s">
        <v>3265</v>
      </c>
    </row>
    <row r="1240" spans="1:18">
      <c r="A1240" t="s">
        <v>2304</v>
      </c>
      <c r="B1240" t="s">
        <v>168</v>
      </c>
      <c r="C1240">
        <v>0</v>
      </c>
      <c r="D1240">
        <v>0</v>
      </c>
      <c r="E1240">
        <v>0</v>
      </c>
      <c r="F1240">
        <v>0</v>
      </c>
      <c r="G1240">
        <v>0</v>
      </c>
      <c r="H1240">
        <v>0</v>
      </c>
      <c r="I1240">
        <v>0</v>
      </c>
      <c r="J1240">
        <v>0</v>
      </c>
      <c r="K1240">
        <v>0</v>
      </c>
      <c r="L1240">
        <v>0</v>
      </c>
      <c r="M1240">
        <v>0</v>
      </c>
      <c r="O1240" t="s">
        <v>3266</v>
      </c>
      <c r="P1240" t="s">
        <v>3266</v>
      </c>
      <c r="Q1240" t="s">
        <v>3267</v>
      </c>
      <c r="R1240" t="s">
        <v>3265</v>
      </c>
    </row>
    <row r="1241" spans="1:18">
      <c r="A1241" t="s">
        <v>2305</v>
      </c>
      <c r="B1241" t="s">
        <v>170</v>
      </c>
      <c r="C1241">
        <v>0</v>
      </c>
      <c r="D1241">
        <v>0</v>
      </c>
      <c r="E1241">
        <v>0</v>
      </c>
      <c r="F1241">
        <v>0</v>
      </c>
      <c r="G1241">
        <v>0</v>
      </c>
      <c r="H1241">
        <v>0</v>
      </c>
      <c r="I1241">
        <v>0</v>
      </c>
      <c r="J1241">
        <v>0</v>
      </c>
      <c r="K1241">
        <v>0</v>
      </c>
      <c r="L1241">
        <v>0</v>
      </c>
      <c r="M1241">
        <v>0</v>
      </c>
      <c r="O1241" t="s">
        <v>3266</v>
      </c>
      <c r="P1241" t="s">
        <v>3266</v>
      </c>
      <c r="Q1241" t="s">
        <v>3267</v>
      </c>
      <c r="R1241" t="s">
        <v>3265</v>
      </c>
    </row>
    <row r="1242" spans="1:18">
      <c r="A1242" t="s">
        <v>2306</v>
      </c>
      <c r="B1242" t="s">
        <v>2307</v>
      </c>
      <c r="C1242">
        <v>152</v>
      </c>
      <c r="D1242">
        <v>335</v>
      </c>
      <c r="E1242">
        <v>24</v>
      </c>
      <c r="F1242">
        <v>0</v>
      </c>
      <c r="G1242">
        <v>0</v>
      </c>
      <c r="H1242">
        <v>0</v>
      </c>
      <c r="I1242">
        <v>0</v>
      </c>
      <c r="J1242">
        <v>0</v>
      </c>
      <c r="K1242">
        <v>0</v>
      </c>
      <c r="L1242">
        <v>104</v>
      </c>
      <c r="M1242">
        <v>24</v>
      </c>
      <c r="O1242">
        <v>-0.842</v>
      </c>
      <c r="P1242">
        <v>-0.928</v>
      </c>
      <c r="Q1242" t="s">
        <v>3262</v>
      </c>
      <c r="R1242" t="s">
        <v>3265</v>
      </c>
    </row>
    <row r="1243" spans="1:16">
      <c r="A1243" t="s">
        <v>2308</v>
      </c>
      <c r="B1243" t="s">
        <v>1165</v>
      </c>
      <c r="O1243" t="s">
        <v>3266</v>
      </c>
      <c r="P1243" t="s">
        <v>3266</v>
      </c>
    </row>
    <row r="1244" spans="1:18">
      <c r="A1244" t="s">
        <v>2309</v>
      </c>
      <c r="B1244" t="s">
        <v>2310</v>
      </c>
      <c r="C1244">
        <v>0</v>
      </c>
      <c r="D1244">
        <v>0</v>
      </c>
      <c r="E1244">
        <v>0</v>
      </c>
      <c r="F1244">
        <v>0</v>
      </c>
      <c r="G1244">
        <v>0</v>
      </c>
      <c r="H1244">
        <v>0</v>
      </c>
      <c r="I1244">
        <v>0</v>
      </c>
      <c r="J1244">
        <v>0</v>
      </c>
      <c r="K1244">
        <v>0</v>
      </c>
      <c r="L1244">
        <v>0</v>
      </c>
      <c r="M1244">
        <v>0</v>
      </c>
      <c r="O1244" t="s">
        <v>3266</v>
      </c>
      <c r="P1244" t="s">
        <v>3266</v>
      </c>
      <c r="Q1244" t="s">
        <v>3267</v>
      </c>
      <c r="R1244" t="s">
        <v>3265</v>
      </c>
    </row>
    <row r="1245" spans="1:18">
      <c r="A1245" t="s">
        <v>2311</v>
      </c>
      <c r="B1245" t="s">
        <v>2312</v>
      </c>
      <c r="C1245">
        <v>0</v>
      </c>
      <c r="D1245">
        <v>0</v>
      </c>
      <c r="E1245">
        <v>0</v>
      </c>
      <c r="F1245">
        <v>0</v>
      </c>
      <c r="G1245">
        <v>0</v>
      </c>
      <c r="H1245">
        <v>0</v>
      </c>
      <c r="I1245">
        <v>0</v>
      </c>
      <c r="J1245">
        <v>0</v>
      </c>
      <c r="K1245">
        <v>0</v>
      </c>
      <c r="L1245">
        <v>0</v>
      </c>
      <c r="M1245">
        <v>0</v>
      </c>
      <c r="N1245">
        <v>0</v>
      </c>
      <c r="O1245" t="s">
        <v>3266</v>
      </c>
      <c r="P1245" t="s">
        <v>3266</v>
      </c>
      <c r="Q1245" t="s">
        <v>3267</v>
      </c>
      <c r="R1245" t="s">
        <v>3264</v>
      </c>
    </row>
    <row r="1246" spans="1:18">
      <c r="A1246" t="s">
        <v>2313</v>
      </c>
      <c r="B1246" t="s">
        <v>2314</v>
      </c>
      <c r="C1246">
        <v>0</v>
      </c>
      <c r="D1246">
        <v>0</v>
      </c>
      <c r="E1246">
        <v>0</v>
      </c>
      <c r="F1246">
        <v>0</v>
      </c>
      <c r="G1246">
        <v>0</v>
      </c>
      <c r="H1246">
        <v>0</v>
      </c>
      <c r="I1246">
        <v>0</v>
      </c>
      <c r="J1246">
        <v>0</v>
      </c>
      <c r="K1246">
        <v>0</v>
      </c>
      <c r="L1246">
        <v>0</v>
      </c>
      <c r="M1246">
        <v>0</v>
      </c>
      <c r="O1246" t="s">
        <v>3266</v>
      </c>
      <c r="P1246" t="s">
        <v>3266</v>
      </c>
      <c r="Q1246" t="s">
        <v>3267</v>
      </c>
      <c r="R1246" t="s">
        <v>3265</v>
      </c>
    </row>
    <row r="1247" spans="1:18">
      <c r="A1247" t="s">
        <v>2315</v>
      </c>
      <c r="B1247" t="s">
        <v>2316</v>
      </c>
      <c r="C1247">
        <v>0</v>
      </c>
      <c r="D1247">
        <v>0</v>
      </c>
      <c r="E1247">
        <v>0</v>
      </c>
      <c r="F1247">
        <v>0</v>
      </c>
      <c r="G1247">
        <v>0</v>
      </c>
      <c r="H1247">
        <v>0</v>
      </c>
      <c r="I1247">
        <v>0</v>
      </c>
      <c r="J1247">
        <v>0</v>
      </c>
      <c r="K1247">
        <v>0</v>
      </c>
      <c r="L1247">
        <v>0</v>
      </c>
      <c r="M1247">
        <v>0</v>
      </c>
      <c r="O1247" t="s">
        <v>3266</v>
      </c>
      <c r="P1247" t="s">
        <v>3266</v>
      </c>
      <c r="Q1247" t="s">
        <v>3267</v>
      </c>
      <c r="R1247" t="s">
        <v>3265</v>
      </c>
    </row>
    <row r="1248" spans="1:18">
      <c r="A1248" t="s">
        <v>2317</v>
      </c>
      <c r="B1248" t="s">
        <v>2318</v>
      </c>
      <c r="C1248">
        <v>0</v>
      </c>
      <c r="D1248">
        <v>0</v>
      </c>
      <c r="E1248">
        <v>0</v>
      </c>
      <c r="F1248">
        <v>0</v>
      </c>
      <c r="G1248">
        <v>0</v>
      </c>
      <c r="H1248">
        <v>0</v>
      </c>
      <c r="I1248">
        <v>0</v>
      </c>
      <c r="J1248">
        <v>0</v>
      </c>
      <c r="K1248">
        <v>0</v>
      </c>
      <c r="L1248">
        <v>0</v>
      </c>
      <c r="M1248">
        <v>0</v>
      </c>
      <c r="O1248" t="s">
        <v>3266</v>
      </c>
      <c r="P1248" t="s">
        <v>3266</v>
      </c>
      <c r="Q1248" t="s">
        <v>3267</v>
      </c>
      <c r="R1248" t="s">
        <v>3265</v>
      </c>
    </row>
    <row r="1249" spans="1:18">
      <c r="A1249" t="s">
        <v>2319</v>
      </c>
      <c r="B1249" t="s">
        <v>2320</v>
      </c>
      <c r="C1249">
        <v>0</v>
      </c>
      <c r="D1249">
        <v>0</v>
      </c>
      <c r="E1249">
        <v>0</v>
      </c>
      <c r="F1249">
        <v>0</v>
      </c>
      <c r="G1249">
        <v>0</v>
      </c>
      <c r="H1249">
        <v>0</v>
      </c>
      <c r="I1249">
        <v>0</v>
      </c>
      <c r="J1249">
        <v>0</v>
      </c>
      <c r="K1249">
        <v>0</v>
      </c>
      <c r="L1249">
        <v>0</v>
      </c>
      <c r="M1249">
        <v>0</v>
      </c>
      <c r="O1249" t="s">
        <v>3266</v>
      </c>
      <c r="P1249" t="s">
        <v>3266</v>
      </c>
      <c r="Q1249" t="s">
        <v>3267</v>
      </c>
      <c r="R1249" t="s">
        <v>3265</v>
      </c>
    </row>
    <row r="1250" spans="1:18">
      <c r="A1250" t="s">
        <v>2321</v>
      </c>
      <c r="B1250" t="s">
        <v>2322</v>
      </c>
      <c r="C1250">
        <v>0</v>
      </c>
      <c r="D1250">
        <v>0</v>
      </c>
      <c r="E1250">
        <v>0</v>
      </c>
      <c r="F1250">
        <v>0</v>
      </c>
      <c r="G1250">
        <v>0</v>
      </c>
      <c r="H1250">
        <v>0</v>
      </c>
      <c r="I1250">
        <v>0</v>
      </c>
      <c r="J1250">
        <v>0</v>
      </c>
      <c r="K1250">
        <v>0</v>
      </c>
      <c r="L1250">
        <v>0</v>
      </c>
      <c r="M1250">
        <v>0</v>
      </c>
      <c r="O1250" t="s">
        <v>3266</v>
      </c>
      <c r="P1250" t="s">
        <v>3266</v>
      </c>
      <c r="Q1250" t="s">
        <v>3267</v>
      </c>
      <c r="R1250" t="s">
        <v>3265</v>
      </c>
    </row>
    <row r="1251" spans="1:18">
      <c r="A1251" t="s">
        <v>2323</v>
      </c>
      <c r="B1251" t="s">
        <v>2324</v>
      </c>
      <c r="C1251">
        <v>0</v>
      </c>
      <c r="D1251">
        <v>0</v>
      </c>
      <c r="E1251">
        <v>0</v>
      </c>
      <c r="F1251">
        <v>0</v>
      </c>
      <c r="G1251">
        <v>0</v>
      </c>
      <c r="H1251">
        <v>0</v>
      </c>
      <c r="I1251">
        <v>0</v>
      </c>
      <c r="J1251">
        <v>0</v>
      </c>
      <c r="K1251">
        <v>0</v>
      </c>
      <c r="L1251">
        <v>0</v>
      </c>
      <c r="M1251">
        <v>0</v>
      </c>
      <c r="N1251">
        <v>0</v>
      </c>
      <c r="O1251" t="s">
        <v>3266</v>
      </c>
      <c r="P1251" t="s">
        <v>3266</v>
      </c>
      <c r="Q1251" t="s">
        <v>3267</v>
      </c>
      <c r="R1251" t="s">
        <v>3264</v>
      </c>
    </row>
    <row r="1252" spans="1:18">
      <c r="A1252" t="s">
        <v>2325</v>
      </c>
      <c r="B1252" t="s">
        <v>166</v>
      </c>
      <c r="C1252">
        <v>0</v>
      </c>
      <c r="D1252">
        <v>0</v>
      </c>
      <c r="E1252">
        <v>0</v>
      </c>
      <c r="F1252">
        <v>0</v>
      </c>
      <c r="G1252">
        <v>0</v>
      </c>
      <c r="H1252">
        <v>0</v>
      </c>
      <c r="I1252">
        <v>0</v>
      </c>
      <c r="J1252">
        <v>0</v>
      </c>
      <c r="K1252">
        <v>0</v>
      </c>
      <c r="L1252">
        <v>0</v>
      </c>
      <c r="M1252">
        <v>0</v>
      </c>
      <c r="O1252" t="s">
        <v>3266</v>
      </c>
      <c r="P1252" t="s">
        <v>3266</v>
      </c>
      <c r="Q1252" t="s">
        <v>3267</v>
      </c>
      <c r="R1252" t="s">
        <v>3265</v>
      </c>
    </row>
    <row r="1253" spans="1:18">
      <c r="A1253" t="s">
        <v>2326</v>
      </c>
      <c r="B1253" t="s">
        <v>168</v>
      </c>
      <c r="C1253">
        <v>0</v>
      </c>
      <c r="D1253">
        <v>0</v>
      </c>
      <c r="E1253">
        <v>0</v>
      </c>
      <c r="F1253">
        <v>0</v>
      </c>
      <c r="G1253">
        <v>0</v>
      </c>
      <c r="H1253">
        <v>0</v>
      </c>
      <c r="I1253">
        <v>0</v>
      </c>
      <c r="J1253">
        <v>0</v>
      </c>
      <c r="K1253">
        <v>0</v>
      </c>
      <c r="L1253">
        <v>0</v>
      </c>
      <c r="M1253">
        <v>0</v>
      </c>
      <c r="O1253" t="s">
        <v>3266</v>
      </c>
      <c r="P1253" t="s">
        <v>3266</v>
      </c>
      <c r="Q1253" t="s">
        <v>3267</v>
      </c>
      <c r="R1253" t="s">
        <v>3265</v>
      </c>
    </row>
    <row r="1254" spans="1:18">
      <c r="A1254" t="s">
        <v>2327</v>
      </c>
      <c r="B1254" t="s">
        <v>170</v>
      </c>
      <c r="C1254">
        <v>0</v>
      </c>
      <c r="D1254">
        <v>0</v>
      </c>
      <c r="E1254">
        <v>0</v>
      </c>
      <c r="F1254">
        <v>0</v>
      </c>
      <c r="G1254">
        <v>0</v>
      </c>
      <c r="H1254">
        <v>0</v>
      </c>
      <c r="I1254">
        <v>0</v>
      </c>
      <c r="J1254">
        <v>0</v>
      </c>
      <c r="K1254">
        <v>0</v>
      </c>
      <c r="L1254">
        <v>0</v>
      </c>
      <c r="M1254">
        <v>0</v>
      </c>
      <c r="O1254" t="s">
        <v>3266</v>
      </c>
      <c r="P1254" t="s">
        <v>3266</v>
      </c>
      <c r="Q1254" t="s">
        <v>3267</v>
      </c>
      <c r="R1254" t="s">
        <v>3265</v>
      </c>
    </row>
    <row r="1255" spans="1:18">
      <c r="A1255" t="s">
        <v>2328</v>
      </c>
      <c r="B1255" t="s">
        <v>2329</v>
      </c>
      <c r="C1255">
        <v>0</v>
      </c>
      <c r="D1255">
        <v>0</v>
      </c>
      <c r="E1255">
        <v>0</v>
      </c>
      <c r="F1255">
        <v>0</v>
      </c>
      <c r="G1255">
        <v>0</v>
      </c>
      <c r="H1255">
        <v>0</v>
      </c>
      <c r="I1255">
        <v>0</v>
      </c>
      <c r="J1255">
        <v>0</v>
      </c>
      <c r="K1255">
        <v>0</v>
      </c>
      <c r="L1255">
        <v>0</v>
      </c>
      <c r="M1255">
        <v>0</v>
      </c>
      <c r="O1255" t="s">
        <v>3266</v>
      </c>
      <c r="P1255" t="s">
        <v>3266</v>
      </c>
      <c r="Q1255" t="s">
        <v>3267</v>
      </c>
      <c r="R1255" t="s">
        <v>3265</v>
      </c>
    </row>
    <row r="1256" spans="1:18">
      <c r="A1256" t="s">
        <v>2330</v>
      </c>
      <c r="B1256" t="s">
        <v>2331</v>
      </c>
      <c r="C1256">
        <v>0</v>
      </c>
      <c r="D1256">
        <v>0</v>
      </c>
      <c r="E1256">
        <v>0</v>
      </c>
      <c r="F1256">
        <v>0</v>
      </c>
      <c r="G1256">
        <v>0</v>
      </c>
      <c r="H1256">
        <v>0</v>
      </c>
      <c r="I1256">
        <v>0</v>
      </c>
      <c r="J1256">
        <v>0</v>
      </c>
      <c r="K1256">
        <v>0</v>
      </c>
      <c r="L1256">
        <v>0</v>
      </c>
      <c r="M1256">
        <v>0</v>
      </c>
      <c r="O1256" t="s">
        <v>3266</v>
      </c>
      <c r="P1256" t="s">
        <v>3266</v>
      </c>
      <c r="Q1256" t="s">
        <v>3267</v>
      </c>
      <c r="R1256" t="s">
        <v>3265</v>
      </c>
    </row>
    <row r="1257" spans="1:18">
      <c r="A1257" t="s">
        <v>2332</v>
      </c>
      <c r="B1257" t="s">
        <v>184</v>
      </c>
      <c r="C1257">
        <v>0</v>
      </c>
      <c r="D1257">
        <v>0</v>
      </c>
      <c r="E1257">
        <v>0</v>
      </c>
      <c r="F1257">
        <v>0</v>
      </c>
      <c r="G1257">
        <v>0</v>
      </c>
      <c r="H1257">
        <v>0</v>
      </c>
      <c r="I1257">
        <v>0</v>
      </c>
      <c r="J1257">
        <v>0</v>
      </c>
      <c r="K1257">
        <v>0</v>
      </c>
      <c r="L1257">
        <v>0</v>
      </c>
      <c r="M1257">
        <v>0</v>
      </c>
      <c r="O1257" t="s">
        <v>3266</v>
      </c>
      <c r="P1257" t="s">
        <v>3266</v>
      </c>
      <c r="Q1257" t="s">
        <v>3267</v>
      </c>
      <c r="R1257" t="s">
        <v>3265</v>
      </c>
    </row>
    <row r="1258" spans="1:18">
      <c r="A1258" t="s">
        <v>2333</v>
      </c>
      <c r="B1258" t="s">
        <v>2334</v>
      </c>
      <c r="C1258">
        <v>0</v>
      </c>
      <c r="D1258">
        <v>0</v>
      </c>
      <c r="E1258">
        <v>0</v>
      </c>
      <c r="F1258">
        <v>0</v>
      </c>
      <c r="G1258">
        <v>0</v>
      </c>
      <c r="H1258">
        <v>0</v>
      </c>
      <c r="I1258">
        <v>0</v>
      </c>
      <c r="J1258">
        <v>0</v>
      </c>
      <c r="K1258">
        <v>0</v>
      </c>
      <c r="L1258">
        <v>0</v>
      </c>
      <c r="M1258">
        <v>0</v>
      </c>
      <c r="O1258" t="s">
        <v>3266</v>
      </c>
      <c r="P1258" t="s">
        <v>3266</v>
      </c>
      <c r="Q1258" t="s">
        <v>3267</v>
      </c>
      <c r="R1258" t="s">
        <v>3265</v>
      </c>
    </row>
    <row r="1259" spans="1:18">
      <c r="A1259" t="s">
        <v>2335</v>
      </c>
      <c r="B1259" t="s">
        <v>2336</v>
      </c>
      <c r="C1259">
        <v>79</v>
      </c>
      <c r="D1259">
        <v>116</v>
      </c>
      <c r="E1259">
        <v>82</v>
      </c>
      <c r="F1259">
        <v>53</v>
      </c>
      <c r="G1259">
        <v>21</v>
      </c>
      <c r="H1259">
        <v>8</v>
      </c>
      <c r="I1259">
        <v>0</v>
      </c>
      <c r="J1259">
        <v>0</v>
      </c>
      <c r="K1259">
        <v>0</v>
      </c>
      <c r="L1259">
        <v>15</v>
      </c>
      <c r="M1259">
        <v>0</v>
      </c>
      <c r="N1259">
        <v>0</v>
      </c>
      <c r="O1259">
        <v>0.038</v>
      </c>
      <c r="P1259">
        <v>-0.293</v>
      </c>
      <c r="Q1259" t="s">
        <v>3262</v>
      </c>
      <c r="R1259" t="s">
        <v>3264</v>
      </c>
    </row>
    <row r="1260" spans="1:18">
      <c r="A1260" t="s">
        <v>2337</v>
      </c>
      <c r="B1260" t="s">
        <v>166</v>
      </c>
      <c r="C1260">
        <v>76</v>
      </c>
      <c r="D1260">
        <v>100</v>
      </c>
      <c r="E1260">
        <v>82</v>
      </c>
      <c r="F1260">
        <v>53</v>
      </c>
      <c r="G1260">
        <v>21</v>
      </c>
      <c r="H1260">
        <v>8</v>
      </c>
      <c r="I1260">
        <v>0</v>
      </c>
      <c r="J1260">
        <v>0</v>
      </c>
      <c r="K1260">
        <v>0</v>
      </c>
      <c r="L1260">
        <v>11</v>
      </c>
      <c r="M1260">
        <v>0</v>
      </c>
      <c r="O1260">
        <v>0.079</v>
      </c>
      <c r="P1260">
        <v>-0.18</v>
      </c>
      <c r="Q1260" t="s">
        <v>3262</v>
      </c>
      <c r="R1260" t="s">
        <v>3265</v>
      </c>
    </row>
    <row r="1261" spans="1:18">
      <c r="A1261" t="s">
        <v>2338</v>
      </c>
      <c r="B1261" t="s">
        <v>168</v>
      </c>
      <c r="C1261">
        <v>1</v>
      </c>
      <c r="D1261">
        <v>10</v>
      </c>
      <c r="E1261">
        <v>0</v>
      </c>
      <c r="F1261">
        <v>0</v>
      </c>
      <c r="G1261">
        <v>0</v>
      </c>
      <c r="H1261">
        <v>0</v>
      </c>
      <c r="I1261">
        <v>0</v>
      </c>
      <c r="J1261">
        <v>0</v>
      </c>
      <c r="K1261">
        <v>0</v>
      </c>
      <c r="L1261">
        <v>3</v>
      </c>
      <c r="M1261">
        <v>0</v>
      </c>
      <c r="O1261">
        <v>-1</v>
      </c>
      <c r="P1261">
        <v>-1</v>
      </c>
      <c r="Q1261" t="s">
        <v>3262</v>
      </c>
      <c r="R1261" t="s">
        <v>3265</v>
      </c>
    </row>
    <row r="1262" spans="1:18">
      <c r="A1262" t="s">
        <v>2339</v>
      </c>
      <c r="B1262" t="s">
        <v>170</v>
      </c>
      <c r="C1262">
        <v>0</v>
      </c>
      <c r="D1262">
        <v>0</v>
      </c>
      <c r="E1262">
        <v>0</v>
      </c>
      <c r="F1262">
        <v>0</v>
      </c>
      <c r="G1262">
        <v>0</v>
      </c>
      <c r="H1262">
        <v>0</v>
      </c>
      <c r="I1262">
        <v>0</v>
      </c>
      <c r="J1262">
        <v>0</v>
      </c>
      <c r="K1262">
        <v>0</v>
      </c>
      <c r="L1262">
        <v>0</v>
      </c>
      <c r="M1262">
        <v>0</v>
      </c>
      <c r="O1262" t="s">
        <v>3266</v>
      </c>
      <c r="P1262" t="s">
        <v>3266</v>
      </c>
      <c r="Q1262" t="s">
        <v>3267</v>
      </c>
      <c r="R1262" t="s">
        <v>3265</v>
      </c>
    </row>
    <row r="1263" spans="1:18">
      <c r="A1263" t="s">
        <v>2340</v>
      </c>
      <c r="B1263" t="s">
        <v>2341</v>
      </c>
      <c r="C1263">
        <v>0</v>
      </c>
      <c r="D1263">
        <v>0</v>
      </c>
      <c r="E1263">
        <v>0</v>
      </c>
      <c r="F1263">
        <v>0</v>
      </c>
      <c r="G1263">
        <v>0</v>
      </c>
      <c r="H1263">
        <v>0</v>
      </c>
      <c r="I1263">
        <v>0</v>
      </c>
      <c r="J1263">
        <v>0</v>
      </c>
      <c r="K1263">
        <v>0</v>
      </c>
      <c r="L1263">
        <v>0</v>
      </c>
      <c r="M1263">
        <v>0</v>
      </c>
      <c r="O1263" t="s">
        <v>3266</v>
      </c>
      <c r="P1263" t="s">
        <v>3266</v>
      </c>
      <c r="Q1263" t="s">
        <v>3267</v>
      </c>
      <c r="R1263" t="s">
        <v>3265</v>
      </c>
    </row>
    <row r="1264" spans="1:18">
      <c r="A1264" t="s">
        <v>2342</v>
      </c>
      <c r="B1264" t="s">
        <v>2343</v>
      </c>
      <c r="C1264">
        <v>2</v>
      </c>
      <c r="D1264">
        <v>0</v>
      </c>
      <c r="E1264">
        <v>0</v>
      </c>
      <c r="F1264">
        <v>0</v>
      </c>
      <c r="G1264">
        <v>0</v>
      </c>
      <c r="H1264">
        <v>0</v>
      </c>
      <c r="I1264">
        <v>0</v>
      </c>
      <c r="J1264">
        <v>0</v>
      </c>
      <c r="K1264">
        <v>0</v>
      </c>
      <c r="L1264">
        <v>0</v>
      </c>
      <c r="M1264">
        <v>0</v>
      </c>
      <c r="O1264">
        <v>-1</v>
      </c>
      <c r="P1264" t="s">
        <v>3266</v>
      </c>
      <c r="Q1264" t="s">
        <v>3262</v>
      </c>
      <c r="R1264" t="s">
        <v>3265</v>
      </c>
    </row>
    <row r="1265" spans="1:18">
      <c r="A1265" t="s">
        <v>2344</v>
      </c>
      <c r="B1265" t="s">
        <v>2345</v>
      </c>
      <c r="C1265">
        <v>0</v>
      </c>
      <c r="D1265">
        <v>0</v>
      </c>
      <c r="E1265">
        <v>0</v>
      </c>
      <c r="F1265">
        <v>0</v>
      </c>
      <c r="G1265">
        <v>0</v>
      </c>
      <c r="H1265">
        <v>0</v>
      </c>
      <c r="I1265">
        <v>0</v>
      </c>
      <c r="J1265">
        <v>0</v>
      </c>
      <c r="K1265">
        <v>0</v>
      </c>
      <c r="L1265">
        <v>0</v>
      </c>
      <c r="M1265">
        <v>0</v>
      </c>
      <c r="O1265" t="s">
        <v>3266</v>
      </c>
      <c r="P1265" t="s">
        <v>3266</v>
      </c>
      <c r="Q1265" t="s">
        <v>3267</v>
      </c>
      <c r="R1265" t="s">
        <v>3265</v>
      </c>
    </row>
    <row r="1266" spans="1:18">
      <c r="A1266" t="s">
        <v>2346</v>
      </c>
      <c r="B1266" t="s">
        <v>2347</v>
      </c>
      <c r="C1266">
        <v>0</v>
      </c>
      <c r="D1266">
        <v>6</v>
      </c>
      <c r="E1266">
        <v>0</v>
      </c>
      <c r="F1266">
        <v>0</v>
      </c>
      <c r="G1266">
        <v>0</v>
      </c>
      <c r="H1266">
        <v>0</v>
      </c>
      <c r="I1266">
        <v>0</v>
      </c>
      <c r="J1266">
        <v>0</v>
      </c>
      <c r="K1266">
        <v>0</v>
      </c>
      <c r="L1266">
        <v>1</v>
      </c>
      <c r="M1266">
        <v>0</v>
      </c>
      <c r="O1266" t="s">
        <v>3266</v>
      </c>
      <c r="P1266">
        <v>-1</v>
      </c>
      <c r="Q1266" t="s">
        <v>3262</v>
      </c>
      <c r="R1266" t="s">
        <v>3265</v>
      </c>
    </row>
    <row r="1267" spans="1:18">
      <c r="A1267" t="s">
        <v>2348</v>
      </c>
      <c r="B1267" t="s">
        <v>2349</v>
      </c>
      <c r="C1267">
        <v>0</v>
      </c>
      <c r="D1267">
        <v>0</v>
      </c>
      <c r="E1267">
        <v>0</v>
      </c>
      <c r="F1267">
        <v>0</v>
      </c>
      <c r="G1267">
        <v>0</v>
      </c>
      <c r="H1267">
        <v>0</v>
      </c>
      <c r="I1267">
        <v>0</v>
      </c>
      <c r="J1267">
        <v>0</v>
      </c>
      <c r="K1267">
        <v>0</v>
      </c>
      <c r="L1267">
        <v>0</v>
      </c>
      <c r="M1267">
        <v>0</v>
      </c>
      <c r="O1267" t="s">
        <v>3266</v>
      </c>
      <c r="P1267" t="s">
        <v>3266</v>
      </c>
      <c r="Q1267" t="s">
        <v>3267</v>
      </c>
      <c r="R1267" t="s">
        <v>3265</v>
      </c>
    </row>
    <row r="1268" spans="1:18">
      <c r="A1268" t="s">
        <v>2350</v>
      </c>
      <c r="B1268" t="s">
        <v>2351</v>
      </c>
      <c r="C1268">
        <v>0</v>
      </c>
      <c r="D1268">
        <v>0</v>
      </c>
      <c r="E1268">
        <v>0</v>
      </c>
      <c r="F1268">
        <v>0</v>
      </c>
      <c r="G1268">
        <v>0</v>
      </c>
      <c r="H1268">
        <v>0</v>
      </c>
      <c r="I1268">
        <v>0</v>
      </c>
      <c r="J1268">
        <v>0</v>
      </c>
      <c r="K1268">
        <v>0</v>
      </c>
      <c r="L1268">
        <v>0</v>
      </c>
      <c r="M1268">
        <v>0</v>
      </c>
      <c r="O1268" t="s">
        <v>3266</v>
      </c>
      <c r="P1268" t="s">
        <v>3266</v>
      </c>
      <c r="Q1268" t="s">
        <v>3267</v>
      </c>
      <c r="R1268" t="s">
        <v>3265</v>
      </c>
    </row>
    <row r="1269" spans="1:18">
      <c r="A1269" t="s">
        <v>2352</v>
      </c>
      <c r="B1269" t="s">
        <v>2353</v>
      </c>
      <c r="C1269">
        <v>0</v>
      </c>
      <c r="D1269">
        <v>0</v>
      </c>
      <c r="E1269">
        <v>0</v>
      </c>
      <c r="F1269">
        <v>0</v>
      </c>
      <c r="G1269">
        <v>0</v>
      </c>
      <c r="H1269">
        <v>0</v>
      </c>
      <c r="I1269">
        <v>0</v>
      </c>
      <c r="J1269">
        <v>0</v>
      </c>
      <c r="K1269">
        <v>0</v>
      </c>
      <c r="L1269">
        <v>0</v>
      </c>
      <c r="M1269">
        <v>0</v>
      </c>
      <c r="O1269" t="s">
        <v>3266</v>
      </c>
      <c r="P1269" t="s">
        <v>3266</v>
      </c>
      <c r="Q1269" t="s">
        <v>3267</v>
      </c>
      <c r="R1269" t="s">
        <v>3265</v>
      </c>
    </row>
    <row r="1270" spans="1:18">
      <c r="A1270" t="s">
        <v>2354</v>
      </c>
      <c r="B1270" t="s">
        <v>2355</v>
      </c>
      <c r="C1270">
        <v>0</v>
      </c>
      <c r="D1270">
        <v>0</v>
      </c>
      <c r="E1270">
        <v>0</v>
      </c>
      <c r="F1270">
        <v>0</v>
      </c>
      <c r="G1270">
        <v>0</v>
      </c>
      <c r="H1270">
        <v>0</v>
      </c>
      <c r="I1270">
        <v>0</v>
      </c>
      <c r="J1270">
        <v>0</v>
      </c>
      <c r="K1270">
        <v>0</v>
      </c>
      <c r="L1270">
        <v>0</v>
      </c>
      <c r="M1270">
        <v>0</v>
      </c>
      <c r="O1270" t="s">
        <v>3266</v>
      </c>
      <c r="P1270" t="s">
        <v>3266</v>
      </c>
      <c r="Q1270" t="s">
        <v>3267</v>
      </c>
      <c r="R1270" t="s">
        <v>3265</v>
      </c>
    </row>
    <row r="1271" spans="1:18">
      <c r="A1271" t="s">
        <v>2356</v>
      </c>
      <c r="B1271" t="s">
        <v>2357</v>
      </c>
      <c r="C1271">
        <v>0</v>
      </c>
      <c r="D1271">
        <v>0</v>
      </c>
      <c r="E1271">
        <v>0</v>
      </c>
      <c r="F1271">
        <v>0</v>
      </c>
      <c r="G1271">
        <v>0</v>
      </c>
      <c r="H1271">
        <v>0</v>
      </c>
      <c r="I1271">
        <v>0</v>
      </c>
      <c r="J1271">
        <v>0</v>
      </c>
      <c r="K1271">
        <v>0</v>
      </c>
      <c r="L1271">
        <v>0</v>
      </c>
      <c r="M1271">
        <v>0</v>
      </c>
      <c r="O1271" t="s">
        <v>3266</v>
      </c>
      <c r="P1271" t="s">
        <v>3266</v>
      </c>
      <c r="Q1271" t="s">
        <v>3267</v>
      </c>
      <c r="R1271" t="s">
        <v>3265</v>
      </c>
    </row>
    <row r="1272" spans="1:18">
      <c r="A1272" t="s">
        <v>2358</v>
      </c>
      <c r="B1272" t="s">
        <v>2359</v>
      </c>
      <c r="C1272">
        <v>360</v>
      </c>
      <c r="D1272">
        <v>0</v>
      </c>
      <c r="E1272">
        <v>0</v>
      </c>
      <c r="F1272">
        <v>0</v>
      </c>
      <c r="G1272">
        <v>0</v>
      </c>
      <c r="H1272">
        <v>0</v>
      </c>
      <c r="I1272">
        <v>0</v>
      </c>
      <c r="J1272">
        <v>0</v>
      </c>
      <c r="K1272">
        <v>0</v>
      </c>
      <c r="L1272">
        <v>47</v>
      </c>
      <c r="M1272">
        <v>0</v>
      </c>
      <c r="N1272">
        <v>0</v>
      </c>
      <c r="O1272">
        <v>-1</v>
      </c>
      <c r="P1272" t="s">
        <v>3266</v>
      </c>
      <c r="Q1272" t="s">
        <v>3262</v>
      </c>
      <c r="R1272" t="s">
        <v>3264</v>
      </c>
    </row>
    <row r="1273" spans="1:18">
      <c r="A1273" t="s">
        <v>2360</v>
      </c>
      <c r="B1273" t="s">
        <v>2361</v>
      </c>
      <c r="C1273">
        <v>360</v>
      </c>
      <c r="D1273">
        <v>0</v>
      </c>
      <c r="E1273">
        <v>0</v>
      </c>
      <c r="F1273">
        <v>0</v>
      </c>
      <c r="G1273">
        <v>0</v>
      </c>
      <c r="H1273">
        <v>0</v>
      </c>
      <c r="I1273">
        <v>0</v>
      </c>
      <c r="J1273">
        <v>0</v>
      </c>
      <c r="K1273">
        <v>0</v>
      </c>
      <c r="L1273">
        <v>47</v>
      </c>
      <c r="M1273">
        <v>0</v>
      </c>
      <c r="O1273">
        <v>-1</v>
      </c>
      <c r="P1273" t="s">
        <v>3266</v>
      </c>
      <c r="Q1273" t="s">
        <v>3262</v>
      </c>
      <c r="R1273" t="s">
        <v>3265</v>
      </c>
    </row>
    <row r="1274" spans="1:18">
      <c r="A1274" t="s">
        <v>2362</v>
      </c>
      <c r="B1274" t="s">
        <v>2363</v>
      </c>
      <c r="C1274">
        <v>0</v>
      </c>
      <c r="D1274">
        <v>0</v>
      </c>
      <c r="E1274">
        <v>0</v>
      </c>
      <c r="F1274">
        <v>0</v>
      </c>
      <c r="G1274">
        <v>0</v>
      </c>
      <c r="H1274">
        <v>0</v>
      </c>
      <c r="I1274">
        <v>0</v>
      </c>
      <c r="J1274">
        <v>0</v>
      </c>
      <c r="K1274">
        <v>0</v>
      </c>
      <c r="L1274">
        <v>0</v>
      </c>
      <c r="M1274">
        <v>0</v>
      </c>
      <c r="O1274" t="s">
        <v>3266</v>
      </c>
      <c r="P1274" t="s">
        <v>3266</v>
      </c>
      <c r="Q1274" t="s">
        <v>3267</v>
      </c>
      <c r="R1274" t="s">
        <v>3265</v>
      </c>
    </row>
    <row r="1275" spans="1:18">
      <c r="A1275" t="s">
        <v>2364</v>
      </c>
      <c r="B1275" t="s">
        <v>2365</v>
      </c>
      <c r="C1275">
        <v>0</v>
      </c>
      <c r="D1275">
        <v>0</v>
      </c>
      <c r="E1275">
        <v>0</v>
      </c>
      <c r="F1275">
        <v>0</v>
      </c>
      <c r="G1275">
        <v>0</v>
      </c>
      <c r="H1275">
        <v>0</v>
      </c>
      <c r="I1275">
        <v>0</v>
      </c>
      <c r="J1275">
        <v>0</v>
      </c>
      <c r="K1275">
        <v>0</v>
      </c>
      <c r="L1275">
        <v>0</v>
      </c>
      <c r="M1275">
        <v>0</v>
      </c>
      <c r="O1275" t="s">
        <v>3266</v>
      </c>
      <c r="P1275" t="s">
        <v>3266</v>
      </c>
      <c r="Q1275" t="s">
        <v>3267</v>
      </c>
      <c r="R1275" t="s">
        <v>3265</v>
      </c>
    </row>
    <row r="1276" spans="1:18">
      <c r="A1276" t="s">
        <v>2366</v>
      </c>
      <c r="B1276" t="s">
        <v>2367</v>
      </c>
      <c r="C1276">
        <v>221</v>
      </c>
      <c r="D1276">
        <v>10</v>
      </c>
      <c r="E1276">
        <v>310</v>
      </c>
      <c r="F1276">
        <v>0</v>
      </c>
      <c r="G1276">
        <v>0</v>
      </c>
      <c r="H1276">
        <v>0</v>
      </c>
      <c r="I1276">
        <v>310</v>
      </c>
      <c r="J1276">
        <v>0</v>
      </c>
      <c r="K1276">
        <v>0</v>
      </c>
      <c r="L1276">
        <v>1030</v>
      </c>
      <c r="M1276">
        <v>0</v>
      </c>
      <c r="N1276">
        <v>0</v>
      </c>
      <c r="O1276">
        <v>0.403</v>
      </c>
      <c r="P1276">
        <v>30</v>
      </c>
      <c r="Q1276" t="s">
        <v>3262</v>
      </c>
      <c r="R1276" t="s">
        <v>3264</v>
      </c>
    </row>
    <row r="1277" spans="1:18">
      <c r="A1277" t="s">
        <v>2368</v>
      </c>
      <c r="B1277" t="s">
        <v>2369</v>
      </c>
      <c r="C1277">
        <v>221</v>
      </c>
      <c r="D1277">
        <v>10</v>
      </c>
      <c r="E1277">
        <v>310</v>
      </c>
      <c r="F1277">
        <v>0</v>
      </c>
      <c r="G1277">
        <v>0</v>
      </c>
      <c r="H1277">
        <v>0</v>
      </c>
      <c r="I1277">
        <v>310</v>
      </c>
      <c r="J1277">
        <v>0</v>
      </c>
      <c r="K1277">
        <v>0</v>
      </c>
      <c r="L1277">
        <v>1030</v>
      </c>
      <c r="M1277">
        <v>0</v>
      </c>
      <c r="O1277">
        <v>0.403</v>
      </c>
      <c r="P1277">
        <v>30</v>
      </c>
      <c r="Q1277" t="s">
        <v>3262</v>
      </c>
      <c r="R1277" t="s">
        <v>3265</v>
      </c>
    </row>
    <row r="1278" spans="1:18">
      <c r="A1278" t="s">
        <v>2370</v>
      </c>
      <c r="B1278" t="s">
        <v>2371</v>
      </c>
      <c r="C1278">
        <v>0</v>
      </c>
      <c r="D1278">
        <v>0</v>
      </c>
      <c r="E1278">
        <v>0</v>
      </c>
      <c r="F1278">
        <v>0</v>
      </c>
      <c r="G1278">
        <v>0</v>
      </c>
      <c r="H1278">
        <v>0</v>
      </c>
      <c r="I1278">
        <v>0</v>
      </c>
      <c r="J1278">
        <v>0</v>
      </c>
      <c r="K1278">
        <v>0</v>
      </c>
      <c r="L1278">
        <v>0</v>
      </c>
      <c r="M1278">
        <v>0</v>
      </c>
      <c r="O1278" t="s">
        <v>3266</v>
      </c>
      <c r="P1278" t="s">
        <v>3266</v>
      </c>
      <c r="Q1278" t="s">
        <v>3267</v>
      </c>
      <c r="R1278" t="s">
        <v>3265</v>
      </c>
    </row>
    <row r="1279" spans="1:18">
      <c r="A1279" t="s">
        <v>2372</v>
      </c>
      <c r="B1279" t="s">
        <v>2373</v>
      </c>
      <c r="C1279">
        <v>0</v>
      </c>
      <c r="D1279">
        <v>0</v>
      </c>
      <c r="E1279">
        <v>0</v>
      </c>
      <c r="F1279">
        <v>0</v>
      </c>
      <c r="G1279">
        <v>0</v>
      </c>
      <c r="H1279">
        <v>0</v>
      </c>
      <c r="I1279">
        <v>0</v>
      </c>
      <c r="J1279">
        <v>0</v>
      </c>
      <c r="K1279">
        <v>0</v>
      </c>
      <c r="L1279">
        <v>0</v>
      </c>
      <c r="M1279">
        <v>0</v>
      </c>
      <c r="O1279" t="s">
        <v>3266</v>
      </c>
      <c r="P1279" t="s">
        <v>3266</v>
      </c>
      <c r="Q1279" t="s">
        <v>3267</v>
      </c>
      <c r="R1279" t="s">
        <v>3265</v>
      </c>
    </row>
    <row r="1280" spans="1:18">
      <c r="A1280" t="s">
        <v>2374</v>
      </c>
      <c r="B1280" t="s">
        <v>2375</v>
      </c>
      <c r="C1280">
        <v>0</v>
      </c>
      <c r="D1280">
        <v>0</v>
      </c>
      <c r="E1280">
        <v>60</v>
      </c>
      <c r="F1280">
        <v>0</v>
      </c>
      <c r="G1280">
        <v>0</v>
      </c>
      <c r="H1280">
        <v>0</v>
      </c>
      <c r="I1280">
        <v>60</v>
      </c>
      <c r="J1280">
        <v>0</v>
      </c>
      <c r="K1280">
        <v>0</v>
      </c>
      <c r="L1280">
        <v>0</v>
      </c>
      <c r="M1280">
        <v>0</v>
      </c>
      <c r="N1280">
        <v>0</v>
      </c>
      <c r="O1280" t="s">
        <v>3266</v>
      </c>
      <c r="P1280" t="s">
        <v>3266</v>
      </c>
      <c r="Q1280" t="s">
        <v>3267</v>
      </c>
      <c r="R1280" t="s">
        <v>3264</v>
      </c>
    </row>
    <row r="1281" spans="1:18">
      <c r="A1281" t="s">
        <v>2376</v>
      </c>
      <c r="B1281" t="s">
        <v>2375</v>
      </c>
      <c r="C1281">
        <v>0</v>
      </c>
      <c r="D1281">
        <v>0</v>
      </c>
      <c r="E1281">
        <v>60</v>
      </c>
      <c r="F1281">
        <v>0</v>
      </c>
      <c r="G1281">
        <v>0</v>
      </c>
      <c r="H1281">
        <v>0</v>
      </c>
      <c r="I1281">
        <v>60</v>
      </c>
      <c r="J1281">
        <v>0</v>
      </c>
      <c r="K1281">
        <v>0</v>
      </c>
      <c r="L1281">
        <v>0</v>
      </c>
      <c r="M1281">
        <v>0</v>
      </c>
      <c r="O1281" t="s">
        <v>3266</v>
      </c>
      <c r="P1281" t="s">
        <v>3266</v>
      </c>
      <c r="Q1281" t="s">
        <v>3267</v>
      </c>
      <c r="R1281" t="s">
        <v>3265</v>
      </c>
    </row>
    <row r="1282" spans="1:18">
      <c r="A1282" t="s">
        <v>2377</v>
      </c>
      <c r="B1282" t="s">
        <v>137</v>
      </c>
      <c r="D1282">
        <v>1700</v>
      </c>
      <c r="O1282" t="s">
        <v>3266</v>
      </c>
      <c r="P1282">
        <v>-1</v>
      </c>
      <c r="Q1282" t="s">
        <v>3262</v>
      </c>
      <c r="R1282" t="s">
        <v>3263</v>
      </c>
    </row>
    <row r="1283" spans="1:18">
      <c r="A1283" t="s">
        <v>2378</v>
      </c>
      <c r="B1283" t="s">
        <v>138</v>
      </c>
      <c r="C1283">
        <v>2974</v>
      </c>
      <c r="D1283">
        <v>2850</v>
      </c>
      <c r="E1283">
        <v>2850</v>
      </c>
      <c r="F1283">
        <v>0</v>
      </c>
      <c r="G1283">
        <v>0</v>
      </c>
      <c r="H1283">
        <v>0</v>
      </c>
      <c r="I1283">
        <v>0</v>
      </c>
      <c r="J1283">
        <v>0</v>
      </c>
      <c r="K1283">
        <v>0</v>
      </c>
      <c r="L1283">
        <v>2282</v>
      </c>
      <c r="M1283">
        <v>0</v>
      </c>
      <c r="N1283">
        <v>0</v>
      </c>
      <c r="O1283">
        <v>-0.042</v>
      </c>
      <c r="P1283">
        <v>0</v>
      </c>
      <c r="Q1283" t="s">
        <v>3262</v>
      </c>
      <c r="R1283" t="s">
        <v>3263</v>
      </c>
    </row>
    <row r="1284" spans="1:18">
      <c r="A1284" t="s">
        <v>2379</v>
      </c>
      <c r="B1284" t="s">
        <v>2380</v>
      </c>
      <c r="C1284">
        <v>2974</v>
      </c>
      <c r="D1284">
        <v>2850</v>
      </c>
      <c r="E1284">
        <v>2850</v>
      </c>
      <c r="F1284">
        <v>0</v>
      </c>
      <c r="G1284">
        <v>0</v>
      </c>
      <c r="H1284">
        <v>0</v>
      </c>
      <c r="I1284">
        <v>0</v>
      </c>
      <c r="J1284">
        <v>0</v>
      </c>
      <c r="K1284">
        <v>0</v>
      </c>
      <c r="L1284">
        <v>2282</v>
      </c>
      <c r="M1284">
        <v>0</v>
      </c>
      <c r="N1284">
        <v>0</v>
      </c>
      <c r="O1284">
        <v>-0.042</v>
      </c>
      <c r="P1284">
        <v>0</v>
      </c>
      <c r="Q1284" t="s">
        <v>3262</v>
      </c>
      <c r="R1284" t="s">
        <v>3264</v>
      </c>
    </row>
    <row r="1285" spans="1:18">
      <c r="A1285" t="s">
        <v>2381</v>
      </c>
      <c r="B1285" t="s">
        <v>2382</v>
      </c>
      <c r="C1285">
        <v>2974</v>
      </c>
      <c r="D1285">
        <v>2850</v>
      </c>
      <c r="E1285">
        <v>2850</v>
      </c>
      <c r="F1285">
        <v>0</v>
      </c>
      <c r="G1285">
        <v>0</v>
      </c>
      <c r="H1285">
        <v>0</v>
      </c>
      <c r="I1285">
        <v>0</v>
      </c>
      <c r="J1285">
        <v>0</v>
      </c>
      <c r="K1285">
        <v>0</v>
      </c>
      <c r="L1285">
        <v>2282</v>
      </c>
      <c r="M1285">
        <v>0</v>
      </c>
      <c r="O1285">
        <v>-0.042</v>
      </c>
      <c r="P1285">
        <v>0</v>
      </c>
      <c r="Q1285" t="s">
        <v>3262</v>
      </c>
      <c r="R1285" t="s">
        <v>3265</v>
      </c>
    </row>
    <row r="1286" spans="1:18">
      <c r="A1286" t="s">
        <v>2383</v>
      </c>
      <c r="B1286" t="s">
        <v>2384</v>
      </c>
      <c r="C1286">
        <v>0</v>
      </c>
      <c r="D1286">
        <v>0</v>
      </c>
      <c r="E1286">
        <v>0</v>
      </c>
      <c r="F1286">
        <v>0</v>
      </c>
      <c r="G1286">
        <v>0</v>
      </c>
      <c r="H1286">
        <v>0</v>
      </c>
      <c r="I1286">
        <v>0</v>
      </c>
      <c r="J1286">
        <v>0</v>
      </c>
      <c r="K1286">
        <v>0</v>
      </c>
      <c r="L1286">
        <v>0</v>
      </c>
      <c r="M1286">
        <v>0</v>
      </c>
      <c r="O1286" t="s">
        <v>3266</v>
      </c>
      <c r="P1286" t="s">
        <v>3266</v>
      </c>
      <c r="Q1286" t="s">
        <v>3267</v>
      </c>
      <c r="R1286" t="s">
        <v>3265</v>
      </c>
    </row>
    <row r="1287" spans="1:18">
      <c r="A1287" t="s">
        <v>2385</v>
      </c>
      <c r="B1287" t="s">
        <v>2386</v>
      </c>
      <c r="C1287">
        <v>0</v>
      </c>
      <c r="D1287">
        <v>0</v>
      </c>
      <c r="E1287">
        <v>0</v>
      </c>
      <c r="F1287">
        <v>0</v>
      </c>
      <c r="G1287">
        <v>0</v>
      </c>
      <c r="H1287">
        <v>0</v>
      </c>
      <c r="I1287">
        <v>0</v>
      </c>
      <c r="J1287">
        <v>0</v>
      </c>
      <c r="K1287">
        <v>0</v>
      </c>
      <c r="L1287">
        <v>0</v>
      </c>
      <c r="M1287">
        <v>0</v>
      </c>
      <c r="O1287" t="s">
        <v>3266</v>
      </c>
      <c r="P1287" t="s">
        <v>3266</v>
      </c>
      <c r="Q1287" t="s">
        <v>3267</v>
      </c>
      <c r="R1287" t="s">
        <v>3265</v>
      </c>
    </row>
    <row r="1288" spans="1:18">
      <c r="A1288" t="s">
        <v>2387</v>
      </c>
      <c r="B1288" t="s">
        <v>2388</v>
      </c>
      <c r="C1288">
        <v>0</v>
      </c>
      <c r="D1288">
        <v>0</v>
      </c>
      <c r="E1288">
        <v>0</v>
      </c>
      <c r="F1288">
        <v>0</v>
      </c>
      <c r="G1288">
        <v>0</v>
      </c>
      <c r="H1288">
        <v>0</v>
      </c>
      <c r="I1288">
        <v>0</v>
      </c>
      <c r="J1288">
        <v>0</v>
      </c>
      <c r="K1288">
        <v>0</v>
      </c>
      <c r="L1288">
        <v>0</v>
      </c>
      <c r="M1288">
        <v>0</v>
      </c>
      <c r="O1288" t="s">
        <v>3266</v>
      </c>
      <c r="P1288" t="s">
        <v>3266</v>
      </c>
      <c r="Q1288" t="s">
        <v>3267</v>
      </c>
      <c r="R1288" t="s">
        <v>3265</v>
      </c>
    </row>
    <row r="1289" spans="1:18">
      <c r="A1289" t="s">
        <v>2389</v>
      </c>
      <c r="B1289" t="s">
        <v>139</v>
      </c>
      <c r="C1289">
        <v>12</v>
      </c>
      <c r="D1289">
        <v>22</v>
      </c>
      <c r="E1289">
        <v>77</v>
      </c>
      <c r="F1289">
        <v>0</v>
      </c>
      <c r="G1289">
        <v>0</v>
      </c>
      <c r="H1289">
        <v>0</v>
      </c>
      <c r="I1289">
        <v>0</v>
      </c>
      <c r="J1289">
        <v>0</v>
      </c>
      <c r="K1289">
        <v>0</v>
      </c>
      <c r="L1289">
        <v>22</v>
      </c>
      <c r="M1289">
        <v>0</v>
      </c>
      <c r="N1289">
        <v>55</v>
      </c>
      <c r="O1289">
        <v>5.417</v>
      </c>
      <c r="P1289">
        <v>2.5</v>
      </c>
      <c r="Q1289" t="s">
        <v>3262</v>
      </c>
      <c r="R1289" t="s">
        <v>3263</v>
      </c>
    </row>
    <row r="1290" spans="1:18">
      <c r="A1290" t="s">
        <v>2390</v>
      </c>
      <c r="B1290" t="s">
        <v>2391</v>
      </c>
      <c r="C1290">
        <v>12</v>
      </c>
      <c r="D1290">
        <v>22</v>
      </c>
      <c r="E1290">
        <v>77</v>
      </c>
      <c r="L1290">
        <v>22</v>
      </c>
      <c r="M1290">
        <v>0</v>
      </c>
      <c r="N1290">
        <v>55</v>
      </c>
      <c r="O1290">
        <v>5.417</v>
      </c>
      <c r="P1290">
        <v>2.5</v>
      </c>
      <c r="Q1290" t="s">
        <v>3262</v>
      </c>
      <c r="R1290" t="s">
        <v>3264</v>
      </c>
    </row>
    <row r="1291" spans="1:18">
      <c r="A1291" t="s">
        <v>2392</v>
      </c>
      <c r="B1291" t="s">
        <v>140</v>
      </c>
      <c r="C1291">
        <v>0</v>
      </c>
      <c r="D1291">
        <v>0</v>
      </c>
      <c r="E1291">
        <v>0</v>
      </c>
      <c r="F1291">
        <v>0</v>
      </c>
      <c r="G1291">
        <v>0</v>
      </c>
      <c r="H1291">
        <v>0</v>
      </c>
      <c r="I1291">
        <v>0</v>
      </c>
      <c r="J1291">
        <v>0</v>
      </c>
      <c r="K1291">
        <v>0</v>
      </c>
      <c r="L1291">
        <v>0</v>
      </c>
      <c r="M1291">
        <v>0</v>
      </c>
      <c r="N1291">
        <v>0</v>
      </c>
      <c r="O1291" t="s">
        <v>3266</v>
      </c>
      <c r="P1291" t="s">
        <v>3266</v>
      </c>
      <c r="Q1291" t="s">
        <v>3262</v>
      </c>
      <c r="R1291" t="s">
        <v>3263</v>
      </c>
    </row>
    <row r="1292" spans="1:18">
      <c r="A1292" t="s">
        <v>2393</v>
      </c>
      <c r="B1292" t="s">
        <v>2394</v>
      </c>
      <c r="D1292">
        <v>0</v>
      </c>
      <c r="O1292" t="s">
        <v>3266</v>
      </c>
      <c r="P1292" t="s">
        <v>3266</v>
      </c>
      <c r="Q1292" t="s">
        <v>3267</v>
      </c>
      <c r="R1292" t="s">
        <v>3264</v>
      </c>
    </row>
    <row r="1293" spans="1:18">
      <c r="A1293" t="s">
        <v>2395</v>
      </c>
      <c r="B1293" t="s">
        <v>38</v>
      </c>
      <c r="D1293">
        <v>0</v>
      </c>
      <c r="O1293" t="s">
        <v>3266</v>
      </c>
      <c r="P1293" t="s">
        <v>3266</v>
      </c>
      <c r="Q1293" t="s">
        <v>3267</v>
      </c>
      <c r="R1293" t="s">
        <v>3264</v>
      </c>
    </row>
    <row r="1294" spans="15:17">
      <c r="O1294" t="s">
        <v>3266</v>
      </c>
      <c r="P1294" t="s">
        <v>3266</v>
      </c>
      <c r="Q1294" t="s">
        <v>3262</v>
      </c>
    </row>
    <row r="1295" spans="2:17">
      <c r="B1295" t="s">
        <v>2396</v>
      </c>
      <c r="C1295">
        <v>154700</v>
      </c>
      <c r="D1295">
        <v>165000</v>
      </c>
      <c r="E1295">
        <v>145000</v>
      </c>
      <c r="F1295">
        <v>63406</v>
      </c>
      <c r="G1295">
        <v>31402</v>
      </c>
      <c r="H1295">
        <v>5176</v>
      </c>
      <c r="I1295">
        <v>36439</v>
      </c>
      <c r="J1295">
        <v>360</v>
      </c>
      <c r="K1295">
        <v>2186</v>
      </c>
      <c r="L1295">
        <v>26995</v>
      </c>
      <c r="M1295">
        <v>4185</v>
      </c>
      <c r="N1295">
        <v>1160</v>
      </c>
      <c r="O1295">
        <v>-0.063</v>
      </c>
      <c r="P1295">
        <v>-0.121</v>
      </c>
      <c r="Q1295" t="s">
        <v>3262</v>
      </c>
    </row>
    <row r="1310" spans="16:18">
      <c r="P1310">
        <v>0.0665804783451842</v>
      </c>
      <c r="Q1310" t="s">
        <v>3262</v>
      </c>
      <c r="R1310" t="s">
        <v>3264</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14</vt:i4>
      </vt:variant>
    </vt:vector>
  </HeadingPairs>
  <TitlesOfParts>
    <vt:vector size="14" baseType="lpstr">
      <vt:lpstr>收支简表</vt:lpstr>
      <vt:lpstr>表2</vt:lpstr>
      <vt:lpstr>表3</vt:lpstr>
      <vt:lpstr>表4</vt:lpstr>
      <vt:lpstr>表5</vt:lpstr>
      <vt:lpstr>表6</vt:lpstr>
      <vt:lpstr>表7</vt:lpstr>
      <vt:lpstr>表8</vt:lpstr>
      <vt:lpstr>表9</vt:lpstr>
      <vt:lpstr>表10</vt:lpstr>
      <vt:lpstr>表11</vt:lpstr>
      <vt:lpstr>表12</vt:lpstr>
      <vt:lpstr>表13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2021-01-14T07:41:00Z</cp:lastPrinted>
  <dcterms:modified xsi:type="dcterms:W3CDTF">2023-10-26T08:22:03Z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3D13D6F452E84D3A8940788AB1F6E4A8</vt:lpwstr>
  </property>
  <property fmtid="{D5CDD505-2E9C-101B-9397-08002B2CF9AE}" pid="4" name="KSOReadingLayout">
    <vt:bool>true</vt:bool>
  </property>
</Properties>
</file>