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935" windowHeight="7785" tabRatio="951" firstSheet="10" activeTab="12"/>
  </bookViews>
  <sheets>
    <sheet name="1-1澄江市一般公共预算收入情况表" sheetId="28" r:id="rId1"/>
    <sheet name="1-2澄江市一般公共预算支出情况表" sheetId="29" r:id="rId2"/>
    <sheet name="1-3市本级一般公共预算收入情况表" sheetId="31" r:id="rId3"/>
    <sheet name="1-4市本级一般公共预算支出情况表（公开到项级）" sheetId="33" r:id="rId4"/>
    <sheet name="1-5市本级一般公共预算基本支出情况表（公开到款级）" sheetId="132" r:id="rId5"/>
    <sheet name="1-6一般公共预算支出表（州（市）对下转移支付项目）" sheetId="35" r:id="rId6"/>
    <sheet name="1-7澄江市分地区税收返还和转移支付预算表" sheetId="36" r:id="rId7"/>
    <sheet name="1-8澄江市市本级“三公”经费预算财政拨款情况统计表" sheetId="131" r:id="rId8"/>
    <sheet name="2-1澄江市政府性基金预算收入情况表" sheetId="54" r:id="rId9"/>
    <sheet name="2-2澄江市政府性基金预算支出情况表" sheetId="55" r:id="rId10"/>
    <sheet name="2-3市本级政府性基金预算收入情况表" sheetId="56" r:id="rId11"/>
    <sheet name="2-4市本级政府性基金预算支出情况表（公开到项级）" sheetId="57" r:id="rId12"/>
    <sheet name="2-5市本级政府性基金支出表（州（市）对下转移支付）" sheetId="58" r:id="rId13"/>
    <sheet name="3-1澄江市国有资本经营收入预算情况表" sheetId="108" r:id="rId14"/>
    <sheet name="3-2澄江市国有资本经营支出预算情况表" sheetId="109" r:id="rId15"/>
    <sheet name="3-3市本级国有资本经营收入预算情况表" sheetId="110" r:id="rId16"/>
    <sheet name="3-4市本级国有资本经营支出预算情况表（公开到项级）" sheetId="111" r:id="rId17"/>
    <sheet name="3-5澄江市国有资本经营预算转移支付表 （分地区）" sheetId="129" r:id="rId18"/>
    <sheet name="3-6 国有资本经营预算转移支付表（分项目）" sheetId="130" r:id="rId19"/>
    <sheet name="4-1澄江市社会保险基金收入预算情况表" sheetId="113" r:id="rId20"/>
    <sheet name="4-2澄江市社会保险基金支出预算情况表" sheetId="114" r:id="rId21"/>
    <sheet name="4-3市本级社会保险基金收入预算情况表" sheetId="117" r:id="rId22"/>
    <sheet name="4-4市本级社会保险基金支出预算情况表" sheetId="118" r:id="rId23"/>
    <sheet name="5-1澄江市 2023年地方政府债务限额及余额预算情况表" sheetId="119" r:id="rId24"/>
    <sheet name="5-2 澄江市2023年地方政府一般债务限额及余额预算情况表" sheetId="133" r:id="rId25"/>
    <sheet name="5-3 澄江市 2023年地方政府一般债务余额情况表" sheetId="120" r:id="rId26"/>
    <sheet name="5-4  市本级2023年地方政府一般债务余额情况表" sheetId="121" r:id="rId27"/>
    <sheet name="5-5 澄江市2024年政府专项债务限额和余额情况表" sheetId="134" r:id="rId28"/>
    <sheet name="5-6 澄江市2023年地方政府专项债务余额情况表" sheetId="122" r:id="rId29"/>
    <sheet name="5-7 市本级2023年地方政府专项债务余额情况表（本级）" sheetId="123" r:id="rId30"/>
    <sheet name="5-8 澄江市地方政府债券发行及还本付息情况表" sheetId="124" r:id="rId31"/>
    <sheet name="5-9 澄江市2024年地方政府债务限额提前下达情况表" sheetId="125" r:id="rId32"/>
    <sheet name="5-10 澄江市2024年年初新增地方政府债券资金安排表" sheetId="126" r:id="rId33"/>
    <sheet name="6-1重大政策和重点项目绩效目标表" sheetId="127" r:id="rId34"/>
    <sheet name="6-2重点工作情况解释说明汇总表" sheetId="128" r:id="rId35"/>
  </sheets>
  <externalReferences>
    <externalReference r:id="rId36"/>
    <externalReference r:id="rId37"/>
    <externalReference r:id="rId38"/>
  </externalReferences>
  <definedNames>
    <definedName name="_xlnm._FilterDatabase" localSheetId="0" hidden="1">'1-1澄江市一般公共预算收入情况表'!$A$4:$F$41</definedName>
    <definedName name="_xlnm._FilterDatabase" localSheetId="1" hidden="1">'1-2澄江市一般公共预算支出情况表'!$A$3:$F$39</definedName>
    <definedName name="_xlnm._FilterDatabase" localSheetId="2" hidden="1">'1-3市本级一般公共预算收入情况表'!$A$3:$F$40</definedName>
    <definedName name="_xlnm._FilterDatabase" localSheetId="3" hidden="1">'1-4市本级一般公共预算支出情况表（公开到项级）'!$A$3:$H$1329</definedName>
    <definedName name="_xlnm._FilterDatabase" localSheetId="4" hidden="1">'1-5市本级一般公共预算基本支出情况表（公开到款级）'!$A$3:$B$32</definedName>
    <definedName name="_xlnm._FilterDatabase" localSheetId="5" hidden="1">'1-6一般公共预算支出表（州（市）对下转移支付项目）'!$A$3:$E$60</definedName>
    <definedName name="_xlnm._FilterDatabase" localSheetId="8" hidden="1">'2-1澄江市政府性基金预算收入情况表'!$A$3:$F$38</definedName>
    <definedName name="_xlnm._FilterDatabase" localSheetId="9" hidden="1">'2-2澄江市政府性基金预算支出情况表'!$A$3:$G$269</definedName>
    <definedName name="_xlnm._FilterDatabase" localSheetId="10" hidden="1">'2-3市本级政府性基金预算收入情况表'!$A$3:$F$37</definedName>
    <definedName name="_xlnm._FilterDatabase" localSheetId="11" hidden="1">'2-4市本级政府性基金预算支出情况表（公开到项级）'!$A$3:$G$272</definedName>
    <definedName name="_xlnm._FilterDatabase" localSheetId="13" hidden="1">'3-1澄江市国有资本经营收入预算情况表'!$A$3:$E$41</definedName>
    <definedName name="_xlnm._FilterDatabase" localSheetId="14" hidden="1">'3-2澄江市国有资本经营支出预算情况表'!$A$3:$E$28</definedName>
    <definedName name="_xlnm._FilterDatabase" localSheetId="15" hidden="1">'3-3市本级国有资本经营收入预算情况表'!$A$3:$E$35</definedName>
    <definedName name="_xlnm._FilterDatabase" localSheetId="16" hidden="1">'3-4市本级国有资本经营支出预算情况表（公开到项级）'!$A$3:$E$21</definedName>
    <definedName name="_xlnm._FilterDatabase" localSheetId="19" hidden="1">'4-1澄江市社会保险基金收入预算情况表'!$A$3:$E$38</definedName>
    <definedName name="_xlnm._FilterDatabase" localSheetId="20" hidden="1">'4-2澄江市社会保险基金支出预算情况表'!$A$3:$E$22</definedName>
    <definedName name="_xlnm._FilterDatabase" localSheetId="21" hidden="1">'4-3市本级社会保险基金收入预算情况表'!$A$3:$E$38</definedName>
    <definedName name="_xlnm._FilterDatabase" localSheetId="22" hidden="1">'4-4市本级社会保险基金支出预算情况表'!$A$3:$F$22</definedName>
    <definedName name="_xlnm._FilterDatabase" localSheetId="12" hidden="1">'2-5市本级政府性基金支出表（州（市）对下转移支付）'!$A$3:$E$18</definedName>
    <definedName name="_lst_r_地方财政预算表2015年全省汇总_10_科目编码名称">[2]_ESList!$A$1:$A$27</definedName>
    <definedName name="_xlnm.Print_Area" localSheetId="0">'1-1澄江市一般公共预算收入情况表'!$B$1:$E$41</definedName>
    <definedName name="_xlnm.Print_Area" localSheetId="1">'1-2澄江市一般公共预算支出情况表'!$B$1:$E$38</definedName>
    <definedName name="_xlnm.Print_Area" localSheetId="2">'1-3市本级一般公共预算收入情况表'!$B$1:$E$40</definedName>
    <definedName name="_xlnm.Print_Area" localSheetId="3">'1-4市本级一般公共预算支出情况表（公开到项级）'!$C$1:$F$1329</definedName>
    <definedName name="_xlnm.Print_Area" localSheetId="5">'1-6一般公共预算支出表（州（市）对下转移支付项目）'!$A$1:$D$60</definedName>
    <definedName name="_xlnm.Print_Area" localSheetId="6">'1-7澄江市分地区税收返还和转移支付预算表'!$A$1:$E$54</definedName>
    <definedName name="_xlnm.Print_Area" localSheetId="8">'2-1澄江市政府性基金预算收入情况表'!$B$1:$E$38</definedName>
    <definedName name="_xlnm.Print_Area" localSheetId="9">'2-2澄江市政府性基金预算支出情况表'!$B$1:$E$269</definedName>
    <definedName name="_xlnm.Print_Area" localSheetId="10">'2-3市本级政府性基金预算收入情况表'!$B$1:$E$37</definedName>
    <definedName name="_xlnm.Print_Area" localSheetId="11">'2-4市本级政府性基金预算支出情况表（公开到项级）'!$B$1:$E$272</definedName>
    <definedName name="_xlnm.Print_Area" localSheetId="12">'2-5市本级政府性基金支出表（州（市）对下转移支付）'!$A$1:$D$15</definedName>
    <definedName name="_xlnm.Print_Titles" localSheetId="0">'1-1澄江市一般公共预算收入情况表'!$2:$4</definedName>
    <definedName name="_xlnm.Print_Titles" localSheetId="1">'1-2澄江市一般公共预算支出情况表'!$1:$3</definedName>
    <definedName name="_xlnm.Print_Titles" localSheetId="2">'1-3市本级一般公共预算收入情况表'!$1:$3</definedName>
    <definedName name="_xlnm.Print_Titles" localSheetId="3">'1-4市本级一般公共预算支出情况表（公开到项级）'!$1:$3</definedName>
    <definedName name="_xlnm.Print_Titles" localSheetId="5">'1-6一般公共预算支出表（州（市）对下转移支付项目）'!$1:$3</definedName>
    <definedName name="_xlnm.Print_Titles" localSheetId="6">'1-7澄江市分地区税收返还和转移支付预算表'!$1:$3</definedName>
    <definedName name="_xlnm.Print_Titles" localSheetId="8">'2-1澄江市政府性基金预算收入情况表'!$1:$3</definedName>
    <definedName name="_xlnm.Print_Titles" localSheetId="9">'2-2澄江市政府性基金预算支出情况表'!$1:$3</definedName>
    <definedName name="_xlnm.Print_Titles" localSheetId="10">'2-3市本级政府性基金预算收入情况表'!$1:$3</definedName>
    <definedName name="_xlnm.Print_Titles" localSheetId="11">'2-4市本级政府性基金预算支出情况表（公开到项级）'!$1:$3</definedName>
    <definedName name="_xlnm.Print_Titles" localSheetId="12">'2-5市本级政府性基金支出表（州（市）对下转移支付）'!$1:$3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'3-1澄江市国有资本经营收入预算情况表'!$A$1:$D$41</definedName>
    <definedName name="_xlnm.Print_Titles" localSheetId="13">'3-1澄江市国有资本经营收入预算情况表'!$1:$3</definedName>
    <definedName name="专项收入年初预算数" localSheetId="13">#REF!</definedName>
    <definedName name="专项收入全年预计数" localSheetId="13">#REF!</definedName>
    <definedName name="_xlnm.Print_Area" localSheetId="14">'3-2澄江市国有资本经营支出预算情况表'!$A$1:$D$28</definedName>
    <definedName name="_xlnm.Print_Titles" localSheetId="14">'3-2澄江市国有资本经营支出预算情况表'!$1:$3</definedName>
    <definedName name="专项收入年初预算数" localSheetId="14">#REF!</definedName>
    <definedName name="专项收入全年预计数" localSheetId="14">#REF!</definedName>
    <definedName name="_xlnm.Print_Area" localSheetId="15">'3-3市本级国有资本经营收入预算情况表'!$A$1:$D$35</definedName>
    <definedName name="_xlnm.Print_Titles" localSheetId="15">'3-3市本级国有资本经营收入预算情况表'!$1:$3</definedName>
    <definedName name="专项收入年初预算数" localSheetId="15">#REF!</definedName>
    <definedName name="专项收入全年预计数" localSheetId="15">#REF!</definedName>
    <definedName name="_xlnm.Print_Area" localSheetId="16">'3-4市本级国有资本经营支出预算情况表（公开到项级）'!$A$1:$D$21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'4-1澄江市社会保险基金收入预算情况表'!$A$1:$D$38</definedName>
    <definedName name="_xlnm.Print_Titles" localSheetId="19">'4-1澄江市社会保险基金收入预算情况表'!$1:$3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'4-2澄江市社会保险基金支出预算情况表'!$A$1:$D$22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'4-3市本级社会保险基金收入预算情况表'!$A$1:$D$38</definedName>
    <definedName name="_xlnm.Print_Titles" localSheetId="21">'4-3市本级社会保险基金收入预算情况表'!$1:$3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'4-4市本级社会保险基金支出预算情况表'!$A$1:$D$22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专项收入年初预算数" localSheetId="32">#REF!</definedName>
    <definedName name="专项收入全年预计数" localSheetId="32">#REF!</definedName>
    <definedName name="专项收入年初预算数" localSheetId="33">#REF!</definedName>
    <definedName name="专项收入全年预计数" localSheetId="33">#REF!</definedName>
    <definedName name="_xlnm.Print_Area" localSheetId="33">'6-1重大政策和重点项目绩效目标表'!#REF!</definedName>
    <definedName name="专项收入年初预算数" localSheetId="34">#REF!</definedName>
    <definedName name="专项收入全年预计数" localSheetId="34">#REF!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'1-5市本级一般公共预算基本支出情况表（公开到款级）'!$A$1:$B$32</definedName>
    <definedName name="_xlnm.Print_Titles" localSheetId="4">'1-5市本级一般公共预算基本支出情况表（公开到款级）'!$1:$3</definedName>
  </definedNames>
  <calcPr calcId="144525" fullPrecision="0"/>
</workbook>
</file>

<file path=xl/sharedStrings.xml><?xml version="1.0" encoding="utf-8"?>
<sst xmlns="http://schemas.openxmlformats.org/spreadsheetml/2006/main" count="5649" uniqueCount="2543">
  <si>
    <t>1-1  2024年澄江市一般公共预算收入情况表</t>
  </si>
  <si>
    <t>单位：万元</t>
  </si>
  <si>
    <t>科目编码</t>
  </si>
  <si>
    <t>项目</t>
  </si>
  <si>
    <t>2023年执行数</t>
  </si>
  <si>
    <t>2024年预算数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</si>
  <si>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</si>
  <si>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</si>
  <si>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</si>
  <si>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</si>
  <si>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</si>
  <si>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</si>
  <si>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</si>
  <si>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</si>
  <si>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</si>
  <si>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</si>
  <si>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</si>
  <si>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</si>
  <si>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</si>
  <si>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</si>
  <si>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</si>
  <si>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</si>
  <si>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</si>
  <si>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</si>
  <si>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</si>
  <si>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</si>
  <si>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</si>
  <si>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</si>
  <si>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</si>
  <si>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</si>
  <si>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</si>
  <si>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</si>
  <si>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</si>
  <si>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</si>
  <si>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</si>
  <si>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</si>
  <si>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</si>
  <si>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</si>
  <si>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</si>
  <si>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</si>
  <si>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</si>
  <si>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</si>
  <si>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</si>
  <si>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</si>
  <si>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</si>
  <si>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</si>
  <si>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</si>
  <si>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</si>
  <si>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</si>
  <si>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</si>
  <si>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</si>
  <si>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</si>
  <si>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</si>
  <si>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</si>
  <si>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</si>
  <si>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</si>
  <si>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</si>
  <si>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</si>
  <si>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全市一般公共预算收入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</si>
  <si>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</si>
  <si>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</si>
  <si>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</si>
  <si>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</si>
  <si>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</si>
  <si>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</si>
  <si>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债务转贷收入</t>
  </si>
  <si>
    <t xml:space="preserve">   接受其他地区援助收入</t>
  </si>
  <si>
    <t xml:space="preserve">   动用预算稳定调节基金</t>
  </si>
  <si>
    <t>各项收入合计</t>
  </si>
  <si>
    <t>1-1  2024年澄江市一般公共预算支出情况表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</si>
  <si>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</si>
  <si>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</si>
  <si>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</si>
  <si>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</si>
  <si>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</si>
  <si>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</si>
  <si>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</si>
  <si>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</si>
  <si>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</si>
  <si>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</si>
  <si>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</si>
  <si>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</si>
  <si>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</si>
  <si>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</si>
  <si>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</si>
  <si>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</si>
  <si>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</si>
  <si>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</si>
  <si>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</si>
  <si>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</si>
  <si>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</si>
  <si>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</si>
  <si>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</si>
  <si>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</si>
  <si>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</si>
  <si>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</si>
  <si>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</si>
  <si>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</si>
  <si>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</si>
  <si>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</si>
  <si>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</si>
  <si>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</si>
  <si>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</si>
  <si>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</si>
  <si>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</si>
  <si>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</si>
  <si>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</si>
  <si>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</si>
  <si>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</si>
  <si>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</si>
  <si>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</si>
  <si>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</si>
  <si>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</si>
  <si>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</si>
  <si>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</si>
  <si>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</si>
  <si>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</si>
  <si>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</si>
  <si>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</si>
  <si>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</si>
  <si>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全市一般公共预算支出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</si>
  <si>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</si>
  <si>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</si>
  <si>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</si>
  <si>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</si>
  <si>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</si>
  <si>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</si>
  <si>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</si>
  <si>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</si>
  <si>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2024年市本级一般公共预算收入情况表</t>
  </si>
  <si>
    <t>2023年预算数</t>
  </si>
  <si>
    <t>比上年预算数增长%</t>
  </si>
  <si>
    <r>
      <rPr>
        <sz val="14"/>
        <rFont val="宋体"/>
        <charset val="134"/>
      </rPr>
      <t>10199</t>
    </r>
  </si>
  <si>
    <t>市本级一般公共预算收入</t>
  </si>
  <si>
    <t xml:space="preserve">   上解收入</t>
  </si>
  <si>
    <t>1-4  2024年市本级一般公共预算支出情况表</t>
  </si>
  <si>
    <t>类-款-项</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</si>
  <si>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</si>
  <si>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</si>
  <si>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</si>
  <si>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</si>
  <si>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</si>
  <si>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</si>
  <si>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</si>
  <si>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</si>
  <si>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</si>
  <si>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</si>
  <si>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</si>
  <si>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</si>
  <si>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</si>
  <si>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</si>
  <si>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</si>
  <si>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</si>
  <si>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</si>
  <si>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</si>
  <si>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</si>
  <si>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</si>
  <si>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</si>
  <si>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</si>
  <si>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</si>
  <si>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</si>
  <si>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</si>
  <si>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</si>
  <si>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</si>
  <si>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</si>
  <si>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</si>
  <si>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</si>
  <si>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</si>
  <si>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</si>
  <si>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</si>
  <si>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</si>
  <si>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</si>
  <si>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</si>
  <si>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</si>
  <si>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</si>
  <si>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</si>
  <si>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</si>
  <si>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</si>
  <si>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</si>
  <si>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</si>
  <si>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</si>
  <si>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</si>
  <si>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</si>
  <si>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</si>
  <si>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</si>
  <si>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</si>
  <si>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</si>
  <si>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</si>
  <si>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</si>
  <si>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</si>
  <si>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</si>
  <si>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</si>
  <si>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</si>
  <si>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</si>
  <si>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</si>
  <si>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</si>
  <si>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</si>
  <si>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</si>
  <si>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</si>
  <si>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</si>
  <si>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</si>
  <si>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</si>
  <si>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</si>
  <si>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</si>
  <si>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</si>
  <si>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</si>
  <si>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</si>
  <si>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</si>
  <si>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</si>
  <si>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</si>
  <si>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</si>
  <si>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</si>
  <si>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</si>
  <si>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</si>
  <si>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</si>
  <si>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</si>
  <si>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</si>
  <si>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</si>
  <si>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</si>
  <si>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</si>
  <si>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</si>
  <si>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</si>
  <si>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产权战略与规划</t>
  </si>
  <si>
    <t xml:space="preserve">     专利试点和产业化推进</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</si>
  <si>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</si>
  <si>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</si>
  <si>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</si>
  <si>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</si>
  <si>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</si>
  <si>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</si>
  <si>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</si>
  <si>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</si>
  <si>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</si>
  <si>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</si>
  <si>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</si>
  <si>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</si>
  <si>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</si>
  <si>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</si>
  <si>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</si>
  <si>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</si>
  <si>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</si>
  <si>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</si>
  <si>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</si>
  <si>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</si>
  <si>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</si>
  <si>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</si>
  <si>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</si>
  <si>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</si>
  <si>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</si>
  <si>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</si>
  <si>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</si>
  <si>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</si>
  <si>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</si>
  <si>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</si>
  <si>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</si>
  <si>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</si>
  <si>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</si>
  <si>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</si>
  <si>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</si>
  <si>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</si>
  <si>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</si>
  <si>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</si>
  <si>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</si>
  <si>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</si>
  <si>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</si>
  <si>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</si>
  <si>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</si>
  <si>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</si>
  <si>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</si>
  <si>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</si>
  <si>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</si>
  <si>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</si>
  <si>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</si>
  <si>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</si>
  <si>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</si>
  <si>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</si>
  <si>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</si>
  <si>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对外合作与交流</t>
  </si>
  <si>
    <t xml:space="preserve">   其他外交支出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</si>
  <si>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</si>
  <si>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</si>
  <si>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</si>
  <si>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</si>
  <si>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</si>
  <si>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</si>
  <si>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</si>
  <si>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</si>
  <si>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</si>
  <si>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</si>
  <si>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</si>
  <si>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</si>
  <si>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</si>
  <si>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</si>
  <si>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</si>
  <si>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</si>
  <si>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</si>
  <si>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</si>
  <si>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</si>
  <si>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</si>
  <si>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</si>
  <si>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</si>
  <si>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</si>
  <si>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</si>
  <si>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</si>
  <si>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</si>
  <si>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</si>
  <si>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</si>
  <si>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</si>
  <si>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</si>
  <si>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</si>
  <si>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</si>
  <si>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</si>
  <si>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</si>
  <si>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</si>
  <si>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</si>
  <si>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</si>
  <si>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</si>
  <si>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</si>
  <si>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</si>
  <si>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</si>
  <si>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</si>
  <si>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</si>
  <si>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</si>
  <si>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</si>
  <si>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</si>
  <si>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</si>
  <si>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</si>
  <si>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</si>
  <si>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</si>
  <si>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</si>
  <si>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</si>
  <si>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</si>
  <si>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</si>
  <si>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</si>
  <si>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</si>
  <si>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</si>
  <si>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</si>
  <si>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</si>
  <si>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</si>
  <si>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</si>
  <si>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</si>
  <si>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</si>
  <si>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</si>
  <si>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</si>
  <si>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</si>
  <si>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</si>
  <si>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</si>
  <si>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</si>
  <si>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</si>
  <si>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</si>
  <si>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</si>
  <si>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</si>
  <si>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</si>
  <si>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</si>
  <si>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</si>
  <si>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</si>
  <si>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</si>
  <si>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</si>
  <si>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</si>
  <si>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</si>
  <si>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</si>
  <si>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</si>
  <si>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</si>
  <si>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</si>
  <si>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</si>
  <si>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</si>
  <si>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</si>
  <si>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</si>
  <si>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</si>
  <si>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</si>
  <si>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</si>
  <si>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</si>
  <si>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</si>
  <si>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</si>
  <si>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</si>
  <si>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</si>
  <si>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</si>
  <si>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</si>
  <si>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</si>
  <si>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</si>
  <si>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</si>
  <si>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</si>
  <si>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</si>
  <si>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</si>
  <si>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</si>
  <si>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</si>
  <si>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</si>
  <si>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</si>
  <si>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</si>
  <si>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</si>
  <si>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</si>
  <si>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</si>
  <si>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</si>
  <si>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</si>
  <si>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</si>
  <si>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</si>
  <si>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</si>
  <si>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</si>
  <si>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</si>
  <si>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</si>
  <si>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</si>
  <si>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</si>
  <si>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</si>
  <si>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</si>
  <si>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</si>
  <si>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</si>
  <si>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</si>
  <si>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</si>
  <si>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</si>
  <si>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</si>
  <si>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</si>
  <si>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</si>
  <si>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</si>
  <si>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</si>
  <si>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</si>
  <si>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</si>
  <si>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</si>
  <si>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</si>
  <si>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</si>
  <si>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</si>
  <si>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</si>
  <si>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</si>
  <si>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</si>
  <si>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</si>
  <si>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</si>
  <si>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</si>
  <si>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</si>
  <si>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</si>
  <si>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</si>
  <si>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</si>
  <si>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</si>
  <si>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</si>
  <si>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</si>
  <si>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</si>
  <si>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</si>
  <si>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</si>
  <si>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</si>
  <si>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</si>
  <si>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</si>
  <si>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</si>
  <si>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</si>
  <si>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</si>
  <si>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</si>
  <si>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</si>
  <si>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</si>
  <si>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</si>
  <si>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</si>
  <si>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</si>
  <si>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</si>
  <si>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</si>
  <si>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</si>
  <si>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</si>
  <si>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</si>
  <si>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</si>
  <si>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</si>
  <si>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</si>
  <si>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</si>
  <si>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</si>
  <si>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</si>
  <si>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</si>
  <si>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</si>
  <si>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</si>
  <si>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</si>
  <si>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</si>
  <si>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</si>
  <si>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</si>
  <si>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</si>
  <si>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</si>
  <si>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</si>
  <si>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</si>
  <si>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</si>
  <si>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</si>
  <si>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</si>
  <si>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</si>
  <si>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</si>
  <si>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</si>
  <si>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</si>
  <si>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</si>
  <si>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</si>
  <si>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</si>
  <si>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</si>
  <si>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</si>
  <si>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</si>
  <si>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</si>
  <si>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</si>
  <si>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</si>
  <si>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</si>
  <si>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</si>
  <si>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</si>
  <si>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</si>
  <si>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</si>
  <si>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</si>
  <si>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</si>
  <si>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</si>
  <si>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</si>
  <si>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</si>
  <si>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</si>
  <si>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</si>
  <si>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</si>
  <si>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</si>
  <si>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</si>
  <si>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</si>
  <si>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</si>
  <si>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</si>
  <si>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</si>
  <si>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</si>
  <si>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</si>
  <si>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</si>
  <si>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</si>
  <si>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</si>
  <si>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</si>
  <si>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</si>
  <si>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</si>
  <si>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</si>
  <si>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</si>
  <si>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</si>
  <si>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</si>
  <si>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</si>
  <si>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</si>
  <si>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</si>
  <si>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</si>
  <si>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</si>
  <si>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</si>
  <si>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</si>
  <si>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</si>
  <si>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</si>
  <si>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</si>
  <si>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</si>
  <si>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</si>
  <si>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</si>
  <si>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</si>
  <si>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</si>
  <si>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</si>
  <si>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</si>
  <si>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</si>
  <si>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</si>
  <si>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</si>
  <si>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</si>
  <si>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</si>
  <si>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</si>
  <si>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</si>
  <si>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</si>
  <si>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</si>
  <si>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</si>
  <si>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</si>
  <si>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</si>
  <si>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</si>
  <si>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</si>
  <si>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</si>
  <si>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</si>
  <si>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</si>
  <si>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</si>
  <si>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</si>
  <si>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</si>
  <si>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</si>
  <si>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</si>
  <si>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</si>
  <si>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</si>
  <si>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</si>
  <si>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</si>
  <si>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</si>
  <si>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</si>
  <si>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</si>
  <si>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</si>
  <si>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</si>
  <si>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</si>
  <si>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</si>
  <si>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</si>
  <si>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</si>
  <si>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</si>
  <si>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</si>
  <si>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</si>
  <si>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</si>
  <si>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</si>
  <si>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</si>
  <si>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</si>
  <si>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</si>
  <si>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</si>
  <si>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</si>
  <si>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</si>
  <si>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</si>
  <si>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</si>
  <si>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</si>
  <si>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</si>
  <si>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</si>
  <si>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</si>
  <si>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</si>
  <si>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</si>
  <si>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</si>
  <si>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</si>
  <si>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</si>
  <si>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</si>
  <si>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</si>
  <si>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</si>
  <si>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</si>
  <si>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</si>
  <si>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</si>
  <si>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</si>
  <si>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</si>
  <si>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</si>
  <si>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</si>
  <si>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</si>
  <si>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</si>
  <si>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</si>
  <si>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</si>
  <si>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</si>
  <si>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</si>
  <si>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</si>
  <si>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</si>
  <si>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</si>
  <si>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</si>
  <si>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</si>
  <si>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</si>
  <si>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</si>
  <si>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</si>
  <si>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</si>
  <si>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</si>
  <si>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</si>
  <si>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</si>
  <si>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</si>
  <si>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</si>
  <si>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</si>
  <si>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</si>
  <si>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</si>
  <si>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</si>
  <si>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</si>
  <si>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</si>
  <si>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</si>
  <si>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</si>
  <si>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</si>
  <si>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</si>
  <si>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</si>
  <si>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</si>
  <si>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</si>
  <si>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</si>
  <si>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</si>
  <si>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</si>
  <si>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</si>
  <si>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</si>
  <si>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</si>
  <si>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</si>
  <si>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</si>
  <si>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</si>
  <si>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</si>
  <si>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</si>
  <si>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</si>
  <si>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</si>
  <si>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</si>
  <si>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</si>
  <si>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</si>
  <si>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</si>
  <si>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</si>
  <si>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</si>
  <si>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</si>
  <si>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</si>
  <si>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</si>
  <si>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</si>
  <si>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</si>
  <si>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</si>
  <si>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</si>
  <si>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</si>
  <si>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</si>
  <si>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</si>
  <si>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</si>
  <si>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</si>
  <si>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</si>
  <si>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</si>
  <si>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</si>
  <si>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</si>
  <si>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</si>
  <si>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</si>
  <si>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</si>
  <si>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</si>
  <si>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</si>
  <si>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</si>
  <si>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</si>
  <si>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</si>
  <si>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</si>
  <si>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</si>
  <si>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</si>
  <si>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</si>
  <si>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</si>
  <si>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</si>
  <si>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</si>
  <si>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</si>
  <si>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</si>
  <si>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</si>
  <si>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</si>
  <si>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</si>
  <si>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</si>
  <si>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</si>
  <si>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</si>
  <si>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</si>
  <si>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</si>
  <si>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</si>
  <si>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</si>
  <si>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</si>
  <si>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</si>
  <si>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</si>
  <si>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</si>
  <si>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</si>
  <si>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</si>
  <si>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</si>
  <si>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</si>
  <si>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</si>
  <si>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</si>
  <si>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</si>
  <si>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</si>
  <si>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</si>
  <si>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</si>
  <si>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</si>
  <si>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</si>
  <si>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</si>
  <si>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</si>
  <si>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</si>
  <si>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</si>
  <si>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</si>
  <si>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</si>
  <si>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</si>
  <si>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</si>
  <si>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</si>
  <si>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</si>
  <si>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</si>
  <si>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</si>
  <si>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</si>
  <si>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</si>
  <si>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</si>
  <si>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</si>
  <si>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</si>
  <si>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</si>
  <si>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</si>
  <si>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</si>
  <si>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</si>
  <si>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</si>
  <si>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</si>
  <si>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</si>
  <si>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</si>
  <si>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</si>
  <si>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</si>
  <si>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</si>
  <si>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</si>
  <si>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</si>
  <si>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</si>
  <si>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</si>
  <si>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</si>
  <si>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</si>
  <si>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</si>
  <si>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</si>
  <si>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</si>
  <si>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</si>
  <si>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</si>
  <si>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</si>
  <si>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</si>
  <si>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</si>
  <si>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</si>
  <si>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</si>
  <si>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</si>
  <si>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</si>
  <si>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</si>
  <si>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</si>
  <si>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</si>
  <si>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</si>
  <si>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</si>
  <si>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</si>
  <si>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</si>
  <si>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</si>
  <si>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</si>
  <si>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</si>
  <si>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</si>
  <si>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</si>
  <si>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</si>
  <si>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</si>
  <si>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</si>
  <si>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</si>
  <si>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</si>
  <si>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</si>
  <si>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</si>
  <si>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</si>
  <si>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</si>
  <si>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</si>
  <si>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</si>
  <si>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</si>
  <si>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</si>
  <si>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</si>
  <si>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</si>
  <si>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</si>
  <si>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</si>
  <si>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</si>
  <si>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</si>
  <si>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</si>
  <si>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</si>
  <si>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</si>
  <si>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</si>
  <si>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</si>
  <si>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</si>
  <si>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</si>
  <si>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</si>
  <si>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</si>
  <si>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</si>
  <si>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</si>
  <si>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</si>
  <si>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</si>
  <si>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</si>
  <si>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</si>
  <si>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</si>
  <si>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</si>
  <si>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</si>
  <si>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</si>
  <si>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</si>
  <si>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</si>
  <si>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</si>
  <si>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</si>
  <si>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</si>
  <si>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</si>
  <si>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</si>
  <si>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</si>
  <si>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</si>
  <si>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</si>
  <si>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</si>
  <si>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</si>
  <si>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</si>
  <si>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</si>
  <si>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</si>
  <si>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</si>
  <si>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</si>
  <si>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</si>
  <si>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</si>
  <si>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</si>
  <si>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</si>
  <si>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</si>
  <si>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</si>
  <si>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</si>
  <si>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</si>
  <si>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</si>
  <si>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</si>
  <si>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</si>
  <si>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</si>
  <si>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</si>
  <si>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</si>
  <si>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</si>
  <si>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</si>
  <si>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</si>
  <si>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</si>
  <si>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</si>
  <si>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</si>
  <si>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</si>
  <si>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</si>
  <si>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</si>
  <si>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</si>
  <si>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</si>
  <si>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</si>
  <si>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</si>
  <si>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</si>
  <si>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</si>
  <si>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</si>
  <si>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</si>
  <si>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</si>
  <si>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</si>
  <si>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</si>
  <si>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</si>
  <si>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</si>
  <si>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</si>
  <si>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</si>
  <si>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</si>
  <si>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</si>
  <si>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</si>
  <si>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</si>
  <si>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</si>
  <si>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</si>
  <si>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</si>
  <si>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</si>
  <si>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</si>
  <si>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</si>
  <si>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</si>
  <si>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</si>
  <si>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</si>
  <si>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</si>
  <si>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</si>
  <si>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</si>
  <si>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</si>
  <si>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</si>
  <si>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</si>
  <si>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</si>
  <si>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</si>
  <si>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</si>
  <si>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</si>
  <si>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</si>
  <si>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</si>
  <si>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</si>
  <si>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</si>
  <si>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</si>
  <si>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</si>
  <si>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</si>
  <si>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</si>
  <si>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</si>
  <si>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</si>
  <si>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</si>
  <si>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</si>
  <si>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</si>
  <si>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</si>
  <si>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</si>
  <si>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</si>
  <si>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</si>
  <si>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</si>
  <si>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</si>
  <si>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</si>
  <si>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</si>
  <si>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</si>
  <si>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</si>
  <si>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</si>
  <si>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</si>
  <si>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</si>
  <si>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</si>
  <si>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</si>
  <si>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</si>
  <si>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</si>
  <si>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</si>
  <si>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无线电及信息通信监管</t>
  </si>
  <si>
    <t xml:space="preserve">     工业和信息产业战略研究与标准制定</t>
  </si>
  <si>
    <t xml:space="preserve">     工业和信息产业支持</t>
  </si>
  <si>
    <t xml:space="preserve">     电子专项工程</t>
  </si>
  <si>
    <t xml:space="preserve">     技术基础研究</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</si>
  <si>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</si>
  <si>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</si>
  <si>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</si>
  <si>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</si>
  <si>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</si>
  <si>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</si>
  <si>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</si>
  <si>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</si>
  <si>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</si>
  <si>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</si>
  <si>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</si>
  <si>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</si>
  <si>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</si>
  <si>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</si>
  <si>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</si>
  <si>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</si>
  <si>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</si>
  <si>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</si>
  <si>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</si>
  <si>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</si>
  <si>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</si>
  <si>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</si>
  <si>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</si>
  <si>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</si>
  <si>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</si>
  <si>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</si>
  <si>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</si>
  <si>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</si>
  <si>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</si>
  <si>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</si>
  <si>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</si>
  <si>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</si>
  <si>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</si>
  <si>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</si>
  <si>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</si>
  <si>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</si>
  <si>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</si>
  <si>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</si>
  <si>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</si>
  <si>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</si>
  <si>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</si>
  <si>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</si>
  <si>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</si>
  <si>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</si>
  <si>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</si>
  <si>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</si>
  <si>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</si>
  <si>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</si>
  <si>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</si>
  <si>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</si>
  <si>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</si>
  <si>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</si>
  <si>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</si>
  <si>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</si>
  <si>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</si>
  <si>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</si>
  <si>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</si>
  <si>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</si>
  <si>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</si>
  <si>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</si>
  <si>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</si>
  <si>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</si>
  <si>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</si>
  <si>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</si>
  <si>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</si>
  <si>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</si>
  <si>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</si>
  <si>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</si>
  <si>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</si>
  <si>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</si>
  <si>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</si>
  <si>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</si>
  <si>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</si>
  <si>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</si>
  <si>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</si>
  <si>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</si>
  <si>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</si>
  <si>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</si>
  <si>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</si>
  <si>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</si>
  <si>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</si>
  <si>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</si>
  <si>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</si>
  <si>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</si>
  <si>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</si>
  <si>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</si>
  <si>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</si>
  <si>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</si>
  <si>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</si>
  <si>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</si>
  <si>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</si>
  <si>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</si>
  <si>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</si>
  <si>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</si>
  <si>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</si>
  <si>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</si>
  <si>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</si>
  <si>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</si>
  <si>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</si>
  <si>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</si>
  <si>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</si>
  <si>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</si>
  <si>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</si>
  <si>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</si>
  <si>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</si>
  <si>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</si>
  <si>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</si>
  <si>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</si>
  <si>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</si>
  <si>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</si>
  <si>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</si>
  <si>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</si>
  <si>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</si>
  <si>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</si>
  <si>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</si>
  <si>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</si>
  <si>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</si>
  <si>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</si>
  <si>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</si>
  <si>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</si>
  <si>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</si>
  <si>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</si>
  <si>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</si>
  <si>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</si>
  <si>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</si>
  <si>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</si>
  <si>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</si>
  <si>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</si>
  <si>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物资保管体系</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</si>
  <si>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</si>
  <si>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</si>
  <si>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</si>
  <si>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</si>
  <si>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</si>
  <si>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</si>
  <si>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</si>
  <si>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</si>
  <si>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</si>
  <si>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</si>
  <si>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</si>
  <si>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</si>
  <si>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</si>
  <si>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</si>
  <si>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</si>
  <si>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</si>
  <si>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</si>
  <si>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</si>
  <si>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</si>
  <si>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</si>
  <si>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</si>
  <si>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</si>
  <si>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</si>
  <si>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</si>
  <si>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</si>
  <si>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</si>
  <si>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</si>
  <si>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</si>
  <si>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</si>
  <si>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</si>
  <si>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</si>
  <si>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</si>
  <si>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</si>
  <si>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</si>
  <si>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</si>
  <si>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</si>
  <si>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</si>
  <si>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</si>
  <si>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</si>
  <si>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</si>
  <si>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</si>
  <si>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</si>
  <si>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</si>
  <si>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</si>
  <si>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</si>
  <si>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</si>
  <si>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</si>
  <si>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</si>
  <si>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</si>
  <si>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</si>
  <si>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</si>
  <si>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</si>
  <si>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</si>
  <si>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</si>
  <si>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</si>
  <si>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</si>
  <si>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</si>
  <si>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</si>
  <si>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</si>
  <si>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</si>
  <si>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</si>
  <si>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</si>
  <si>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</si>
  <si>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</si>
  <si>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</si>
  <si>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</si>
  <si>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</si>
  <si>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</si>
  <si>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</si>
  <si>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</si>
  <si>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</si>
  <si>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</si>
  <si>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</si>
  <si>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</si>
  <si>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</si>
  <si>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</si>
  <si>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</si>
  <si>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</si>
  <si>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</si>
  <si>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</si>
  <si>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</si>
  <si>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</si>
  <si>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</si>
  <si>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市本级一般公共预算支出</t>
  </si>
  <si>
    <t>1-5  2024年市本级一般公共预算政府预算经济分类表（基本支出）</t>
  </si>
  <si>
    <t>经济科目名称</t>
  </si>
  <si>
    <t>机关工资福利支出</t>
  </si>
  <si>
    <t>工资奖金津补贴</t>
  </si>
  <si>
    <t>社会保障缴费</t>
  </si>
  <si>
    <t>住房公积金</t>
  </si>
  <si>
    <t>其他工资福利支出</t>
  </si>
  <si>
    <t>机关商品和服务支出</t>
  </si>
  <si>
    <t>办公经费</t>
  </si>
  <si>
    <t>会议费</t>
  </si>
  <si>
    <t>培训费</t>
  </si>
  <si>
    <t>专用材料购置费</t>
  </si>
  <si>
    <t>委托业务费</t>
  </si>
  <si>
    <t>公务接待费</t>
  </si>
  <si>
    <t>因公出国（境）费用</t>
  </si>
  <si>
    <t>公务用车运行维护费</t>
  </si>
  <si>
    <t>维修（护）费</t>
  </si>
  <si>
    <t>其他商品和服务支出</t>
  </si>
  <si>
    <t>机关资本性支出</t>
  </si>
  <si>
    <t>设备购置</t>
  </si>
  <si>
    <t>大型修缮</t>
  </si>
  <si>
    <t>对事业单位经常性补助</t>
  </si>
  <si>
    <t>工资福利支出</t>
  </si>
  <si>
    <t>商品和服务支出</t>
  </si>
  <si>
    <t>对事业单位资本性补助</t>
  </si>
  <si>
    <t>资本性支出（一）</t>
  </si>
  <si>
    <t>对个人和家庭的补助</t>
  </si>
  <si>
    <t>社会福利和救助</t>
  </si>
  <si>
    <t>离退休费</t>
  </si>
  <si>
    <t>其他对个人和家庭补助</t>
  </si>
  <si>
    <t>支 出 合 计</t>
  </si>
  <si>
    <t>1-6  2024年澄江市一般公共预算支出表(转移支付项目)</t>
  </si>
  <si>
    <t>项       目</t>
  </si>
  <si>
    <t>玉溪市对县转移支付和税收返还</t>
  </si>
  <si>
    <t>一、玉溪市对县转移支付</t>
  </si>
  <si>
    <t>(一)一般性转移支付</t>
  </si>
  <si>
    <t xml:space="preserve">    其中：均衡性转移支付收入</t>
  </si>
  <si>
    <t xml:space="preserve">         县级基本财力保障机制奖补资金收入</t>
  </si>
  <si>
    <t xml:space="preserve">         结算补助收入</t>
  </si>
  <si>
    <t xml:space="preserve">         企事业单位划转支付收入</t>
  </si>
  <si>
    <t xml:space="preserve"> 　　　  城乡义务教育转移支付收入</t>
  </si>
  <si>
    <t>　　　   城乡居民医疗保险转移支付收入</t>
  </si>
  <si>
    <t xml:space="preserve">         重点生态功能区转移支付收入</t>
  </si>
  <si>
    <t>　　　   固定数额补助收入</t>
  </si>
  <si>
    <t>　　　   欠发达地区转移支付收入</t>
  </si>
  <si>
    <t xml:space="preserve">         一般公共服务共同财政事权转移支付收入</t>
  </si>
  <si>
    <t xml:space="preserve">         增值税留抵退税转移支付收入</t>
  </si>
  <si>
    <t xml:space="preserve">         其他退税减税降费转移支付收入</t>
  </si>
  <si>
    <t xml:space="preserve">         补充县区财力转移支付收入</t>
  </si>
  <si>
    <t xml:space="preserve">         公共安全共同财政事权转移支付收入</t>
  </si>
  <si>
    <t xml:space="preserve">         教育共同财政事权转移支付收入</t>
  </si>
  <si>
    <t xml:space="preserve">  科学技术共同财政事权转移支付收入</t>
  </si>
  <si>
    <t xml:space="preserve">         社会保障和就业共同财政事权转移支付收入</t>
  </si>
  <si>
    <t xml:space="preserve">         医疗卫生共同财政事权转移支付收入</t>
  </si>
  <si>
    <t xml:space="preserve">         住房保障共同财政事权转移支付收入</t>
  </si>
  <si>
    <t xml:space="preserve">         文化旅游与传媒共同财政事权转移支付收入</t>
  </si>
  <si>
    <t xml:space="preserve">         节能环保共同财政事权转移支付收入</t>
  </si>
  <si>
    <t xml:space="preserve">         农林水共同财政事权转移支付收入</t>
  </si>
  <si>
    <t xml:space="preserve">         交通运输共同财政事权转移支付收入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</si>
  <si>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</si>
  <si>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</si>
  <si>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</si>
  <si>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其他一般性转移支付收入</t>
  </si>
  <si>
    <t>（二）专项转移支付</t>
  </si>
  <si>
    <t xml:space="preserve">    分项目：一般公共服务</t>
  </si>
  <si>
    <t>　　　　    国防</t>
  </si>
  <si>
    <t>　　　　    公共安全</t>
  </si>
  <si>
    <t>　　　　    教育</t>
  </si>
  <si>
    <t>　　　　    科学技术</t>
  </si>
  <si>
    <t>　　　　    文化旅游体育与传媒</t>
  </si>
  <si>
    <t>　　　　    社会保障和就业</t>
  </si>
  <si>
    <t>　　　　    卫生健康</t>
  </si>
  <si>
    <t>　　　　    节能环保</t>
  </si>
  <si>
    <t>　　　　    城乡社区事务</t>
  </si>
  <si>
    <t>　　　　    农林水事务</t>
  </si>
  <si>
    <t>　　　　    交通运输</t>
  </si>
  <si>
    <t>　　　　    资源勘探电力信息等事务</t>
  </si>
  <si>
    <t>　　　　    商业服务业等事务</t>
  </si>
  <si>
    <t>　　　　    金融监管等事务</t>
  </si>
  <si>
    <t>　　　　    自然资源海洋气象</t>
  </si>
  <si>
    <t>　　　　    住房保障支出</t>
  </si>
  <si>
    <t>　　　　    粮油物资管理事务</t>
  </si>
  <si>
    <t xml:space="preserve">            灾害防治及应急管理支出</t>
  </si>
  <si>
    <t xml:space="preserve">   　　     其他支出</t>
  </si>
  <si>
    <t>二、玉溪市对县税收返还</t>
  </si>
  <si>
    <t xml:space="preserve">        消费税和增值税税收返还</t>
  </si>
  <si>
    <t xml:space="preserve">         所得税基数返还收入</t>
  </si>
  <si>
    <t xml:space="preserve">         成品油税费改革税收返还收入</t>
  </si>
  <si>
    <t xml:space="preserve">         中央返还和地方上缴基数</t>
  </si>
  <si>
    <t xml:space="preserve">         消费税税收返还收入</t>
  </si>
  <si>
    <t>1-7  2024年澄江市分地区税收返还和转移支付预算表</t>
  </si>
  <si>
    <t>地区（玉溪市对澄江市）</t>
  </si>
  <si>
    <t>合计</t>
  </si>
  <si>
    <t>税收返还</t>
  </si>
  <si>
    <t>一般性转移支付</t>
  </si>
  <si>
    <t>专项转移支付</t>
  </si>
  <si>
    <t>一、提前下达数小计</t>
  </si>
  <si>
    <t>（一）一般性转移支付</t>
  </si>
  <si>
    <t xml:space="preserve"> </t>
  </si>
  <si>
    <t xml:space="preserve">       1100202均衡性转移支付收入</t>
  </si>
  <si>
    <t xml:space="preserve">       1100207县级基本财力保障机制奖补资金收入</t>
  </si>
  <si>
    <t xml:space="preserve">       1100208结算补助收入</t>
  </si>
  <si>
    <t xml:space="preserve">       1100214企事业单位划转支付收入</t>
  </si>
  <si>
    <t xml:space="preserve">       1100220基层公检法司转移支付</t>
  </si>
  <si>
    <t xml:space="preserve"> 　　　1100221城乡义务教育转移支付收入</t>
  </si>
  <si>
    <t>　　　 1100223城乡居民医疗保险转移支付收入</t>
  </si>
  <si>
    <t xml:space="preserve">       1100225产粮（油）大县奖励资金收入</t>
  </si>
  <si>
    <t xml:space="preserve">       1100226重点生态功能区转移支付收入</t>
  </si>
  <si>
    <t>　　　 1100227固定数额补助收入</t>
  </si>
  <si>
    <t>　　　 1100231巩固脱贫攻坚成果衔接乡村振兴转移支付收入</t>
  </si>
  <si>
    <t xml:space="preserve">       1100244公共安全共同财政事权转移支付收入</t>
  </si>
  <si>
    <t xml:space="preserve">       1100245教育共同财政事权转移支付收入</t>
  </si>
  <si>
    <t xml:space="preserve">       1100248社会保障和就业共同财政事权转移支付收入</t>
  </si>
  <si>
    <t xml:space="preserve">       1100249卫生健康共同财政事权转移支付收入</t>
  </si>
  <si>
    <t xml:space="preserve">       1100258住房保障共同财政事权转移支付收入</t>
  </si>
  <si>
    <t xml:space="preserve">       1100247文化旅游与传媒共同财政事权转移支付收入</t>
  </si>
  <si>
    <t xml:space="preserve">       1100250节能环保共同财政事权转移支付收入</t>
  </si>
  <si>
    <t xml:space="preserve">       1100252农林水共同财政事权转移支付收入</t>
  </si>
  <si>
    <t xml:space="preserve">       1100253交通运输共同财政事权转移支付收入</t>
  </si>
  <si>
    <t xml:space="preserve">       1100260灾害防治及应急管理共同财政事权转移支付收入</t>
  </si>
  <si>
    <t>　　　 1100299其他一般性转移支付收入</t>
  </si>
  <si>
    <t>　　　　201一般公共服务</t>
  </si>
  <si>
    <t>　　　　203国防</t>
  </si>
  <si>
    <t>　　　　204公共安全</t>
  </si>
  <si>
    <t>　　　　205教育</t>
  </si>
  <si>
    <t>　　　　206科学技术</t>
  </si>
  <si>
    <t>　　　　207文化体育与传媒</t>
  </si>
  <si>
    <t>　　　　208社会保障和就业</t>
  </si>
  <si>
    <t>　　　　210卫生健康</t>
  </si>
  <si>
    <t>　　　　211节能环保</t>
  </si>
  <si>
    <t>　　　　212城乡社区事务</t>
  </si>
  <si>
    <t>　　　　213农林水事务</t>
  </si>
  <si>
    <t>　　　　214交通运输</t>
  </si>
  <si>
    <t>　　　　215资源勘探电力信息等事务</t>
  </si>
  <si>
    <t>　　　　216商业服务业等事务</t>
  </si>
  <si>
    <t>　　　　217金融监管等事务</t>
  </si>
  <si>
    <t>　　　　220自然资源海洋气象</t>
  </si>
  <si>
    <t>　　　　221住房保障支出</t>
  </si>
  <si>
    <t>　　　　222粮油物资管理事务</t>
  </si>
  <si>
    <t xml:space="preserve">        224灾害防治及应急管理支出</t>
  </si>
  <si>
    <t xml:space="preserve">   　　 229其他支出</t>
  </si>
  <si>
    <t>（ 三）返还性收入</t>
  </si>
  <si>
    <t xml:space="preserve">        1100102 所得税基数返还收入</t>
  </si>
  <si>
    <t xml:space="preserve">        1100103 成品油税费改革税收返还收入</t>
  </si>
  <si>
    <t xml:space="preserve">        1100104 增值税税收返还收入</t>
  </si>
  <si>
    <t xml:space="preserve">        1100105 消费税税收返还收入</t>
  </si>
  <si>
    <t>二、预算数</t>
  </si>
  <si>
    <t>1-8  2024年澄江市市本级“三公”经费预算财政拨款情况统计表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</si>
  <si>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</si>
  <si>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</si>
  <si>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</si>
  <si>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</si>
  <si>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</si>
  <si>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</si>
  <si>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</si>
  <si>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</si>
  <si>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r>
      <rPr>
        <sz val="12"/>
        <rFont val="宋体"/>
        <charset val="134"/>
        <scheme val="minor"/>
      </rPr>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r>
    <r>
      <rPr>
        <sz val="12"/>
        <color rgb="FFFF0000"/>
        <rFont val="宋体"/>
        <charset val="134"/>
        <scheme val="minor"/>
      </rPr>
      <t> </t>
    </r>
    <r>
      <rPr>
        <sz val="12"/>
        <rFont val="宋体"/>
        <charset val="134"/>
        <scheme val="minor"/>
      </rPr>
      <t>“三公”经费经费总额和2023年比较无变化，主要原因为严格执行中央八项规定，严控三公经费支出。其中：因公出国（境）费为0万元，和2023年比较无变化；公务接待费与上年持平；公务用车购置费比2023年的38万元增加28万元，主要是2024年公安局公务用车购置费36万元，2023年未购置；公务用车运行费比2023年的388万元减少28万元，主要是公安局严控经费支出，减少公务用车运行费20万元。</t>
    </r>
  </si>
  <si>
    <t>2-1 2024年澄江市政府性基金预算收入情况表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</si>
  <si>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</si>
  <si>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</si>
  <si>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</si>
  <si>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</si>
  <si>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</si>
  <si>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</si>
  <si>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</si>
  <si>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</si>
  <si>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</si>
  <si>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</si>
  <si>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</si>
  <si>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</si>
  <si>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</si>
  <si>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</si>
  <si>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</si>
  <si>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</si>
  <si>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</si>
  <si>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</si>
  <si>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</si>
  <si>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</si>
  <si>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</si>
  <si>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</si>
  <si>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</si>
  <si>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</si>
  <si>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</si>
  <si>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</si>
  <si>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</si>
  <si>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</si>
  <si>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</si>
  <si>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</si>
  <si>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</si>
  <si>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</si>
  <si>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</si>
  <si>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</si>
  <si>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</si>
  <si>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</si>
  <si>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</si>
  <si>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</si>
  <si>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</si>
  <si>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</si>
  <si>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</si>
  <si>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</si>
  <si>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</si>
  <si>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</si>
  <si>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</si>
  <si>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</si>
  <si>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</si>
  <si>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</si>
  <si>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全市政府性基金预算收入</t>
  </si>
  <si>
    <t>地方政府专项债务收入</t>
  </si>
  <si>
    <t xml:space="preserve">  政府性基金转移收入</t>
  </si>
  <si>
    <t xml:space="preserve">     政府性基金补助收入</t>
  </si>
  <si>
    <t xml:space="preserve">     抗疫特别国债转移支付收入</t>
  </si>
  <si>
    <t>2-2 2024年澄江市政府性基金预算支出情况表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</si>
  <si>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</si>
  <si>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</si>
  <si>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</si>
  <si>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</si>
  <si>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</si>
  <si>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</si>
  <si>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</si>
  <si>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</si>
  <si>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</si>
  <si>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</si>
  <si>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</si>
  <si>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</si>
  <si>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</si>
  <si>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</si>
  <si>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</si>
  <si>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</si>
  <si>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</si>
  <si>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</si>
  <si>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</si>
  <si>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</si>
  <si>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</si>
  <si>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</si>
  <si>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</si>
  <si>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</si>
  <si>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</si>
  <si>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</si>
  <si>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</si>
  <si>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</si>
  <si>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</si>
  <si>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</si>
  <si>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</si>
  <si>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</si>
  <si>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</si>
  <si>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</si>
  <si>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</si>
  <si>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</si>
  <si>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</si>
  <si>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</si>
  <si>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</si>
  <si>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</si>
  <si>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</si>
  <si>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</si>
  <si>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</si>
  <si>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</si>
  <si>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</si>
  <si>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</si>
  <si>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</si>
  <si>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</si>
  <si>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</si>
  <si>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</si>
  <si>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</si>
  <si>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</si>
  <si>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</si>
  <si>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</si>
  <si>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</si>
  <si>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</si>
  <si>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</si>
  <si>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</si>
  <si>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</si>
  <si>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</si>
  <si>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</si>
  <si>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</si>
  <si>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</si>
  <si>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</si>
  <si>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</si>
  <si>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</si>
  <si>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</si>
  <si>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</si>
  <si>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</si>
  <si>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</si>
  <si>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</si>
  <si>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</si>
  <si>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</si>
  <si>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</si>
  <si>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</si>
  <si>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</si>
  <si>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</si>
  <si>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</si>
  <si>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</si>
  <si>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</si>
  <si>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</si>
  <si>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</si>
  <si>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</si>
  <si>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</si>
  <si>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</si>
  <si>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</si>
  <si>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</si>
  <si>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</si>
  <si>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</si>
  <si>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</si>
  <si>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</si>
  <si>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</si>
  <si>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</si>
  <si>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</si>
  <si>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</si>
  <si>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</si>
  <si>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</si>
  <si>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</si>
  <si>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</si>
  <si>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</si>
  <si>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</si>
  <si>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</si>
  <si>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</si>
  <si>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</si>
  <si>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</si>
  <si>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</si>
  <si>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</si>
  <si>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</si>
  <si>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</si>
  <si>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</si>
  <si>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</si>
  <si>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</si>
  <si>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</si>
  <si>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</si>
  <si>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</si>
  <si>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</si>
  <si>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</si>
  <si>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</si>
  <si>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</si>
  <si>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</si>
  <si>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</si>
  <si>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</si>
  <si>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</si>
  <si>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</si>
  <si>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</si>
  <si>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</si>
  <si>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</si>
  <si>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</si>
  <si>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</si>
  <si>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</si>
  <si>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</si>
  <si>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</si>
  <si>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</si>
  <si>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</si>
  <si>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</si>
  <si>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</si>
  <si>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</si>
  <si>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</si>
  <si>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</si>
  <si>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</si>
  <si>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</si>
  <si>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</si>
  <si>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</si>
  <si>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</si>
  <si>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</si>
  <si>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</si>
  <si>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</si>
  <si>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</si>
  <si>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</si>
  <si>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</si>
  <si>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</si>
  <si>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</si>
  <si>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</si>
  <si>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</si>
  <si>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</si>
  <si>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</si>
  <si>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</si>
  <si>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</si>
  <si>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</si>
  <si>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</si>
  <si>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</si>
  <si>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</si>
  <si>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</si>
  <si>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</si>
  <si>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</si>
  <si>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</si>
  <si>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</si>
  <si>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</si>
  <si>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</si>
  <si>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</si>
  <si>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</si>
  <si>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</si>
  <si>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</si>
  <si>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</si>
  <si>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</si>
  <si>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</si>
  <si>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</si>
  <si>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</si>
  <si>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</si>
  <si>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</si>
  <si>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</si>
  <si>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</si>
  <si>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</si>
  <si>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</si>
  <si>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</si>
  <si>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</si>
  <si>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</si>
  <si>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</si>
  <si>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</si>
  <si>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</si>
  <si>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</si>
  <si>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</si>
  <si>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</si>
  <si>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</si>
  <si>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</si>
  <si>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</si>
  <si>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</si>
  <si>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</si>
  <si>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</si>
  <si>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</si>
  <si>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</si>
  <si>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</si>
  <si>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</si>
  <si>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</si>
  <si>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</si>
  <si>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</si>
  <si>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</si>
  <si>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</si>
  <si>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</si>
  <si>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</si>
  <si>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</si>
  <si>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</si>
  <si>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</si>
  <si>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</si>
  <si>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</si>
  <si>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</si>
  <si>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</si>
  <si>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</si>
  <si>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</si>
  <si>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</si>
  <si>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</si>
  <si>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</si>
  <si>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</si>
  <si>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</si>
  <si>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</si>
  <si>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</si>
  <si>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</si>
  <si>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</si>
  <si>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</si>
  <si>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</si>
  <si>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</si>
  <si>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</si>
  <si>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</si>
  <si>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</si>
  <si>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</si>
  <si>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</si>
  <si>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</si>
  <si>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</si>
  <si>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</si>
  <si>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</si>
  <si>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</si>
  <si>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</si>
  <si>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</si>
  <si>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</si>
  <si>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</si>
  <si>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</si>
  <si>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</si>
  <si>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</si>
  <si>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</si>
  <si>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</si>
  <si>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</si>
  <si>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</si>
  <si>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</si>
  <si>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</si>
  <si>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</si>
  <si>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</si>
  <si>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</si>
  <si>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</si>
  <si>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</si>
  <si>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</si>
  <si>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</si>
  <si>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</si>
  <si>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</si>
  <si>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</si>
  <si>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</si>
  <si>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</si>
  <si>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</si>
  <si>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</si>
  <si>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</si>
  <si>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</si>
  <si>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</si>
  <si>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</si>
  <si>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</si>
  <si>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</si>
  <si>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</si>
  <si>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</si>
  <si>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</si>
  <si>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</si>
  <si>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</si>
  <si>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</si>
  <si>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</si>
  <si>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</si>
  <si>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</si>
  <si>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</si>
  <si>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</si>
  <si>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</si>
  <si>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</si>
  <si>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</si>
  <si>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</si>
  <si>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</si>
  <si>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</si>
  <si>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</si>
  <si>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</si>
  <si>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</si>
  <si>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</si>
  <si>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</si>
  <si>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</si>
  <si>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</si>
  <si>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</si>
  <si>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</si>
  <si>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</si>
  <si>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</si>
  <si>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</si>
  <si>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</si>
  <si>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</si>
  <si>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</si>
  <si>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</si>
  <si>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</si>
  <si>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</si>
  <si>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</si>
  <si>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</si>
  <si>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</si>
  <si>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</si>
  <si>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</si>
  <si>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</si>
  <si>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</si>
  <si>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</si>
  <si>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</si>
  <si>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</si>
  <si>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</si>
  <si>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</si>
  <si>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</si>
  <si>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</si>
  <si>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</si>
  <si>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</si>
  <si>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</si>
  <si>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</si>
  <si>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</si>
  <si>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</si>
  <si>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</si>
  <si>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</si>
  <si>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</si>
  <si>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</si>
  <si>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</si>
  <si>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</si>
  <si>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</si>
  <si>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</si>
  <si>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</si>
  <si>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</si>
  <si>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</si>
  <si>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</si>
  <si>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</si>
  <si>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</si>
  <si>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</si>
  <si>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</si>
  <si>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</si>
  <si>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</si>
  <si>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</si>
  <si>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</si>
  <si>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</si>
  <si>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</si>
  <si>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</si>
  <si>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</si>
  <si>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</si>
  <si>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</si>
  <si>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</si>
  <si>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</si>
  <si>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</si>
  <si>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</si>
  <si>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</si>
  <si>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</si>
  <si>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</si>
  <si>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</si>
  <si>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</si>
  <si>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</si>
  <si>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</si>
  <si>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</si>
  <si>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</si>
  <si>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</si>
  <si>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</si>
  <si>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</si>
  <si>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</si>
  <si>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</si>
  <si>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</si>
  <si>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</si>
  <si>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</si>
  <si>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</si>
  <si>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</si>
  <si>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</si>
  <si>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</si>
  <si>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</si>
  <si>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</si>
  <si>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</si>
  <si>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</si>
  <si>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</si>
  <si>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</si>
  <si>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</si>
  <si>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</si>
  <si>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</si>
  <si>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</si>
  <si>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</si>
  <si>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</si>
  <si>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</si>
  <si>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</si>
  <si>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</si>
  <si>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</si>
  <si>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</si>
  <si>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</si>
  <si>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</si>
  <si>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</si>
  <si>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</si>
  <si>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</si>
  <si>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</si>
  <si>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</si>
  <si>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</si>
  <si>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</si>
  <si>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</si>
  <si>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</si>
  <si>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</si>
  <si>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</si>
  <si>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</si>
  <si>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</si>
  <si>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</si>
  <si>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</si>
  <si>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</si>
  <si>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</si>
  <si>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</si>
  <si>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</si>
  <si>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</si>
  <si>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</si>
  <si>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</si>
  <si>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</si>
  <si>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</si>
  <si>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</si>
  <si>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</si>
  <si>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</si>
  <si>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</si>
  <si>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</si>
  <si>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</si>
  <si>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</si>
  <si>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</si>
  <si>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</si>
  <si>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</si>
  <si>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</si>
  <si>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</si>
  <si>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</si>
  <si>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</si>
  <si>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</si>
  <si>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</si>
  <si>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</si>
  <si>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</si>
  <si>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</si>
  <si>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</si>
  <si>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</si>
  <si>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</si>
  <si>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</si>
  <si>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</si>
  <si>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</si>
  <si>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</si>
  <si>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</si>
  <si>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</si>
  <si>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全市政府性基金支出</t>
  </si>
  <si>
    <t>是</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</si>
  <si>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</si>
  <si>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</si>
  <si>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</si>
  <si>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</si>
  <si>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</si>
  <si>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</si>
  <si>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</si>
  <si>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</si>
  <si>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</si>
  <si>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</si>
  <si>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</si>
  <si>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</si>
  <si>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</si>
  <si>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2024年市本级政府性基金预算收入情况表</t>
  </si>
  <si>
    <t>市本级政府性基金预算收入</t>
  </si>
  <si>
    <t xml:space="preserve">   政府性基金补助收入</t>
  </si>
  <si>
    <t>否</t>
  </si>
  <si>
    <t xml:space="preserve">     政府性基金上解收入</t>
  </si>
  <si>
    <t>2-4 2024年市本级政府性基金预算支出情况表</t>
  </si>
  <si>
    <t>类</t>
  </si>
  <si>
    <t>2120814</t>
  </si>
  <si>
    <t>农业生产发展支出</t>
  </si>
  <si>
    <t>2120815</t>
  </si>
  <si>
    <t>农村社会事业支出</t>
  </si>
  <si>
    <t>2120816</t>
  </si>
  <si>
    <t>农业农村生态环境支出</t>
  </si>
  <si>
    <t>市本级政府性基金支出</t>
  </si>
  <si>
    <t>23006</t>
  </si>
  <si>
    <t xml:space="preserve">   政府性基金上解支出</t>
  </si>
  <si>
    <t>23011</t>
  </si>
  <si>
    <t xml:space="preserve">   地方政府专项债务转贷支出</t>
  </si>
  <si>
    <t>2-5  2024年市本级政府性基金支出表(转移支付)</t>
  </si>
  <si>
    <t>本年支出小计</t>
  </si>
  <si>
    <t>3-1  2024年澄江市国有资本经营收入预算情况表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</si>
  <si>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</si>
  <si>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</si>
  <si>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</si>
  <si>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</si>
  <si>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</si>
  <si>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</si>
  <si>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</si>
  <si>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</si>
  <si>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</si>
  <si>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</si>
  <si>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</si>
  <si>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</si>
  <si>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</si>
  <si>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</si>
  <si>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</si>
  <si>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</si>
  <si>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</si>
  <si>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</si>
  <si>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</si>
  <si>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</si>
  <si>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</si>
  <si>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</si>
  <si>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</si>
  <si>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</si>
  <si>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</si>
  <si>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</si>
  <si>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</si>
  <si>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</si>
  <si>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</si>
  <si>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</si>
  <si>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</si>
  <si>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</si>
  <si>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</si>
  <si>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</si>
  <si>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</si>
  <si>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全市国有资本经营收入</t>
  </si>
  <si>
    <t xml:space="preserve">  转移性收入</t>
  </si>
  <si>
    <t xml:space="preserve">  上年结转</t>
  </si>
  <si>
    <t xml:space="preserve">  账务调整收入</t>
  </si>
  <si>
    <t>3-2  2024年澄江市国有资本经营支出预算情况表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</si>
  <si>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</si>
  <si>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</si>
  <si>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</si>
  <si>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</si>
  <si>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</si>
  <si>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</si>
  <si>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</si>
  <si>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</si>
  <si>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</si>
  <si>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</si>
  <si>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</si>
  <si>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</si>
  <si>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</si>
  <si>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</si>
  <si>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</si>
  <si>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</si>
  <si>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</si>
  <si>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</si>
  <si>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</si>
  <si>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全市国有资本经营支出</t>
  </si>
  <si>
    <t>国有资本经营预算转移支付</t>
  </si>
  <si>
    <t>调出资金</t>
  </si>
  <si>
    <t>结转下年</t>
  </si>
  <si>
    <t>3-3  2024年市本级国有资本经营收入预算情况表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</si>
  <si>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</si>
  <si>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</si>
  <si>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</si>
  <si>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</si>
  <si>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</si>
  <si>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</si>
  <si>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</si>
  <si>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</si>
  <si>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</si>
  <si>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市本级国有资本经营收入</t>
  </si>
  <si>
    <t>3-4  2024年市本级国有资本经营支出预算情况表</t>
  </si>
  <si>
    <t>项   目</t>
  </si>
  <si>
    <t xml:space="preserve">    "三供一业"移交补助支出</t>
  </si>
  <si>
    <t xml:space="preserve">   其他金融国有资本经营预算支出</t>
  </si>
  <si>
    <t>市本级国有资本经营支出</t>
  </si>
  <si>
    <t>3-5  2024年澄江市市本级国有资本经营预算转移支付表（分地区）</t>
  </si>
  <si>
    <t>地  区（玉溪市对澄江市）</t>
  </si>
  <si>
    <t>预算数</t>
  </si>
  <si>
    <t>澄江市</t>
  </si>
  <si>
    <t>合  计</t>
  </si>
  <si>
    <t>3-6  2024年澄江市市本级国有资本经营预算转移支付表（分项目）</t>
  </si>
  <si>
    <t>项目名称</t>
  </si>
  <si>
    <t>注：无国有资本经营转移支付。</t>
  </si>
  <si>
    <t>4-1  2024年澄江市社会保险基金收入预算情况表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</si>
  <si>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</si>
  <si>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</si>
  <si>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</si>
  <si>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</si>
  <si>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</si>
  <si>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</si>
  <si>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</si>
  <si>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</si>
  <si>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</si>
  <si>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</si>
  <si>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</si>
  <si>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</si>
  <si>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</si>
  <si>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</si>
  <si>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</si>
  <si>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</si>
  <si>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</si>
  <si>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</si>
  <si>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2024年澄江市社会保险基金支出预算情况表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</si>
  <si>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</si>
  <si>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</si>
  <si>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</si>
  <si>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</si>
  <si>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</si>
  <si>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</si>
  <si>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</si>
  <si>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</si>
  <si>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</si>
  <si>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</si>
  <si>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</si>
  <si>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</si>
  <si>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</si>
  <si>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</si>
  <si>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2024年市本级社会保险基金收入预算情况表</t>
  </si>
  <si>
    <t>4-4  2024年市本级社会保险基金支出预算情况表</t>
  </si>
  <si>
    <t>5-1  澄江市2023年地方政府债务限额及余额预算情况表</t>
  </si>
  <si>
    <t>单位：亿元</t>
  </si>
  <si>
    <t>地   区</t>
  </si>
  <si>
    <t>2023年债务限额</t>
  </si>
  <si>
    <t>2023年债务余额预计执行数</t>
  </si>
  <si>
    <t>一般债务</t>
  </si>
  <si>
    <t>专项债务</t>
  </si>
  <si>
    <t>公  式</t>
  </si>
  <si>
    <t>A=B+C</t>
  </si>
  <si>
    <t>B</t>
  </si>
  <si>
    <t>C</t>
  </si>
  <si>
    <t>D=E+F</t>
  </si>
  <si>
    <t>E</t>
  </si>
  <si>
    <t>F</t>
  </si>
  <si>
    <t>注：1.本表反映上一年度本地区、本级及分地区地方政府债务限额及余额预计执行数。</t>
  </si>
  <si>
    <t xml:space="preserve">    2.本表由县级以上地方各级财政部门在本级人民代表大会批准预算后二十日内公开。</t>
  </si>
  <si>
    <t>5-2 澄江市2023年地方政府一般债务限额及余额预算情况表</t>
  </si>
  <si>
    <t>2023年一般债务限额</t>
  </si>
  <si>
    <t>2023年一般债务余额预计执行数</t>
  </si>
  <si>
    <t>5-3  澄江市2023年地方政府一般债务余额情况表</t>
  </si>
  <si>
    <t>项    目</t>
  </si>
  <si>
    <t>执行数</t>
  </si>
  <si>
    <t>一、2022年末地方政府一般债务余额实际数</t>
  </si>
  <si>
    <t>二、2023年末地方政府一般债务余额限额</t>
  </si>
  <si>
    <t>三、2023年地方政府一般债务发行额</t>
  </si>
  <si>
    <t xml:space="preserve">   中央转贷地方的国际金融组织和外国政府贷款</t>
  </si>
  <si>
    <t xml:space="preserve">   2023年地方政府一般债券发行额</t>
  </si>
  <si>
    <t>四、2023年地方政府一般债务还本额</t>
  </si>
  <si>
    <t>五、2023年末地方政府一般债务余额预计执行数</t>
  </si>
  <si>
    <t>六、2024年地方财政赤字</t>
  </si>
  <si>
    <t>七、2024年地方政府一般债务余额限额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</si>
  <si>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</si>
  <si>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5-4  市本级2023年地方政府一般债务余额情况表</t>
  </si>
  <si>
    <t xml:space="preserve">    中央转贷地方的国际金融组织和外国政府贷款</t>
  </si>
  <si>
    <t xml:space="preserve">    2023年地方政府一般债券发行额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</si>
  <si>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</si>
  <si>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5-5 澄江市2024年地方政府专项债务限额及余额预算情况表</t>
  </si>
  <si>
    <t>2023年专项债务限额</t>
  </si>
  <si>
    <t>2023年专项债务余额预计执行数</t>
  </si>
  <si>
    <t>5-6  澄江市2023年地方政府专项债务余额情况表</t>
  </si>
  <si>
    <t>一、2022年末地方政府专项债务余额实际数</t>
  </si>
  <si>
    <t>二、2023年末地方政府专项债务余额限额</t>
  </si>
  <si>
    <t>三、2023年地方政府专项债务发行额</t>
  </si>
  <si>
    <t>四、2023年地方政府专项债务还本额</t>
  </si>
  <si>
    <t>五、2023年末地方政府专项债务余额预计执行数</t>
  </si>
  <si>
    <t>六、2024年地方政府专项债务新增限额</t>
  </si>
  <si>
    <t>七、2024年末地方政府专项债务余额限额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</si>
  <si>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</si>
  <si>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5-7市本级2023年地方政府专项债务余额情况表</t>
  </si>
  <si>
    <t>六、2023年地方政府专项债务新增限额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</si>
  <si>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</si>
  <si>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5-8  澄江市地方政府债券发行及还本
付息情况表</t>
  </si>
  <si>
    <t>公式</t>
  </si>
  <si>
    <t>本地区</t>
  </si>
  <si>
    <t>本级</t>
  </si>
  <si>
    <t>一、2023年发行预计执行数</t>
  </si>
  <si>
    <t>A=B+D</t>
  </si>
  <si>
    <t>（一）一般债券</t>
  </si>
  <si>
    <t xml:space="preserve">   其中：再融资债券</t>
  </si>
  <si>
    <t>（二）专项债券</t>
  </si>
  <si>
    <t>D</t>
  </si>
  <si>
    <t>二、2023年还本预计执行数</t>
  </si>
  <si>
    <t>F=G+H</t>
  </si>
  <si>
    <t>G</t>
  </si>
  <si>
    <t>H</t>
  </si>
  <si>
    <t>三、2023年付息预计执行数</t>
  </si>
  <si>
    <t>I=J+K</t>
  </si>
  <si>
    <t>J</t>
  </si>
  <si>
    <t>K</t>
  </si>
  <si>
    <t>四、2024年还本预算数</t>
  </si>
  <si>
    <t>L=M+O</t>
  </si>
  <si>
    <t>M</t>
  </si>
  <si>
    <t xml:space="preserve">   其中：再融资</t>
  </si>
  <si>
    <t xml:space="preserve">      财政预算安排 </t>
  </si>
  <si>
    <t>N</t>
  </si>
  <si>
    <t>O</t>
  </si>
  <si>
    <t xml:space="preserve">      财政预算安排</t>
  </si>
  <si>
    <t>P</t>
  </si>
  <si>
    <t>五、2024年付息预算数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</si>
  <si>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</si>
  <si>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</si>
  <si>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</si>
  <si>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</si>
  <si>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5-9  澄江市2024年地方政府债务限额提前下达情况表</t>
  </si>
  <si>
    <t>下级</t>
  </si>
  <si>
    <t>一、2023年地方政府债务限额</t>
  </si>
  <si>
    <t>其中： 一般债务限额</t>
  </si>
  <si>
    <t xml:space="preserve">       专项债务限额</t>
  </si>
  <si>
    <t>二、提前下达的2024年新增地方政府债务限额</t>
  </si>
  <si>
    <t>注：本表反映本地区及本级年初预算中列示提前下达的新增地方政府债务限额情况，由县级以上地方各级财政部门在本级人民代表大会批准预算后二十日内公开。</t>
  </si>
  <si>
    <t>5-10  澄江市2024年年初新增地方政府债券资金安排表</t>
  </si>
  <si>
    <t>序号</t>
  </si>
  <si>
    <t>项目类型</t>
  </si>
  <si>
    <t>项目主管部门</t>
  </si>
  <si>
    <t>债券性质</t>
  </si>
  <si>
    <t>债券规模</t>
  </si>
  <si>
    <t>无</t>
  </si>
  <si>
    <t>注：本表反映本级当年提前下达的新增地方政府债券资金使用安排，由县级以上地方各级财政部门在本级人民代表大会批准预算后二十日内公开。</t>
  </si>
  <si>
    <t>注：无年初新增地方政府债券资金。</t>
  </si>
  <si>
    <t>6-1   2024年市级重大政策和重点项目绩效目标表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</si>
  <si>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</si>
  <si>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</si>
  <si>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</si>
  <si>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</si>
  <si>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</si>
  <si>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</si>
  <si>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</si>
  <si>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</si>
  <si>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</si>
  <si>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</si>
  <si>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澄江市医疗保险中心</t>
  </si>
  <si>
    <t>城乡居民基本医疗保险财政补助资金</t>
  </si>
  <si>
    <t>严格执行国家医疗保障待遇清单制度，坚决落实基本制度、基本政策、基金支付项目和基本标准，在国家和省规定的范围内，制定和调整全市医疗保障筹资和待遇政策。实施公平适度保障，严格执行基本支付范围和标准，纠正过度保障和保障不足等问题。力争实现全面参保，着力解决“两不愁，三保障”中的医疗保障。</t>
  </si>
  <si>
    <t>产出指标</t>
  </si>
  <si>
    <t/>
  </si>
  <si>
    <t>空</t>
  </si>
  <si>
    <t>数量指标</t>
  </si>
  <si>
    <t>城乡居民基本医疗保险参保人数</t>
  </si>
  <si>
    <t>&gt;=</t>
  </si>
  <si>
    <t>157300</t>
  </si>
  <si>
    <t>人</t>
  </si>
  <si>
    <t>定量指标</t>
  </si>
  <si>
    <t>医保系统统计参保状态为正常的系统人数</t>
  </si>
  <si>
    <t>脱贫人口参保人数</t>
  </si>
  <si>
    <t>=</t>
  </si>
  <si>
    <t>6526</t>
  </si>
  <si>
    <t>扶贫办系统人数</t>
  </si>
  <si>
    <t>质量指标</t>
  </si>
  <si>
    <t>城乡居民基本医疗保险参保率</t>
  </si>
  <si>
    <t>95</t>
  </si>
  <si>
    <t>%</t>
  </si>
  <si>
    <t>实际参保人数/应参保人数</t>
  </si>
  <si>
    <t>脱贫人口参保率</t>
  </si>
  <si>
    <t>100</t>
  </si>
  <si>
    <t>建档立卡贫困人员参保人数/应参保建档立卡贫困人数</t>
  </si>
  <si>
    <t>时效指标</t>
  </si>
  <si>
    <t>财政补助资金到位及时率</t>
  </si>
  <si>
    <t>实际到位资金/应到位资金</t>
  </si>
  <si>
    <t>效益指标</t>
  </si>
  <si>
    <t>社会效益指标</t>
  </si>
  <si>
    <t>　 城乡居民参保人员综合住院政策范围内报销比例</t>
  </si>
  <si>
    <t>70</t>
  </si>
  <si>
    <t>统筹区实际报销的比例</t>
  </si>
  <si>
    <t>满意度指标</t>
  </si>
  <si>
    <t>服务对象满意度指标</t>
  </si>
  <si>
    <t>参保人员满意度</t>
  </si>
  <si>
    <t>85</t>
  </si>
  <si>
    <t>医保服务大厅服务评价</t>
  </si>
  <si>
    <t>澄江市民政局</t>
  </si>
  <si>
    <t>澄江市（本级）惠民殡葬火化补助专项资金</t>
  </si>
  <si>
    <t>根据《殡葬管理条例》、《云南省殡葬管理条例》、《玉溪市是殡葬管理办法》《玉溪市农村公益性公墓管理办法》（玉政发〔2014〕1号）《澄江县人民政府关于印发澄江县推进殡葬改革实施意见》（澄政发〔2014〕67号 ）等文件精神，该项目符合国家、省委省政府、市委市政府的决策部署，推行殡葬改革，既为城乡居民搭建了亲身体验节俭文明丧葬之风的平台，又营造厚养薄葬、崇孝敬德的社会风气，有助于社会文明进步。2024年本项目实施后，可惠及澄江市辖区内（含托管）18.2万元群众，预计发放一般群众惠民殡葬补助1393人557.2万元、特殊困难群众惠民殡葬火化补助211人105.5万元，能有效解决困难群众死亡后火化、安葬困难，推进移风易俗，增加基层的凝聚力、民众的满足感和幸福感，共享改革开放成果，促进社会和谐。</t>
  </si>
  <si>
    <t>发放火化补助（人次）</t>
  </si>
  <si>
    <t>&lt;=</t>
  </si>
  <si>
    <t>1604</t>
  </si>
  <si>
    <t>人/人次</t>
  </si>
  <si>
    <t>反映应保尽保、应救尽救对象的人数（人次）情况。</t>
  </si>
  <si>
    <t>发放火化补助准确率</t>
  </si>
  <si>
    <t>反映救助对象认定的准确情况。
救助对象认定准确率=抽检符合标准的救助对象数/抽检实际救助对象数*100%</t>
  </si>
  <si>
    <t>发放火化补助标准执行合规率</t>
  </si>
  <si>
    <t>反映救助按标准执行的情况。
救助标准执行合规率=按照救助标准核定发放的资金额/发放资金总额*100%</t>
  </si>
  <si>
    <t>发放火化补助社会化发放率</t>
  </si>
  <si>
    <t>反映救助资金社会化发放的比例情况。
救助资金社会化发放率=采用社会化发放的救助资金额/发放救助资金总额*100%</t>
  </si>
  <si>
    <t>发放火化补助发放及时率</t>
  </si>
  <si>
    <t>反映发放单位及时发放救助资金的情况。
救助发放及时率=时限内发放救助资金额/应发放救助资金额*100%</t>
  </si>
  <si>
    <t>殡葬政策政策知晓率</t>
  </si>
  <si>
    <t>反映救助政策的宣传效果情况。
政策知晓率=调查中救助政策知晓人数/调查总人数*100%</t>
  </si>
  <si>
    <t>救助对象满意度</t>
  </si>
  <si>
    <t>90</t>
  </si>
  <si>
    <t>反映获救助对象的满意程度。
救助对象满意度=调查中满意和较满意的获救助人员数/调查总人数*100%</t>
  </si>
  <si>
    <t>澄江市（本级）社会救助补助资金</t>
  </si>
  <si>
    <t>1.规范临时困难救助、特困供养、城乡低保政策实施，合理确定保障标准，使困难群众基本生活得到有效保障。2.适度提高保障金额，对受助困难群众逐年提高救助金。有效保障城乡困难群众基本生活。3.项目资金用于妥善解决1961年1月1日至1965年6月9日期间精简退职的1957年底以前参加革命工作的国家机关和全民所有制企事业单位老职工印发人数33人基本生活。按照参加工作的时间分别按204、219、198、183元每月的四个档次标准对按时发放生活困难补助，发放实行社会化发放。4.适度扩大低保覆盖范围，对低收入家庭中的重残人员、重病患者等特殊困难人员，参照“单人户”纳入低保。将超出城乡居民最低生活保障标准的家庭及时清退，做到“应保尽保、应推尽退”。适度提高保障金额，对受助困难群众逐年提高救助金。有效保障城乡困难群众基本生活。5.通过项目的实施，传承中华民族尊老、敬老的传统美德，努力营造社会和谐的良好氛围，老人，是我们这个社会的弱势群体。“老吾老以及人之老，幼吾幼以及人之幼”，将尊老爱幼的中华民族传统美德发扬光大，让敬老院内的老人们吃好穿暖，获得安全感、幸福感。根据澄民字﹝2013﹞14号文件规定，县财政按照敬老院聘用工作人员与供养对象1：10的比例核定敬老院聘用，县财政给予每人3600元／月的补助，现预算人20，县级预算86.4万元。县财政按敬老院集中供养对象10人以下的每年补助运行经费2万元，10人以上的每年补助运行经费3万元，6所敬老院合计16万元。6.城市生活无着流浪乞讨人员是社会特殊困难群体，关爱流浪未成年人、城市生活无着流浪乞讨人员，坚持“依法主动救助、自愿受助、无偿救助”的原则，积极做好救助保护工作，保障城市生活无着流浪乞讨人员的合法权益，确保救助管理站正常运行，不断改善软硬环境和服务质量的提升。</t>
  </si>
  <si>
    <t>城市低保救助对象人数（人）</t>
  </si>
  <si>
    <t>1663</t>
  </si>
  <si>
    <t>农村低保救助对象人数（人）</t>
  </si>
  <si>
    <t>3098</t>
  </si>
  <si>
    <t>特困对象供养数量（人）</t>
  </si>
  <si>
    <t>临时救助对象人数（人）</t>
  </si>
  <si>
    <t>300</t>
  </si>
  <si>
    <t>精简退职人员生活补贴应发人数（人）</t>
  </si>
  <si>
    <t>20</t>
  </si>
  <si>
    <t>2023年农村敬老院工作人员人数人（人）</t>
  </si>
  <si>
    <t>16</t>
  </si>
  <si>
    <t>2023年农村敬老院 特困集中供养对象（人）</t>
  </si>
  <si>
    <t>60</t>
  </si>
  <si>
    <t>流浪乞讨救助对象（人）</t>
  </si>
  <si>
    <t>26</t>
  </si>
  <si>
    <t>救助对象春节慰问人数（人次）</t>
  </si>
  <si>
    <t>550</t>
  </si>
  <si>
    <t>社会救助工作救助对象人数（人次）</t>
  </si>
  <si>
    <t>4991</t>
  </si>
  <si>
    <t>救助对象认定准确率</t>
  </si>
  <si>
    <t>救助标准执行合规率</t>
  </si>
  <si>
    <t>救助资金社会化发放率</t>
  </si>
  <si>
    <t>救助事项公示度</t>
  </si>
  <si>
    <t>反映救助事项在特定办事大厅、官网、媒体或其他渠道按规定进行公示的情况。
救助事项公示度=按规定公布事项数/按规定应公布事项数*100%</t>
  </si>
  <si>
    <t>救助发放及时率</t>
  </si>
  <si>
    <t>政策知晓率</t>
  </si>
  <si>
    <t>生活状况改善</t>
  </si>
  <si>
    <t>反映救助促进受助对象生活状况的改善情况。</t>
  </si>
  <si>
    <t>澄江市卫生健康局</t>
  </si>
  <si>
    <t>公立医院改革与高质量发展项目补助资金</t>
  </si>
  <si>
    <t>2024年完成公立医院改革与高质量发展项目工作，计划改善公立医院就医环境和医疗硬件设施。预期效果：将对全市卫生资源配置不平衡不充分问题有效缓解，使公立医院精细化管理水平明显提升，群众健康水平明星提升，市域重点疾病患者外转率下降5，全市县域就诊率和县域内住院量占比持续保持在90%以上，基层医疗卫生机构诊疗人次占比超过56%。提高公立医院医疗服务水平和医疗服务能力，提高市县域群众就医条件。</t>
  </si>
  <si>
    <t>公改项目覆盖医院数</t>
  </si>
  <si>
    <t>4</t>
  </si>
  <si>
    <t>个</t>
  </si>
  <si>
    <t>项目覆盖医院、卫生院数量，确保覆盖超4个</t>
  </si>
  <si>
    <t>公改项目村卫生室建设数</t>
  </si>
  <si>
    <t>5</t>
  </si>
  <si>
    <t>项目覆盖村卫生室数量，确保覆盖超5个</t>
  </si>
  <si>
    <t>公立医院平均住院日</t>
  </si>
  <si>
    <t>9</t>
  </si>
  <si>
    <t>天</t>
  </si>
  <si>
    <t>公立医院平均住院日=出院患者病床总使用天数/出院患者数</t>
  </si>
  <si>
    <t>公立医院门诊次均费用增幅</t>
  </si>
  <si>
    <t>公立医院门诊次均费用增幅较上年增加幅度&lt;5%</t>
  </si>
  <si>
    <t>公立医院住院次均费用增幅</t>
  </si>
  <si>
    <t>6</t>
  </si>
  <si>
    <t>公立医院住院次均费用增幅较上年增加幅度&lt;6%</t>
  </si>
  <si>
    <t>公立医院门诊患者满意度</t>
  </si>
  <si>
    <t>公立医院门诊患者满意度，从调查问卷测算</t>
  </si>
  <si>
    <t>公立医院住院患者满意度</t>
  </si>
  <si>
    <t>92</t>
  </si>
  <si>
    <t>公立医院住院患者满意度，从调查问卷测算</t>
  </si>
  <si>
    <t>公立医院医务人员满意度</t>
  </si>
  <si>
    <t>公立医院医务人员满意度，从调查问卷测算</t>
  </si>
  <si>
    <t>澄江市退役军人事务局</t>
  </si>
  <si>
    <t>优抚安置双拥工作专项资金</t>
  </si>
  <si>
    <t>1.做好优抚补助资金及时、足额、准确发放工作，原则上实行按月发放，保证每月15日前及时发放，确保国家抚恤补助政策落实到位，切实维护广大退役军人及优抚对象的生活保障权益；2.接收符合安置条件的退役士兵，并向符合条件的退役士兵发放一次性经济补助，积极开展退役士兵职业教育和技能培训，提高退役士兵职业技能和综合素质，促进退役士兵就业创业能力；3.对优抚对象参保缴费、住院和门诊费用进行补助，有效帮助解决优抚对象医疗难问题；4.义务兵家庭优待金由省、市、县配套，县级财政统一管理，退役军人事务局打卡发放到义务兵家庭个人账户，由个人支配使用；5.做好优抚对象及困难退役军人解困帮扶工作；6.坚持专款专用、科学管理、加强监督的原则，严格按照规定的范围、标准和程序使用，确保资金使用安全、规范、高效。</t>
  </si>
  <si>
    <t>伤残抚恤发放人数</t>
  </si>
  <si>
    <t>66</t>
  </si>
  <si>
    <t>反映伤残抚恤发放人数，包括残疾军人、伤残人民警察、伤残国家机关工人等。</t>
  </si>
  <si>
    <t>“三属”抚恤发放人数</t>
  </si>
  <si>
    <t>21</t>
  </si>
  <si>
    <t>反映“三属”抚恤发放人数。</t>
  </si>
  <si>
    <t>在乡复员军人生活补助发放人数</t>
  </si>
  <si>
    <t>32</t>
  </si>
  <si>
    <t>反映在乡复员军人生活补助发放人数。</t>
  </si>
  <si>
    <t>带病回乡退役人军生活补助发放人数</t>
  </si>
  <si>
    <t>30</t>
  </si>
  <si>
    <t>反映带病回乡退役人军生活补助发放人数。</t>
  </si>
  <si>
    <t>参战退役人员生活补助发放人数</t>
  </si>
  <si>
    <t>829</t>
  </si>
  <si>
    <t>反映参战退役人员生活补助发放人数。</t>
  </si>
  <si>
    <t>出国参战民兵民工生活补助发放人数</t>
  </si>
  <si>
    <t>253</t>
  </si>
  <si>
    <t>反映出国参战民兵民工生活补助发放人数。</t>
  </si>
  <si>
    <t>城镇部分重点优抚对象生活困难补助发放人数</t>
  </si>
  <si>
    <t>88</t>
  </si>
  <si>
    <t>反映城镇部分重点优抚对象生活困难补助发放人数。</t>
  </si>
  <si>
    <t>现役义务兵家庭优待金发放户数</t>
  </si>
  <si>
    <t>180</t>
  </si>
  <si>
    <t>人(户)</t>
  </si>
  <si>
    <t>反映现役义务兵家庭优待金发放户数。</t>
  </si>
  <si>
    <t>补助对象认定准确率</t>
  </si>
  <si>
    <t>反映补助对象认定的准确情况。
补助对象认定准确率=抽检符合标准的补助对象数/抽检实际补助对象数*100%</t>
  </si>
  <si>
    <t>补助标准执行合规率</t>
  </si>
  <si>
    <t>反映补助按标准执行的情况。
补助标准执行合规率=按照补助标准核定发放的资金额/发放资金总额*100%</t>
  </si>
  <si>
    <t>补助发放及时率</t>
  </si>
  <si>
    <t>反映发放单位及时发放补助资金的情况。
补助发放及时率=时限内发放补助资金额/应发放补助资金额*100%</t>
  </si>
  <si>
    <t>优抚对象生活困难状况改善</t>
  </si>
  <si>
    <t>有效改善</t>
  </si>
  <si>
    <t>定性指标</t>
  </si>
  <si>
    <t>反映优抚资金补助促进受助对象生活状况的改善情况。</t>
  </si>
  <si>
    <t>优抚对象满意度</t>
  </si>
  <si>
    <t>反映获救助对象的满意程度。
补助对象满意度=调查中满意和较满意的获救助人员数/调查总人数*100%</t>
  </si>
  <si>
    <t>因资金发放问题上访比例</t>
  </si>
  <si>
    <t>10</t>
  </si>
  <si>
    <t>反映以资金发放问题上访比例。
上访比例=上访人次/补助对象人次。</t>
  </si>
  <si>
    <t>澄江市林业和草原局</t>
  </si>
  <si>
    <t>森林草原防灭火市级专项经费</t>
  </si>
  <si>
    <t>根据《玉溪市森林防灭火目标管理责任状》2024年森林火灾发生率控制在6.5次/10万公顷以下，即年度森林火灾不超过5次；年森林火灾受害率控制在1‰以内，年度森林火灾受害面积不超过50公顷；年森林火灾当日扑灭率不低于98%；年森林火灾查处率不低于80%；林农对森林防火工作满意度高于85%，有效保护好澄江市森林资源，保护林区群众财产安全,该项目的实施主要体现在生态效益于社会效益。通过项目实施，确保不发生森林火灾，圆满完成年度森林火灾各项防控指标任务。</t>
  </si>
  <si>
    <t>森林草原火灾防护面积</t>
  </si>
  <si>
    <t>452329</t>
  </si>
  <si>
    <t>亩</t>
  </si>
  <si>
    <t>反映森林草原火灾防护面积</t>
  </si>
  <si>
    <t>聘请森林防火专业队员数量</t>
  </si>
  <si>
    <t>53</t>
  </si>
  <si>
    <t>反映聘请森林防火专业队员数量</t>
  </si>
  <si>
    <t>年森林火灾受害率</t>
  </si>
  <si>
    <t>0.1</t>
  </si>
  <si>
    <t>反映年森林火灾受害率</t>
  </si>
  <si>
    <t>年森林火灾案件查处率</t>
  </si>
  <si>
    <t>80</t>
  </si>
  <si>
    <t>反映年森林火灾案件查处率</t>
  </si>
  <si>
    <t>林区群众满意度</t>
  </si>
  <si>
    <t>反映林区群众满意度</t>
  </si>
  <si>
    <t>澄江市垃圾焚烧处理中心</t>
  </si>
  <si>
    <t>澄江市生活垃圾处理暨运维管理补助资金</t>
  </si>
  <si>
    <t>此项目预期完成目标：1.按照日产日清原则，持续处置生活垃圾，全年约处置109500吨，无害化处置率达95%以上达到创建文明城市、创建卫生城市测评指标体系要求。2.预计持续外运处置生活垃圾6个月，约外运垃圾处置28666.67吨，生活垃圾无害化处理率可达95%以上，实现生活垃圾“无害化、资源化、减量化”处置目标。最能体现目标实现程度的关键指标：垃圾处置量65700吨、渗滤液处置量24250立方米、 外运处置生活垃圾量28666.67吨，实现了生活垃圾处理无害化、减量化、资源化的治理目标。</t>
  </si>
  <si>
    <t>垃圾处置量</t>
  </si>
  <si>
    <t>65700</t>
  </si>
  <si>
    <t>吨</t>
  </si>
  <si>
    <t>垃圾处置量每年65700吨</t>
  </si>
  <si>
    <t>渗滤液处置量</t>
  </si>
  <si>
    <t>24250</t>
  </si>
  <si>
    <t>立方米</t>
  </si>
  <si>
    <t>渗滤液处置量每年24250立方米</t>
  </si>
  <si>
    <t>外运处置生活垃圾量</t>
  </si>
  <si>
    <t>19200</t>
  </si>
  <si>
    <t>外运处置生活垃圾量19200吨</t>
  </si>
  <si>
    <t>垃圾处置率</t>
  </si>
  <si>
    <t>垃圾处置率100%</t>
  </si>
  <si>
    <t>安装工程按时完成率</t>
  </si>
  <si>
    <t>安装工程按时完成率100%</t>
  </si>
  <si>
    <t>进场垃圾处置率</t>
  </si>
  <si>
    <t>进场垃圾处置率100%</t>
  </si>
  <si>
    <t>垃圾外运及时性</t>
  </si>
  <si>
    <t>4个月</t>
  </si>
  <si>
    <t>月</t>
  </si>
  <si>
    <t>垃圾外运4个月完成</t>
  </si>
  <si>
    <t>实现垃圾减量化</t>
  </si>
  <si>
    <t>实现垃圾减量化80%</t>
  </si>
  <si>
    <t>测评创文、创卫</t>
  </si>
  <si>
    <t>达标</t>
  </si>
  <si>
    <t>年</t>
  </si>
  <si>
    <t>测评创文、创卫达标</t>
  </si>
  <si>
    <t>生态效益指标</t>
  </si>
  <si>
    <t>实现垃圾资源化处置</t>
  </si>
  <si>
    <t>实现垃圾资源化处置100%</t>
  </si>
  <si>
    <t>垃圾覆盖率</t>
  </si>
  <si>
    <t>垃圾覆盖率100%</t>
  </si>
  <si>
    <t>实现垃圾无害化处置</t>
  </si>
  <si>
    <t>实现垃圾无害化处置80%</t>
  </si>
  <si>
    <t>裸露生活垃圾消除率</t>
  </si>
  <si>
    <t>裸露生活垃圾消除率100%</t>
  </si>
  <si>
    <t>市民及周边居民满意度</t>
  </si>
  <si>
    <t>市民及周边居民满意度90%</t>
  </si>
  <si>
    <t>澄江市人民满意度</t>
  </si>
  <si>
    <t>澄江市人民满意度95%</t>
  </si>
  <si>
    <t>澄江市抚仙湖管理局</t>
  </si>
  <si>
    <t>抚仙湖退田还湖土地补助资金</t>
  </si>
  <si>
    <t>退田还湖工作于2011年12月完成，退田还湖面积 6015.2691亩，其中：龙街、右所、海口片区共涉及10个村 （社区）2166户农户，退田租金为3630元/亩，每年一付， 每五年租金上涨10%；路居片区涉及7个村（社区）3433户 农户，11000人，每年一付，每五年租金上涨5%;海关海镜片区涉及海关海镜2个社区，退田租金 为3000元/亩，每年一付，每五年租金上涨10%。</t>
  </si>
  <si>
    <t>资金兑付乡镇数</t>
  </si>
  <si>
    <t>反映资金拨付乡镇数量情况。</t>
  </si>
  <si>
    <t>退田还湖租金兑付率</t>
  </si>
  <si>
    <t>退田还湖租金下达我局后，我局应足额兑付乡镇。反映资金下达数和支付数的比率。</t>
  </si>
  <si>
    <t>资金兑付及时性</t>
  </si>
  <si>
    <t>反映土地补助资金兑付及时情况。</t>
  </si>
  <si>
    <t>投诉次数</t>
  </si>
  <si>
    <t>次</t>
  </si>
  <si>
    <t>反映群众对资金兑付工作的满意程度</t>
  </si>
  <si>
    <t>按时支付群众租金</t>
  </si>
  <si>
    <t>每年支付沿岸百姓土地租金，反映群众对退田还湖工作的满意度</t>
  </si>
  <si>
    <t>澄江市公路管理段</t>
  </si>
  <si>
    <t>澄江市路域环境整治租地项目资金</t>
  </si>
  <si>
    <t>本项目符合各级党委、政府确定的工作目标，项目目标明确，有明确的受益对象。</t>
  </si>
  <si>
    <t>租地面积</t>
  </si>
  <si>
    <t>612</t>
  </si>
  <si>
    <t>租用土地</t>
  </si>
  <si>
    <t>　 租赁持续期间</t>
  </si>
  <si>
    <t>租地期限为2013年至今</t>
  </si>
  <si>
    <t>经济效益指标</t>
  </si>
  <si>
    <t>　 累计费用节约额</t>
  </si>
  <si>
    <t>0</t>
  </si>
  <si>
    <t>元</t>
  </si>
  <si>
    <t>按照水田3300元/亩，旱地1800元/亩的标准支付.</t>
  </si>
  <si>
    <t>路域环境质量</t>
  </si>
  <si>
    <t>公路绿化率</t>
  </si>
  <si>
    <t>　 使用对象满意度</t>
  </si>
  <si>
    <t>定期开展群众满意度调查</t>
  </si>
  <si>
    <t>澄江市自然资源局</t>
  </si>
  <si>
    <t>地质灾害防治及生态修复项目经费</t>
  </si>
  <si>
    <t>结合澄江市实际，2024年目标为：对已实施的澄江市海口镇永和村委会永和危岩排险处置项目、澄江市职业高级中学崩塌地质灾害隐患点应急治理项目、龙街街道养白牛社区三组滑坡地质灾害治理项目、右所镇补益村委会土老村地质灾害应急治理项目、九村镇东山村委会大松棵村民小组地质灾害排险防治工程、澄江市海口镇海关社区世家村滑坡治理工程，解决地质灾害治理欠支付资金；年内组织实施海口镇海镜社区汉排、右所镇吉花社区大坡头2个地质灾害治理项目，保护2个地灾隐患点15户60人生命财产安全。做好地质灾害群测群防，购买配发雨衣雨鞋电筒铜锣卷尺等地质灾害群测群防物资，对88名地质灾害监测员进行补助。做好地质灾害防治宣传培训应急演练，提高广大干部群众对地质灾害危害性的认识，不断增强全民地质灾害防灾减灾意识和抗灾能力。对已实施的地质灾害警示牌、明白卡制作安装服务，解决欠支付资金；对新增地质灾害隐患点设置地质灾害警示、标志、撤离路线指示牌并对已有警示牌等进行更新完善。做好地质灾害应急处置，及时消除隐患，保护受地质灾害威胁群众生命财产安全，2024年准备应急资金25万元。对已完成的澄江市地质灾害防治“十四五”规划编制、地质灾害风险普查，解决欠支付资金。对正在实施的九村镇黄家庄小组、狮子山小组和海口镇下红坡小组3个地质灾害搬迁避让项目进行补助；对新申报实施的九村镇白家村地质灾害搬迁避让项目、将其他地质灾害搬迁避让项目剩余补助资金进行调整补助。加强省自然资源厅驻澄江市地质灾害防治技术指导站建设，解决已实施的2020—2022年省自然资源厅驻澄江市地质灾害防治技术指导站补助资金。实施通过实施地质灾害防治工作，降低地质灾害隐患，避免人员伤亡的情况发生，尽量做到伤亡人数低于5人，提高受灾群众对我部门工作的满意度。完成2024年启动恢复4个历史遗留矿山，矿山恢复治理面积128hm2，治理地质灾害隐患点面积约128hm2，治理恢复耕地、林地、草地73hm2。按照部门职能职责和政府有关工作要求，开展土地整治及城乡建设用地增减挂钩试点等工作，通过相关工作，海口镇新村等6个土地整治项目和1个城乡建设用地增减挂钩项目，产出新增耕地500亩，提质改造水田500亩（最终以上级部门下达的目标任务为准），项目区完成土地整治相关工作后，能够至少提高耕地质量0.5-1级。能够更好地服务社会及群众，提高项目区群众对我部门的满意度。</t>
  </si>
  <si>
    <t>群测群防覆盖率</t>
  </si>
  <si>
    <t>指标值=配备地灾检测员人数/地灾隐患点个数，反映地灾隐患点配备地灾检测员人数情况</t>
  </si>
  <si>
    <t>新增耕地面积</t>
  </si>
  <si>
    <t>500</t>
  </si>
  <si>
    <t>指标值为新增耕地面积数，用以考察项目成效</t>
  </si>
  <si>
    <t>2024年启动修复历史遗留矿山数</t>
  </si>
  <si>
    <t>指标值为2024年启动修复历史遗留矿山数，用以考察生态修复工作情况</t>
  </si>
  <si>
    <t>提质改造水田数</t>
  </si>
  <si>
    <t>指标值为提质改造水田数，用以考察项目成效</t>
  </si>
  <si>
    <t>实施地质灾害治理，保护群众人数</t>
  </si>
  <si>
    <t>682</t>
  </si>
  <si>
    <t>指标值为通过实施地质灾害治理，保护群众人数，用以考察地灾成效</t>
  </si>
  <si>
    <t>地质灾害培训、应急演练完成率</t>
  </si>
  <si>
    <t>指标值=地质灾害培训、应急演练次数/文件要求地质灾害培训、应急演练次数，用以考察项目实施情况</t>
  </si>
  <si>
    <t>地灾隐患排查率</t>
  </si>
  <si>
    <t>反映地灾隐患排查率情况；指标值=同意验收合格的专家人数/参与验收的专家人数，用以考察项目完成度是否达标</t>
  </si>
  <si>
    <t>实际的土地整治及增减挂钩项目验收合格率</t>
  </si>
  <si>
    <t>指标值=同意验收通过的专家人数/参与验收的专家人数，用以考察项目完成度是否达标</t>
  </si>
  <si>
    <t>地质灾害治理项目达标率</t>
  </si>
  <si>
    <t>土地整治项目带来收益数</t>
  </si>
  <si>
    <t>947.05</t>
  </si>
  <si>
    <t>万元</t>
  </si>
  <si>
    <t>指标值为土地整治项目带来收益数,用以反映实施项目后对带来的切实利益
"</t>
  </si>
  <si>
    <t>地灾治理工程保护财产金额</t>
  </si>
  <si>
    <t>3170</t>
  </si>
  <si>
    <t>指标值为实际的地质灾害治理保护财产数量，用以反映实施项目后对老百姓带来的切实利益</t>
  </si>
  <si>
    <t>因地灾伤亡人数</t>
  </si>
  <si>
    <t>&lt;</t>
  </si>
  <si>
    <t>指标值用以考察地质灾害防治或者治理的成效</t>
  </si>
  <si>
    <t>耕地质量提高数</t>
  </si>
  <si>
    <t>1</t>
  </si>
  <si>
    <t>级</t>
  </si>
  <si>
    <t>指标值为耕地质量等级提高数，用以考察项目成效</t>
  </si>
  <si>
    <t>历史遗留矿山生态修复面积</t>
  </si>
  <si>
    <t>128</t>
  </si>
  <si>
    <t>公顷</t>
  </si>
  <si>
    <t>指标值为矿山恢复治理面积数，用以考察生态修复的成效</t>
  </si>
  <si>
    <t>恢复耕地、林地、草地面积</t>
  </si>
  <si>
    <t>73</t>
  </si>
  <si>
    <t>指标值为治理恢复耕地、林地、草地面积数，用以考察生态修复成效</t>
  </si>
  <si>
    <t>地灾隐患区群众满意度</t>
  </si>
  <si>
    <t>指标值=被调查满意人数/被调查总人数</t>
  </si>
  <si>
    <t>土地整治区群众满意度</t>
  </si>
  <si>
    <t>澄江市农业农村局</t>
  </si>
  <si>
    <t>澄江市人居环境大清理大整治大提升攻坚行动专项资金</t>
  </si>
  <si>
    <t>根据省市文件及会议精神，澄江市自2020年以来，对实用性村庄规划编制重要性及规划编制技术规程、“干部规划家乡行动”信息系统填报业务等组织多轮培训，通过“线上线下”齐步走的培训学习模式，大力组织业务培训工作。2021年6月8日，澄江市委组织部、市委宣传部、市自然资源局等8家单位联合转发了玉溪市“干部规划家乡行动”的通知，2022年12月底前实现村庄规划全覆盖。全市36个行政村（社区）2022年3月底前完成审查目标，2022年3月5日前提交修改完善后的规划成果，2022年3月15日前完成第一批审查，2022年3月25日前完成第二批审查工作。2022年9月底全面完成36个村庄规划的成果修改完善工作，同步开展规划成果复核工作。目前已完成村庄规划技术审查工作，正在修改完善。（一）2022年3月底前完成技术审查工作，现已按期完成。（二）待国土空间规划“三区三线”及《抚仙湖保护“三区”管控实施细则》经上级部门审定后，2022年9月底全面完成36个村庄规划的成果修改完善工作，同步开展规划成果复核工作。（三）2022年12月底前按照审批程序完成村党组织提议、村“两委”商议、村民代表会议进行审议、表决，并村内公示。公示无异议后报政府审批，经政府审批后的村庄规划成果再通过“上墙、上网”等多种方式进行公开，实现村庄规划全覆盖。（四）规划成果数据入库后，加大宣传力度，有效推动规划成果实施，把规划刚性管控内容纳入村规民约，引导村民依照村庄规划开展生产生活。整合农业综合服务中心、土地管理所等站所，成立镇（街道）规划建设管理委员会和执法队，建立健全村庄规划建设专管员制度，加强村庄规划实施管理。同时对回乡干部开展工作情况进行客观评价，待规划成果入库后，适时函告回乡干部所在单位。</t>
  </si>
  <si>
    <t>项目规划编制实施行政村数量</t>
  </si>
  <si>
    <t>36</t>
  </si>
  <si>
    <t>全市36个行政村（社区）2022年3月底前完成审查目标，2022年3月5日前提交修改完善后的规划成果，2022年3月15日前完成第一批审查，2022年3月25日前完成第二批审查工作。2022年9月底全面完成36个村庄规划的成果修改完善工作</t>
  </si>
  <si>
    <t>受益人口</t>
  </si>
  <si>
    <t>3600</t>
  </si>
  <si>
    <t>力争2022年底需实现村庄规划全覆盖。澄江市村庄规划编制任务数为36个，分别为龙街街道13个、右所镇5个、路居镇8个（其中明星村列入玉溪市级试点)、海口镇6个、九村镇4个。</t>
  </si>
  <si>
    <t>规划质量合格率</t>
  </si>
  <si>
    <t>2021年6月8日，澄江市委组织部、市委宣传部、市自然资源局等8家单位联合转发了玉溪市“干部规划家乡行动”的通知，2022年12月底前实现村庄规划全覆盖。</t>
  </si>
  <si>
    <t>规划可执行率</t>
  </si>
  <si>
    <t>以县级为单元按照 2021 年完成 30%，2022 年完成 40%，2023年完成 30% 的要求，由县级自然资源部门牵头制定年度编制计划。</t>
  </si>
  <si>
    <t>符合实用性村庄规划编制指南</t>
  </si>
  <si>
    <t>&gt;</t>
  </si>
  <si>
    <t>2023年完成村庄规划数</t>
  </si>
  <si>
    <t>人居环境改善率</t>
  </si>
  <si>
    <t>根据省市文件及会议精神，澄江市自2020年以来，对实用性村庄规划编制重要性及规划编制技术规程、“干部规划家乡行动”信息系统填报业务等组织多轮培训，通过“线上线下”齐步走的培训学习模式，大力组织业务培训工作。2021年6月8日，澄江市委组织部、市委宣传部、市自然资源局等8家单位联合转发了玉溪市“干部规划家乡行动”的通知，2022年12月底前实现村庄规划全覆盖。全市36个行政村（社区）2022年3月底前完成审查目标，2022年3月5日前提交修改完善后的规划成果，2022年3月15日前完成第一批审查，2022年3月25日前完成第二批审查工作。2022年9月底全面完成36个村庄规划的成果修改完善工作，同步开展规划成果复核工作。目前已完成村庄规划技术审查工作，正在修改完善。规划编制完成后，人居环境工程项目得以实施。</t>
  </si>
  <si>
    <t>通过规划成果指导村庄规划建设管理工作</t>
  </si>
  <si>
    <t>根据省市文件及会议精神，澄江市自2020年以来，对实用性村庄规划编制重要性及规划编制技术规程、“干部规划家乡行动”信息系统填报业务等组织多轮培训，通过“线上线下”齐步走的培训学习模式，大力组织业务培训工作。2021年6月8日，澄江市委组织部、市委宣传部、市自然资源局等8家单位联合转发了玉溪市“干部规划家乡行动”的通知，2022年12月底前实现村庄规划全覆盖。全市36个行政村（社区）2022年3月底前完成审查目标，2022年3月5日前提交修改完善后的规划成果，2022年3月15日前完成第一批审查，2022年3月25日前完成第二批审查工作。2022年9月底全面完成36个村庄规划的成果修改完善工作，同步开展规划成果复核工作。目前已完成村庄规划技术审查工作，正在修改完善。按规划要求谋划集体产业发展。</t>
  </si>
  <si>
    <t>合理安排生产、生活、生态空间</t>
  </si>
  <si>
    <t>根据省市文件及会议精神，澄江市自2020年以来，对实用性村庄规划编制重要性及规划编制技术规程、“干部规划家乡行动”信息系统填报业务等组织多轮培训，通过“线上线下”齐步走的培训学习模式，大力组织业务培训工作。2021年6月8日，澄江市委组织部、市委宣传部、市自然资源局等8家单位联合转发了玉溪市“干部规划家乡行动”的通知，2022年12月底前实现村庄规划全覆盖。全市36个行政村（社区）2022年3月底前完成审查目标，2022年3月5日前提交修改完善后的规划成果，2022年3月15日前完成第一批审查，2022年3月25日前完成第二批审查工作。2022年9月底全面完成36个村庄规划的成果修改完善工作，同步开展规划成果复核工作。目前已完成村庄规划技术审查工作，正在修改完善。村集体经济壮大后带动脱贫人口就业。</t>
  </si>
  <si>
    <t>受益对象满意度</t>
  </si>
  <si>
    <t>乡村振兴工作必须加强前瞻性思考、全局性谋划、战略性布局、整体性推进，以更高的站位、更大的力度、更实的举措，全面推进乡村振兴。多规合一实用性村庄规划编制工作，为推动乡村全面振兴提供战略性布局。</t>
  </si>
  <si>
    <t>人居环境综合整治行动经费</t>
  </si>
  <si>
    <t>澄江市各镇(街道)和村（社区）与农户共签订土地流转合同45046份，实际流转面积58068.5443亩，其中：农户面积49607.8043亩，集体土地面积8460.7397亩；水田57835.4428亩(4000元/亩），旱地233.1015亩(1500元/亩）。澄江市抚仙湖径流区土地休耕轮作2023年需求资金25000万元，其中：（一）兑付已完成流转58068.544亩，其中：水田57835.4428亩、旱地233.1015亩。成立《中共澄江县委办公室 澄江县人民政府办公室关于印发澄江县抚仙湖径流区土地流转休耕轮作及产业结构调整工作领导小组的通知》（澄办通[2018]4号），由县人民政府县长任组长，全面加强对抚仙湖径流区土地流转休耕轮作及产业结构调整工作的组织领导、强化责任落实、督促指导，加快工作推进，确保按期完成各项目标任务。按照《省专项转移支付资金管理办法》及专项资金管理办法的相关规定，专项用于2023年抚仙湖保护治理径流区土地流转补助。为稳步推进澄江县抚仙湖径流区土地流转休耕轮作及产业结构调整工作，确保抚仙湖径流区土地流转区群众思想及生产生活稳定，确保2023年土地流转租金及时兑付农户。参照2021年兑付土地流转租金计算（因2022年只兑付农户部分，集体部分暂未兑付），澄江市抚仙湖径流区土地休耕轮作2023年需求资金25000万元。</t>
  </si>
  <si>
    <t>完成土地流转休耕轮作面积</t>
  </si>
  <si>
    <t>5.7</t>
  </si>
  <si>
    <t>万亩</t>
  </si>
  <si>
    <t>2018年与农户共签订土地流转合同45046份，实际流转面积58068.5443亩，参照2021年兑付土地流转租金计算（因2022年只兑付农户部分，集体部分暂未兑付），澄江市抚仙湖径流区土地休耕轮作2023年需兑付已完成流转土地57148.15亩，其中：水田56893.81亩、旱地254.34亩，</t>
  </si>
  <si>
    <t>项目完成率</t>
  </si>
  <si>
    <t>反映项目当年完成情况，当年完成95%以上。</t>
  </si>
  <si>
    <t>项目验收合格率</t>
  </si>
  <si>
    <t>反映项目验收合格率达100%</t>
  </si>
  <si>
    <t>项目完成及时性2个月（60天）内，实施单位收到资金指标60天内</t>
  </si>
  <si>
    <t>天/月</t>
  </si>
  <si>
    <t>反映发放单位及时发放补助资金的情况。在收到资金拨款指标后，60天内完成兑付工作。</t>
  </si>
  <si>
    <t>湖体水质类别（国控断面）</t>
  </si>
  <si>
    <t>反映抚仙湖水质类别（国控断面）保持1类标准。按照“一湖一策”保护治理方案确定的年度保护目标考核。</t>
  </si>
  <si>
    <t>受益群众满意度</t>
  </si>
  <si>
    <t>反映获补助受益对象的满意程度。受益群众满意度90%以上。</t>
  </si>
  <si>
    <t>澄江市水利局</t>
  </si>
  <si>
    <t>2024年澄江市水利局河长制工作及水利行业运行管理经费</t>
  </si>
  <si>
    <t>2024年度目标：1.全面推行河长制。按照相关规划或实施方案，切实以水质提升为目的，开展水质水量监测、规划编制、信息平台建设、河湖库渠划界确权、河道整治、突出问题整治、技术服务等工作，进一步完善网格化、信息化、市场化的“三化”管理体系，加强河道管理，有效保护与修复河湖生态得到、有效管理保护水域岸线、绿化提升河湖岸线，让河湖更加“留住乡愁”、不断助推传统水利转型升级及全市产业发展，进一步提升群众环保意识，实现全市重要河湖库渠“安全生态、水清河畅、岸绿景美、人水和谐”既定目标，推动河长制工作从“有名”到“有实”的转变，确保抚仙湖稳定保持Ⅰ类水质。2.水利工程运行和水旱灾害防御。通过水利工程的实施，恢复库塘灌溉、防洪功能、降低入河河流的污染物量，库塘供水、水土保持、河道水质等生态效益、社会效益和经济效益显著提高。同时，项目的实施将改善项目区人民群众的生产生活条件，促进农村精神文明建设和社会稳定。3.城乡供水保障能力提升。通过实施高效节水工程，扩大了灌溉面积，提高了复种指数，增加了植被覆盖率，涵养了地下水源，改善了田间小气候，防止了畦田冲刷，还起到了水土保持效果，具有明显的生态效益。4.水行政事务管理。通过项目实施，保证水利事业高质量发展，进一步提升水行政事务监管能力，贯彻落实水利工程补短板、水利行业强监管的水利发展改革目标。为保障目标达成，水利局2024年度计划实施澄江市河长制工作及水利行业运行管理项目，申请预算资金8663.992万元。</t>
  </si>
  <si>
    <t>纳入澄江市河长制管理的入湖河道数量</t>
  </si>
  <si>
    <t>条</t>
  </si>
  <si>
    <t>反映抚仙湖流域全部纳入河长制管理的入湖河道数量（关键指标）</t>
  </si>
  <si>
    <t>运行管护水库数量</t>
  </si>
  <si>
    <t>座</t>
  </si>
  <si>
    <t>将对澄江辖区内梁王河水库等10座县管水库进行管护</t>
  </si>
  <si>
    <t>大坝安全鉴定水库数量</t>
  </si>
  <si>
    <t>29</t>
  </si>
  <si>
    <t>件</t>
  </si>
  <si>
    <t>完成万松寺水库、西大河水库、马槽地水库等29水库大坝安全鉴定工作</t>
  </si>
  <si>
    <t>一河一策工作方案编制数量</t>
  </si>
  <si>
    <t>13</t>
  </si>
  <si>
    <t>完成东大河水库、东大河等13件河（库）一河一策方案编制工作（关键指标）</t>
  </si>
  <si>
    <t>农村供水保障年供水量</t>
  </si>
  <si>
    <t>600</t>
  </si>
  <si>
    <t>万吨</t>
  </si>
  <si>
    <t>反映农村供水保障项目年供水量的数量指标（关键指标）</t>
  </si>
  <si>
    <t>新建水库</t>
  </si>
  <si>
    <t>反映新建水库数量指标（新建小冲水库）</t>
  </si>
  <si>
    <t>新增水库库容</t>
  </si>
  <si>
    <t>1087000</t>
  </si>
  <si>
    <t>反映通过新建小冲水库项目实施新增供水数量</t>
  </si>
  <si>
    <t>水旱灾害普查水库数量</t>
  </si>
  <si>
    <t>37</t>
  </si>
  <si>
    <t>反映水旱灾害普查水库目标数量</t>
  </si>
  <si>
    <t>工程验收合格率</t>
  </si>
  <si>
    <t>反映工程验收合格的质量指标（关键指标）</t>
  </si>
  <si>
    <t>河道运行管护考核合格率</t>
  </si>
  <si>
    <t>反映河道运行管护考核合格情况（关键指标）</t>
  </si>
  <si>
    <t>项目完成时限</t>
  </si>
  <si>
    <t>12</t>
  </si>
  <si>
    <t>反映项目完成的时间，在2023年12月30日之前完成项目目标</t>
  </si>
  <si>
    <t>新增灌溉面积</t>
  </si>
  <si>
    <t>4112</t>
  </si>
  <si>
    <t>反映新建小冲水库后新增灌溉面积的改善了当地农业生产供水条件的经济效益指标</t>
  </si>
  <si>
    <t>新增供水量</t>
  </si>
  <si>
    <t>1054000</t>
  </si>
  <si>
    <t>反映通过新建小冲水库后新增供水量的经济效益指标</t>
  </si>
  <si>
    <t>新增供水能力</t>
  </si>
  <si>
    <t>反映通过项目实施新增供水能力的社会效益指标</t>
  </si>
  <si>
    <t>改善澄江市农村供水人口</t>
  </si>
  <si>
    <t>12.86</t>
  </si>
  <si>
    <t>反映通过项目实施改善澄江市农村供水人口的社会效益指标（关键指标）</t>
  </si>
  <si>
    <t>解决饮水安全问题人口</t>
  </si>
  <si>
    <t>6652</t>
  </si>
  <si>
    <t>反映通过项目实施解决澄江市农村饮水安全问题人口的社会效益指标（关键指标）</t>
  </si>
  <si>
    <t>抚仙湖主要入湖河道水质达Ⅳ类及以上标准情况</t>
  </si>
  <si>
    <t>反映入湖河道水质情况的生态效益指标（关键指标）</t>
  </si>
  <si>
    <t>可持续影响指标</t>
  </si>
  <si>
    <t>持续保证农村供水保障率</t>
  </si>
  <si>
    <t>反映农村供水保障率的可持续影响指标</t>
  </si>
  <si>
    <t>反映项目受益人口满意度情况</t>
  </si>
  <si>
    <t>中国共产主义青年团澄江市委员会</t>
  </si>
  <si>
    <t>大学生西部计划志愿者地方项目生活补助资金</t>
  </si>
  <si>
    <t>每年面向高校招募5名地方项目志愿者，到我市基层乡镇一级从事为期1—3年的基础教育、农业科技、医疗卫生、市场营销、产业发展、劳动力转移就业、青年创业就业、实用技术培训、法律援助、电子商务、基层社会管理等志愿服务工作。
做好全国项目和地方项目的志愿者招募、配岗、培训、补录、岗位调整、日常管理等工作，积极搭建就业平台，推动和落实好服务期满志愿者在公务员招考、事业单位招聘、工龄计算、自主创业、户口档案迁移等方面的政策措施，引导志愿者增强自主择业意识，提高就业创业能力，有效促进自主择业。建立健全西部计划志愿者政策支持、资金保障、考核激励等机制，进一步增强政治意识、大局意识、核心意识、看齐意识，积极争取党政领导、社会各界的支持，认真研究项目运行中的全局性、战略性问题，协调解决项目执行中各类实际问题。做到在岗志愿者生活补贴市级财政足额发放、志愿者工作生活配套资金到位率等于100%、服务单位对志愿者满意度90%。</t>
  </si>
  <si>
    <t>全市志愿者在岗及生活补助经费发放人数</t>
  </si>
  <si>
    <t>7</t>
  </si>
  <si>
    <t>该项目为延续性项目，澄江市名额为5人，结合离岗人员数，每年需满员在岗，离岗部分的人员需在新一年度招募。此项反映人员分配与生活补助经费发放情况是一致的。</t>
  </si>
  <si>
    <t>获补对象准确率</t>
  </si>
  <si>
    <t>反映获补助对象认定的准确性情况。
获补对象准确率=抽检符合标准的补助对象数/抽检实际补助对象数*100%</t>
  </si>
  <si>
    <t>发放及时率</t>
  </si>
  <si>
    <t>反映发放单位及时发放补助资金的情况。
发放及时率=在时限内发放资金/应发放资金*100%</t>
  </si>
  <si>
    <t>人才培养数</t>
  </si>
  <si>
    <t>拓宽大学生就业和创业渠道，缓解当地应届毕业大学生就业压力。此项指标反映西部计划项目缓解当地应届毕业大学生就业压力的数量与招募人数是一致的</t>
  </si>
  <si>
    <t>服务单位对志愿者满意度</t>
  </si>
  <si>
    <t>根据此项指标判定志愿者协助服务单位从事脱贫攻坚、生态文明建设、乡村振兴 等工作发挥的积极作用。</t>
  </si>
  <si>
    <t>澄江市信访局</t>
  </si>
  <si>
    <t>澄江市信访局信访工作专项经费</t>
  </si>
  <si>
    <t>进一步强化大局意识、责任意识、服务意识、创新意识，不断提高了“参与政务、办好事务、搞好服务”的能力和水平，在提高行政效能、优化服务环境上取得新突破，开创信访工作新局面。充分发挥市信访局作为市委信访工作联席会议办公室的职责作用，对重大活动和会议期间信访维稳工作各项措施落实情况适时进行督促检查，确保安排部署的措施和领导批示精神得到认真落到，各项工作措施取得实效。紧紧围绕市委、市政府中心工作砥砺前行，全面履行信访部门“为民解难 为党分忧”的政治职责，落实信访安全保障工作，积极回应信访人、玉溪市12345政务服务便民热线来电人关心关注、期盼解决的利益诉求问题，化解社会不稳定因素，促进全市社会经济发展、社会和谐稳定。</t>
  </si>
  <si>
    <t>购买打印机数量</t>
  </si>
  <si>
    <t>台/套</t>
  </si>
  <si>
    <t>反映购置数量完成情况。</t>
  </si>
  <si>
    <t>购买碎纸机数量</t>
  </si>
  <si>
    <t>2</t>
  </si>
  <si>
    <t>兑现准确率</t>
  </si>
  <si>
    <t>反映补助准确发放的情况。
补助兑现准确率=补助兑付额/应付额*100%</t>
  </si>
  <si>
    <t>越级访通报率</t>
  </si>
  <si>
    <t>我市赴省进京越级访得到有效控制，上级通报率为0</t>
  </si>
  <si>
    <t>反映补助促进受助对象生活状况改善的情况。</t>
  </si>
  <si>
    <t>信访群众满意率</t>
  </si>
  <si>
    <t>群众满意率达90%以上</t>
  </si>
  <si>
    <t>反映获补助受益对象的满意程度。</t>
  </si>
  <si>
    <t>澄江市教育体育局</t>
  </si>
  <si>
    <t>澄江市教育体育系统学生补助专项资金</t>
  </si>
  <si>
    <t>目标1：统筹安排中央补助资金和地方应分担资金，完善转移支付等制度，确保2023年义务教育家庭经济困难学生生活补助资金落实到位。帮助家庭经济困难学生及家庭解决后顾之忧，减轻学生压力。目标2：及时拨付2024年特殊教育公用经费、义务教育公用经费县级配套资金，确保学校正常运转和补助资金按时发放。帮助学校日常正常运转及日常开支，解决学校运转压力。目标3：健全义务教育学校经费预决算制度，加强资金的科学化精细化管理，确保资金使用规范、安全和有效，预计2023年计划支付义务教育营养改善计划资金增强学生体制，为国为民培养优秀学子。目标4：确保2024年度1700名符合条件的学生及时足额领取到家庭经济困难学生生活补助资金。让学生有基本生活保障，防止学生因贫困辍学。目标5：预计2024年贷款人数1700人，按每人贷款12000元，贷款金额将达2040万元。接照考入地方高校在我省就读的学生量测算，完成对大学生的学费支出。帮助贫困大学生解决学费问题，缓解家庭经济压力。</t>
  </si>
  <si>
    <t>获补对象数</t>
  </si>
  <si>
    <t>12000</t>
  </si>
  <si>
    <t>人(人次、家)</t>
  </si>
  <si>
    <t>反映获补助人员、企业的数量情况，也适用补贴、资助等形式的补助。</t>
  </si>
  <si>
    <t>政策宣传次数</t>
  </si>
  <si>
    <t>5000</t>
  </si>
  <si>
    <t>反映补助政策的宣传力度情况。即通过门户网站、报刊、通信、电视、户外广告等对补助政策进行宣传的次数。</t>
  </si>
  <si>
    <t>获补覆盖率</t>
  </si>
  <si>
    <t>获补覆盖率=实际获得补助人数（企业数）/申请符合标准人数（企业数）*100%</t>
  </si>
  <si>
    <t>反映补助政策的宣传效果情况。
政策知晓率=调查中补助政策知晓人数/调查总人数*100%</t>
  </si>
  <si>
    <t>澄江市统计局</t>
  </si>
  <si>
    <t>澄江市第五次全国经济普查项目经费</t>
  </si>
  <si>
    <t>2024年对单位清查形成的普查底册，二三产业的法人及产业活动单位进行全面普查登记，对二三产业的个体经营户按照国家20%的比例进行抽样普查登记。及时发布普查成果，全面反映澄江市第二产业和第三产业的发展规模、布局和效益，掌握国民经济行业间经济联系，为加强和改善宏观经济治理，科学制定中长期发展规划，推动澄江市经济高质量发展提供统计信息支持。</t>
  </si>
  <si>
    <t>普查公报数量</t>
  </si>
  <si>
    <t>150</t>
  </si>
  <si>
    <t>本</t>
  </si>
  <si>
    <t>指标值应为绝对值（如：具体数量），指标为实际完成数量，用以反映和考核项目产出数量目标的实现程度。</t>
  </si>
  <si>
    <t>普查年鉴数量</t>
  </si>
  <si>
    <t>分阶段按时完成普查工作</t>
  </si>
  <si>
    <t>2024年12月</t>
  </si>
  <si>
    <t>指标值应为绝对值（如：具体日期），用以反映和考核项目产出时效目标的实现程度。</t>
  </si>
  <si>
    <t>普查成果利用率</t>
  </si>
  <si>
    <t>指标值应为相对值（百分比），指标等于成果报道个数/成果出版总数，用以反映项目实施对社会发展所带来的直接或间接影响情况。</t>
  </si>
  <si>
    <t>社会公众满意度</t>
  </si>
  <si>
    <t>指标值应为相对值（百分比），指标等于抽样满意达标人数/抽样总人数，用以反映社会公众或服务对象对该项目实施的满意程度。</t>
  </si>
  <si>
    <t>中国共产党澄江市委员会宣传部</t>
  </si>
  <si>
    <t>澄江市巩固提升全国文明城市专项经费</t>
  </si>
  <si>
    <t>达到《全国县级文明城市测评体系》、《全国未成年人思想道德建设工作测评体系》标准，通过全国文明城市测评验收，巩固树立“创建永远在路上”的理念，以推进文明城市创建工作常态化为目标，着眼巩固提高、辐射延伸，层层压实责任，做细做实各项创文工作，不断提高人民群众的获得感、幸福感和满意度。</t>
  </si>
  <si>
    <t>交通志愿者参与人数</t>
  </si>
  <si>
    <t>按照任务分解要求交通志愿者人数达到95人以上，体现交通文明程度的维护</t>
  </si>
  <si>
    <t>公共设施破损修复次数</t>
  </si>
  <si>
    <t>每年公共设施的修复次数不少于60次，体现城市市容市貌，体现公共设施的维护</t>
  </si>
  <si>
    <t>交通志愿者参与度</t>
  </si>
  <si>
    <t>每年交通志愿者100人，提高交通文明质量，完成率=实际完成值/目标值*100%，</t>
  </si>
  <si>
    <t>公共设施破损修复率</t>
  </si>
  <si>
    <t>每年公共设施的修复次数不低于80%，体现城市市容市貌，体现公共设施的维护。完成率=实际完成值/目标值*100%</t>
  </si>
  <si>
    <t>创建覆盖面</t>
  </si>
  <si>
    <t>98</t>
  </si>
  <si>
    <t>家</t>
  </si>
  <si>
    <t>创文全覆盖，澄江市98家单位参与创文活动。完成率=实际完成值/目标值*100%，在机关、企事业单位、社区、景区、非公有制经济组织、社会组织、学校等普遍开展文明单位创建活动。</t>
  </si>
  <si>
    <t>社会群众对创文工作工作的满意度</t>
  </si>
  <si>
    <t>服务群众满意度达到95%以上，完成率=实际完成值/目标值*100%，通过对社会群众的满意度调查问卷，用以反映和考核项目实施效果的满意程度情况。文明城市是反映一个城市整体文明水平的综合性指标，是检验一个城市政治、经济、文化、社会、生态文明协调发展水平的标尺，也是城市整体形象和发展水平的集中体现。</t>
  </si>
  <si>
    <t>6-2  重点工作情况解释说明汇总表</t>
  </si>
  <si>
    <t>重点工作</t>
  </si>
  <si>
    <t>2024年工作重点及工作情况</t>
  </si>
  <si>
    <t>转移支付</t>
  </si>
  <si>
    <t>澄江市2023年转移性收入169,916万元，其中：返还性收入5,214万元；一般性转移支付补助收入86,852万元 ；上级专项补助收入77,850万元。澄江市2024年预计转移性收入145,686万元，其中：返还性收入5,214万元；一般性转移支付补助收入79,047万元，上级专项补助收入61,425万元。一般性转移支付补助收入和返还性收入主要用于人员供养支出、部门 （单位）和乡镇（街道）正常运转支出、民生支出。专项转移支付补助收入根据上级下达专项用途安排支出。</t>
  </si>
  <si>
    <t>举借债务</t>
  </si>
  <si>
    <t>（一）地方政府债务余额情况。截止2023年12月31日，政府债务余额104.84亿元（一般债务26.71亿元、专项债务78.13亿元）。
（二）再融资债券资金情况。发行再融资债券11.48亿元，其中：一般债券3.84亿元，专项债券7.64亿元。
（三）地方政府债务偿还情况。2023年政府债务实际偿还本金9.83亿元，其中一般债务本金1.5亿元，专项债务本金8.33亿元；实际支付利息3.51亿元，其中一般债务利息0.89亿元，专项债务利息2.62亿元。
（四）澄江市高度重视政府性债务管理工作，认真落实国家、省、市关于加强地方政府性债务管理工作的有关文件规定，依法依规管理地方政府债务，有针对性地采取切实有效的措施，规范政府举债行为，防范和化解政府债务风险，政府债务风险安全可控。
1.建立健全债务风险管控机制。为进一步规范我市政府性债务管理，有效防范债务风险，促进全市经济持续健康发展、社会和谐稳定，成立了澄江市防范和化解政府债务专项工作领导小组、澄江市债务管理委员会、澄江市财政金融风险处置工作领导小组，加强对债务工作统一领导。制定了《澄江县人民政府办公室关于印发澄江县加强政府性债务管理实施方案的通知》（澄政办发〔2015〕151号）、《澄江县政府性债务风险应急处置预案》（澄政发〔2017〕57号）等一系列债务化解方案和措施。每年制定《债务化解方案》并严格执行，把防范化解政府债务风险作为一项重要的政治任务，落实主体责任，坚持“谁主管、谁负责，谁举借、谁偿还”的原则，按照“量力而行、尽力而为、风险可控”的要求，坚决遏制债务增量，稳妥化解债务存量，完成债务化解目标，牢牢守住不发生系统性债务风险的底线。2.债务纳入预算管理。对地方政府债务实施限额管理，地方政府债务余额控制在玉溪市财政局下达的债务限额以内，对现有债务，根据偿债资金性质分别纳入一般公共预算和政府性基金预算管理，保证债券资金到期还本付息资金，规范债务资金管理和会计核算，进一步增强债务预算的科学性和完整性。3.债务系统管理。法定债务全部纳入地方政府性债务管理系统，从项目录入、项目申报、项目发行、资金下达、资金使用、收益实现、偿还本息等全链条进行管理。4.专项债券资金专户存储，并建立动态监控机制。新增发行的专项债券资金按照省、市要求，开设专项债券资金管理专户，并严格按照专户管理的要求存储专项债券资金。专项债券资金管理专户在项目存续期内保持稳定，专项债券资金到位后，用于项目建设支出。依托专项债券动态监控系统建立了专项债券资金动态监控工作机制，加强对地方政府债券资金全过程的监督管理，及时对债券资金流水进行确认，对于专项债券大额转账的行为，认真进行核实定期跟进项目进度，密切监控项目实施和资金使用全过程，确保债券资金安全、规范、高效使用，注重用好用足地方政府债券资金，充分发挥政府债务对经济社会发展的支持作用。</t>
  </si>
  <si>
    <t>预算绩效</t>
  </si>
  <si>
    <t>为认真贯彻落实《中共云南省委、云南省人民政府关于全面实施预算绩效管理的实施意见》（云发〔2019〕11号）和《中共玉溪市委办公室、玉溪市人民政府办公室关于贯彻落实&lt;中共云南省委、云南省人民政府关于全面实施预算绩效管理的实施意见&gt;的通知》（玉办通〔2019〕23号）精神，结合实际制定了《澄江县全面实施预算绩效管理实施方案》（澄政办发〔2019〕120号）、《澄江市项目支出事前绩效评估管理办法（试行）的通知》（澄财发〔2022〕39号），不断强化部门绩效管理理念，切实提高资金使用效益。2024年将持续优化财政支出结构，加强预算绩效管理结果应用，将结果作为项目安排预算的重要依据，进一步提升预算绩效管理整体效能。</t>
  </si>
</sst>
</file>

<file path=xl/styles.xml><?xml version="1.0" encoding="utf-8"?>
<styleSheet xmlns="http://schemas.openxmlformats.org/spreadsheetml/2006/main">
  <numFmts count="32">
    <numFmt numFmtId="176" formatCode="#,##0_ ;[Red]\-#,##0\ "/>
    <numFmt numFmtId="177" formatCode="&quot;$&quot;#,##0.00_);[Red]\(&quot;$&quot;#,##0.00\)"/>
    <numFmt numFmtId="178" formatCode="&quot;$&quot;\ #,##0.00_-;[Red]&quot;$&quot;\ #,##0.00\-"/>
    <numFmt numFmtId="179" formatCode="0.00_ "/>
    <numFmt numFmtId="180" formatCode="#,##0.000000"/>
    <numFmt numFmtId="181" formatCode="&quot;$&quot;\ #,##0_-;[Red]&quot;$&quot;\ #,##0\-"/>
    <numFmt numFmtId="182" formatCode="_-&quot;$&quot;\ * #,##0_-;_-&quot;$&quot;\ * #,##0\-;_-&quot;$&quot;\ * &quot;-&quot;_-;_-@_-"/>
    <numFmt numFmtId="183" formatCode="_-&quot;$&quot;\ * #,##0.00_-;_-&quot;$&quot;\ * #,##0.00\-;_-&quot;$&quot;\ * &quot;-&quot;??_-;_-@_-"/>
    <numFmt numFmtId="184" formatCode="0.0"/>
    <numFmt numFmtId="185" formatCode="&quot;$&quot;#,##0_);[Red]\(&quot;$&quot;#,##0\)"/>
    <numFmt numFmtId="44" formatCode="_ &quot;￥&quot;* #,##0.00_ ;_ &quot;￥&quot;* \-#,##0.00_ ;_ &quot;￥&quot;* &quot;-&quot;??_ ;_ @_ "/>
    <numFmt numFmtId="42" formatCode="_ &quot;￥&quot;* #,##0_ ;_ &quot;￥&quot;* \-#,##0_ ;_ &quot;￥&quot;* &quot;-&quot;_ ;_ @_ "/>
    <numFmt numFmtId="41" formatCode="_ * #,##0_ ;_ * \-#,##0_ ;_ * &quot;-&quot;_ ;_ @_ "/>
    <numFmt numFmtId="186" formatCode="#,##0.00_);[Red]\(#,##0.00\)"/>
    <numFmt numFmtId="187" formatCode="_-* #,##0_-;\-* #,##0_-;_-* &quot;-&quot;_-;_-@_-"/>
    <numFmt numFmtId="188" formatCode="yy\.mm\.dd"/>
    <numFmt numFmtId="43" formatCode="_ * #,##0.00_ ;_ * \-#,##0.00_ ;_ * &quot;-&quot;??_ ;_ @_ "/>
    <numFmt numFmtId="189" formatCode="#,##0.00_ ;\-#,##0.00;;"/>
    <numFmt numFmtId="190" formatCode="0.0%"/>
    <numFmt numFmtId="191" formatCode="_(* #,##0_);_(* \(#,##0\);_(* &quot;-&quot;_);_(@_)"/>
    <numFmt numFmtId="192" formatCode="_(&quot;$&quot;* #,##0.00_);_(&quot;$&quot;* \(#,##0.00\);_(&quot;$&quot;* &quot;-&quot;??_);_(@_)"/>
    <numFmt numFmtId="193" formatCode="_(* #,##0.00_);_(* \(#,##0.00\);_(* &quot;-&quot;??_);_(@_)"/>
    <numFmt numFmtId="194" formatCode="#\ ??/??"/>
    <numFmt numFmtId="195" formatCode="\$#,##0;\(\$#,##0\)"/>
    <numFmt numFmtId="196" formatCode="_ * #,##0_ ;_ * \-#,##0_ ;_ * &quot;-&quot;??_ ;_ @_ "/>
    <numFmt numFmtId="197" formatCode="#,##0;\(#,##0\)"/>
    <numFmt numFmtId="198" formatCode="_(&quot;$&quot;* #,##0_);_(&quot;$&quot;* \(#,##0\);_(&quot;$&quot;* &quot;-&quot;_);_(@_)"/>
    <numFmt numFmtId="199" formatCode="\$#,##0.00;\(\$#,##0.00\)"/>
    <numFmt numFmtId="200" formatCode="_-* #,##0.00_-;\-* #,##0.00_-;_-* &quot;-&quot;??_-;_-@_-"/>
    <numFmt numFmtId="201" formatCode="#,##0.0_);\(#,##0.0\)"/>
    <numFmt numFmtId="202" formatCode="0\.0,&quot;0&quot;"/>
    <numFmt numFmtId="203" formatCode="#,##0_ "/>
  </numFmts>
  <fonts count="132">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1"/>
      <name val="宋体"/>
      <charset val="134"/>
      <scheme val="minor"/>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0"/>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宋体"/>
      <charset val="134"/>
    </font>
    <font>
      <b/>
      <sz val="14"/>
      <name val="宋体"/>
      <charset val="134"/>
    </font>
    <font>
      <sz val="14"/>
      <name val="宋体"/>
      <charset val="134"/>
    </font>
    <font>
      <sz val="11"/>
      <name val="SimSun"/>
      <charset val="134"/>
    </font>
    <font>
      <b/>
      <sz val="15"/>
      <name val="SimSun"/>
      <charset val="134"/>
    </font>
    <font>
      <sz val="9"/>
      <name val="SimSun"/>
      <charset val="134"/>
    </font>
    <font>
      <sz val="14"/>
      <name val="SimSun"/>
      <charset val="134"/>
    </font>
    <font>
      <b/>
      <sz val="14"/>
      <name val="SimSun"/>
      <charset val="134"/>
    </font>
    <font>
      <sz val="12"/>
      <name val="SimSun"/>
      <charset val="134"/>
    </font>
    <font>
      <sz val="12"/>
      <color indexed="8"/>
      <name val="宋体"/>
      <charset val="134"/>
    </font>
    <font>
      <sz val="14"/>
      <name val="MS Serif"/>
      <charset val="134"/>
    </font>
    <font>
      <sz val="14"/>
      <name val="Times New Roman"/>
      <charset val="134"/>
    </font>
    <font>
      <sz val="14"/>
      <name val="宋体"/>
      <charset val="134"/>
      <scheme val="minor"/>
    </font>
    <font>
      <sz val="20"/>
      <color rgb="FF000000"/>
      <name val="方正小标宋简体"/>
      <charset val="134"/>
    </font>
    <font>
      <b/>
      <sz val="12"/>
      <name val="宋体"/>
      <charset val="134"/>
    </font>
    <font>
      <sz val="14"/>
      <color rgb="FFFF0000"/>
      <name val="宋体"/>
      <charset val="134"/>
    </font>
    <font>
      <sz val="16"/>
      <name val="宋体"/>
      <charset val="134"/>
    </font>
    <font>
      <sz val="16"/>
      <color indexed="8"/>
      <name val="方正小标宋简体"/>
      <charset val="134"/>
    </font>
    <font>
      <sz val="16"/>
      <color indexed="8"/>
      <name val="宋体"/>
      <charset val="134"/>
    </font>
    <font>
      <sz val="14"/>
      <color rgb="FF000000"/>
      <name val="宋体"/>
      <charset val="134"/>
    </font>
    <font>
      <sz val="14"/>
      <color theme="1"/>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sz val="20"/>
      <color theme="1"/>
      <name val="方正小标宋简体"/>
      <charset val="134"/>
    </font>
    <font>
      <b/>
      <sz val="14"/>
      <name val="黑体"/>
      <charset val="134"/>
    </font>
    <font>
      <sz val="14"/>
      <color indexed="9"/>
      <name val="宋体"/>
      <charset val="134"/>
    </font>
    <font>
      <sz val="12"/>
      <name val="仿宋_GB2312"/>
      <charset val="134"/>
    </font>
    <font>
      <sz val="20"/>
      <color theme="1"/>
      <name val="方正小标宋_GBK"/>
      <charset val="134"/>
    </font>
    <font>
      <sz val="12"/>
      <color theme="1"/>
      <name val="Times New Roman"/>
      <charset val="0"/>
    </font>
    <font>
      <sz val="12"/>
      <color theme="1"/>
      <name val="Times New Roman"/>
      <charset val="134"/>
    </font>
    <font>
      <sz val="14"/>
      <name val="Arial"/>
      <charset val="134"/>
    </font>
    <font>
      <sz val="12"/>
      <color theme="1"/>
      <name val="宋体"/>
      <charset val="134"/>
      <scheme val="minor"/>
    </font>
    <font>
      <sz val="18"/>
      <color indexed="8"/>
      <name val="方正小标宋简体"/>
      <charset val="134"/>
    </font>
    <font>
      <b/>
      <sz val="14"/>
      <color theme="1"/>
      <name val="宋体"/>
      <charset val="134"/>
    </font>
    <font>
      <sz val="14"/>
      <color indexed="10"/>
      <name val="宋体"/>
      <charset val="134"/>
    </font>
    <font>
      <sz val="12"/>
      <color rgb="FFFF0000"/>
      <name val="宋体"/>
      <charset val="134"/>
    </font>
    <font>
      <sz val="18"/>
      <name val="黑体"/>
      <charset val="134"/>
    </font>
    <font>
      <sz val="11"/>
      <color indexed="10"/>
      <name val="宋体"/>
      <charset val="134"/>
    </font>
    <font>
      <b/>
      <sz val="13"/>
      <color theme="3"/>
      <name val="宋体"/>
      <charset val="134"/>
      <scheme val="minor"/>
    </font>
    <font>
      <sz val="12"/>
      <color indexed="9"/>
      <name val="宋体"/>
      <charset val="134"/>
    </font>
    <font>
      <sz val="11"/>
      <color indexed="17"/>
      <name val="宋体"/>
      <charset val="134"/>
    </font>
    <font>
      <sz val="11"/>
      <color rgb="FF006100"/>
      <name val="宋体"/>
      <charset val="0"/>
      <scheme val="minor"/>
    </font>
    <font>
      <b/>
      <sz val="13"/>
      <color indexed="56"/>
      <name val="宋体"/>
      <charset val="134"/>
    </font>
    <font>
      <sz val="11"/>
      <color theme="0"/>
      <name val="宋体"/>
      <charset val="0"/>
      <scheme val="minor"/>
    </font>
    <font>
      <sz val="11"/>
      <color indexed="9"/>
      <name val="宋体"/>
      <charset val="134"/>
    </font>
    <font>
      <sz val="11"/>
      <color rgb="FFFF0000"/>
      <name val="宋体"/>
      <charset val="0"/>
      <scheme val="minor"/>
    </font>
    <font>
      <b/>
      <sz val="12"/>
      <name val="Arial"/>
      <charset val="134"/>
    </font>
    <font>
      <sz val="10"/>
      <name val="Geneva"/>
      <charset val="134"/>
    </font>
    <font>
      <i/>
      <sz val="11"/>
      <color rgb="FF7F7F7F"/>
      <name val="宋体"/>
      <charset val="0"/>
      <scheme val="minor"/>
    </font>
    <font>
      <b/>
      <sz val="11"/>
      <color theme="3"/>
      <name val="宋体"/>
      <charset val="134"/>
      <scheme val="minor"/>
    </font>
    <font>
      <sz val="11"/>
      <color theme="1"/>
      <name val="宋体"/>
      <charset val="0"/>
      <scheme val="minor"/>
    </font>
    <font>
      <b/>
      <sz val="10"/>
      <color indexed="9"/>
      <name val="宋体"/>
      <charset val="134"/>
    </font>
    <font>
      <sz val="10"/>
      <name val="楷体"/>
      <charset val="134"/>
    </font>
    <font>
      <b/>
      <sz val="15"/>
      <color indexed="56"/>
      <name val="宋体"/>
      <charset val="134"/>
    </font>
    <font>
      <u/>
      <sz val="11"/>
      <color rgb="FF800080"/>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0"/>
      <name val="MS Sans Serif"/>
      <charset val="134"/>
    </font>
    <font>
      <sz val="11"/>
      <color rgb="FFFA7D00"/>
      <name val="宋体"/>
      <charset val="0"/>
      <scheme val="minor"/>
    </font>
    <font>
      <b/>
      <sz val="15"/>
      <color theme="3"/>
      <name val="宋体"/>
      <charset val="134"/>
      <scheme val="minor"/>
    </font>
    <font>
      <sz val="8"/>
      <name val="Arial"/>
      <charset val="134"/>
    </font>
    <font>
      <b/>
      <sz val="18"/>
      <color indexed="56"/>
      <name val="宋体"/>
      <charset val="134"/>
    </font>
    <font>
      <sz val="11"/>
      <color rgb="FF3F3F76"/>
      <name val="宋体"/>
      <charset val="0"/>
      <scheme val="minor"/>
    </font>
    <font>
      <sz val="12"/>
      <name val="Times New Roman"/>
      <charset val="134"/>
    </font>
    <font>
      <sz val="11"/>
      <color indexed="20"/>
      <name val="宋体"/>
      <charset val="134"/>
    </font>
    <font>
      <b/>
      <sz val="11"/>
      <color indexed="8"/>
      <name val="宋体"/>
      <charset val="134"/>
    </font>
    <font>
      <sz val="11"/>
      <color rgb="FF9C0006"/>
      <name val="宋体"/>
      <charset val="0"/>
      <scheme val="minor"/>
    </font>
    <font>
      <sz val="10"/>
      <name val="Arial"/>
      <charset val="134"/>
    </font>
    <font>
      <sz val="12"/>
      <color indexed="16"/>
      <name val="宋体"/>
      <charset val="134"/>
    </font>
    <font>
      <sz val="8"/>
      <name val="Times New Roman"/>
      <charset val="134"/>
    </font>
    <font>
      <u/>
      <sz val="12"/>
      <color indexed="12"/>
      <name val="宋体"/>
      <charset val="134"/>
    </font>
    <font>
      <sz val="10"/>
      <name val="Helv"/>
      <charset val="134"/>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2"/>
      <color indexed="17"/>
      <name val="宋体"/>
      <charset val="134"/>
    </font>
    <font>
      <sz val="10"/>
      <name val="MS Sans Serif"/>
      <charset val="134"/>
    </font>
    <font>
      <b/>
      <sz val="11"/>
      <color indexed="56"/>
      <name val="宋体"/>
      <charset val="134"/>
    </font>
    <font>
      <b/>
      <sz val="11"/>
      <color indexed="63"/>
      <name val="宋体"/>
      <charset val="134"/>
    </font>
    <font>
      <sz val="11"/>
      <color indexed="60"/>
      <name val="宋体"/>
      <charset val="134"/>
    </font>
    <font>
      <sz val="10"/>
      <name val="仿宋_GB2312"/>
      <charset val="134"/>
    </font>
    <font>
      <b/>
      <sz val="10"/>
      <name val="Tms Rmn"/>
      <charset val="134"/>
    </font>
    <font>
      <sz val="11"/>
      <color indexed="62"/>
      <name val="宋体"/>
      <charset val="134"/>
    </font>
    <font>
      <sz val="7"/>
      <name val="Small Fonts"/>
      <charset val="134"/>
    </font>
    <font>
      <b/>
      <sz val="15"/>
      <color indexed="54"/>
      <name val="宋体"/>
      <charset val="134"/>
    </font>
    <font>
      <b/>
      <sz val="12"/>
      <color indexed="8"/>
      <name val="宋体"/>
      <charset val="134"/>
    </font>
    <font>
      <sz val="9"/>
      <name val="宋体"/>
      <charset val="134"/>
    </font>
    <font>
      <sz val="10"/>
      <name val="Times New Roman"/>
      <charset val="134"/>
    </font>
    <font>
      <b/>
      <sz val="8"/>
      <color indexed="9"/>
      <name val="宋体"/>
      <charset val="134"/>
    </font>
    <font>
      <sz val="12"/>
      <color indexed="9"/>
      <name val="Helv"/>
      <charset val="134"/>
    </font>
    <font>
      <b/>
      <sz val="13"/>
      <color indexed="54"/>
      <name val="宋体"/>
      <charset val="134"/>
    </font>
    <font>
      <b/>
      <sz val="9"/>
      <name val="Arial"/>
      <charset val="134"/>
    </font>
    <font>
      <sz val="12"/>
      <name val="Helv"/>
      <charset val="134"/>
    </font>
    <font>
      <b/>
      <sz val="11"/>
      <color indexed="54"/>
      <name val="宋体"/>
      <charset val="134"/>
    </font>
    <font>
      <sz val="10"/>
      <color indexed="8"/>
      <name val="MS Sans Serif"/>
      <charset val="134"/>
    </font>
    <font>
      <b/>
      <sz val="18"/>
      <color indexed="54"/>
      <name val="宋体"/>
      <charset val="134"/>
    </font>
    <font>
      <b/>
      <sz val="14"/>
      <name val="楷体"/>
      <charset val="134"/>
    </font>
    <font>
      <b/>
      <sz val="18"/>
      <color indexed="62"/>
      <name val="宋体"/>
      <charset val="134"/>
    </font>
    <font>
      <i/>
      <sz val="11"/>
      <color indexed="23"/>
      <name val="宋体"/>
      <charset val="134"/>
    </font>
    <font>
      <sz val="12"/>
      <color indexed="20"/>
      <name val="宋体"/>
      <charset val="134"/>
    </font>
    <font>
      <sz val="11"/>
      <color indexed="52"/>
      <name val="宋体"/>
      <charset val="134"/>
    </font>
    <font>
      <b/>
      <sz val="11"/>
      <color indexed="9"/>
      <name val="宋体"/>
      <charset val="134"/>
    </font>
    <font>
      <b/>
      <sz val="11"/>
      <color indexed="52"/>
      <name val="宋体"/>
      <charset val="134"/>
    </font>
    <font>
      <u/>
      <sz val="10"/>
      <color indexed="12"/>
      <name val="Times"/>
      <charset val="134"/>
    </font>
    <font>
      <u/>
      <sz val="11"/>
      <color indexed="52"/>
      <name val="宋体"/>
      <charset val="134"/>
    </font>
    <font>
      <b/>
      <sz val="10"/>
      <name val="Arial"/>
      <charset val="134"/>
    </font>
    <font>
      <u/>
      <sz val="12"/>
      <color indexed="36"/>
      <name val="宋体"/>
      <charset val="134"/>
    </font>
    <font>
      <sz val="12"/>
      <name val="Courier"/>
      <charset val="134"/>
    </font>
    <font>
      <sz val="9"/>
      <name val="微软雅黑"/>
      <charset val="134"/>
    </font>
    <font>
      <sz val="12"/>
      <color rgb="FFFF0000"/>
      <name val="宋体"/>
      <charset val="134"/>
      <scheme val="minor"/>
    </font>
  </fonts>
  <fills count="70">
    <fill>
      <patternFill patternType="none"/>
    </fill>
    <fill>
      <patternFill patternType="gray125"/>
    </fill>
    <fill>
      <patternFill patternType="solid">
        <fgColor theme="0" tint="-0.15"/>
        <bgColor indexed="64"/>
      </patternFill>
    </fill>
    <fill>
      <patternFill patternType="solid">
        <fgColor indexed="9"/>
        <bgColor indexed="64"/>
      </patternFill>
    </fill>
    <fill>
      <patternFill patternType="solid">
        <fgColor rgb="FFFFFF00"/>
        <bgColor indexed="64"/>
      </patternFill>
    </fill>
    <fill>
      <patternFill patternType="solid">
        <fgColor indexed="25"/>
        <bgColor indexed="64"/>
      </patternFill>
    </fill>
    <fill>
      <patternFill patternType="solid">
        <fgColor indexed="27"/>
        <bgColor indexed="64"/>
      </patternFill>
    </fill>
    <fill>
      <patternFill patternType="solid">
        <fgColor rgb="FFC6EFCE"/>
        <bgColor indexed="64"/>
      </patternFill>
    </fill>
    <fill>
      <patternFill patternType="solid">
        <fgColor theme="7" tint="0.399975585192419"/>
        <bgColor indexed="64"/>
      </patternFill>
    </fill>
    <fill>
      <patternFill patternType="solid">
        <fgColor indexed="52"/>
        <bgColor indexed="64"/>
      </patternFill>
    </fill>
    <fill>
      <patternFill patternType="solid">
        <fgColor indexed="54"/>
        <bgColor indexed="64"/>
      </patternFill>
    </fill>
    <fill>
      <patternFill patternType="solid">
        <fgColor theme="6" tint="0.399975585192419"/>
        <bgColor indexed="64"/>
      </patternFill>
    </fill>
    <fill>
      <patternFill patternType="solid">
        <fgColor indexed="44"/>
        <bgColor indexed="64"/>
      </patternFill>
    </fill>
    <fill>
      <patternFill patternType="solid">
        <fgColor indexed="55"/>
        <bgColor indexed="64"/>
      </patternFill>
    </fill>
    <fill>
      <patternFill patternType="solid">
        <fgColor theme="4"/>
        <bgColor indexed="64"/>
      </patternFill>
    </fill>
    <fill>
      <patternFill patternType="solid">
        <fgColor indexed="47"/>
        <bgColor indexed="64"/>
      </patternFill>
    </fill>
    <fill>
      <patternFill patternType="solid">
        <fgColor indexed="48"/>
        <bgColor indexed="64"/>
      </patternFill>
    </fill>
    <fill>
      <patternFill patternType="solid">
        <fgColor indexed="42"/>
        <bgColor indexed="64"/>
      </patternFill>
    </fill>
    <fill>
      <patternFill patternType="solid">
        <fgColor theme="4" tint="0.799981688894314"/>
        <bgColor indexed="64"/>
      </patternFill>
    </fill>
    <fill>
      <patternFill patternType="solid">
        <fgColor indexed="22"/>
        <bgColor indexed="64"/>
      </patternFill>
    </fill>
    <fill>
      <patternFill patternType="solid">
        <fgColor indexed="49"/>
        <bgColor indexed="64"/>
      </patternFill>
    </fill>
    <fill>
      <patternFill patternType="solid">
        <fgColor theme="9"/>
        <bgColor indexed="64"/>
      </patternFill>
    </fill>
    <fill>
      <patternFill patternType="solid">
        <fgColor theme="4" tint="0.399975585192419"/>
        <bgColor indexed="64"/>
      </patternFill>
    </fill>
    <fill>
      <patternFill patternType="solid">
        <fgColor indexed="31"/>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indexed="26"/>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indexed="4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indexed="29"/>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indexed="14"/>
        <bgColor indexed="64"/>
      </patternFill>
    </fill>
    <fill>
      <patternFill patternType="solid">
        <fgColor indexed="43"/>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51"/>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12"/>
        <bgColor indexed="64"/>
      </patternFill>
    </fill>
    <fill>
      <patternFill patternType="solid">
        <fgColor indexed="15"/>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top/>
      <bottom style="thin">
        <color indexed="8"/>
      </bottom>
      <diagonal/>
    </border>
    <border>
      <left/>
      <right/>
      <top/>
      <bottom style="thin">
        <color auto="1"/>
      </bottom>
      <diagonal/>
    </border>
    <border>
      <left style="thin">
        <color auto="1"/>
      </left>
      <right/>
      <top style="thin">
        <color auto="1"/>
      </top>
      <bottom/>
      <diagonal/>
    </border>
    <border>
      <left/>
      <right/>
      <top/>
      <bottom style="medium">
        <color theme="4"/>
      </bottom>
      <diagonal/>
    </border>
    <border>
      <left/>
      <right/>
      <top/>
      <bottom style="thick">
        <color indexed="22"/>
      </bottom>
      <diagonal/>
    </border>
    <border>
      <left/>
      <right/>
      <top style="medium">
        <color auto="1"/>
      </top>
      <bottom style="medium">
        <color auto="1"/>
      </bottom>
      <diagonal/>
    </border>
    <border>
      <left/>
      <right/>
      <top style="medium">
        <color indexed="9"/>
      </top>
      <bottom style="medium">
        <color indexed="9"/>
      </bottom>
      <diagonal/>
    </border>
    <border>
      <left/>
      <right style="thin">
        <color auto="1"/>
      </right>
      <top/>
      <bottom style="thin">
        <color auto="1"/>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11"/>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35">
    <xf numFmtId="0" fontId="0" fillId="0" borderId="0">
      <alignment vertical="center"/>
    </xf>
    <xf numFmtId="42" fontId="1" fillId="0" borderId="0" applyFont="0" applyFill="0" applyBorder="0" applyAlignment="0" applyProtection="0">
      <alignment vertical="center"/>
    </xf>
    <xf numFmtId="0" fontId="64" fillId="31" borderId="0" applyNumberFormat="0" applyBorder="0" applyAlignment="0" applyProtection="0">
      <alignment vertical="center"/>
    </xf>
    <xf numFmtId="0" fontId="83" fillId="30" borderId="21" applyNumberFormat="0" applyAlignment="0" applyProtection="0">
      <alignment vertical="center"/>
    </xf>
    <xf numFmtId="0" fontId="86" fillId="0" borderId="22" applyNumberFormat="0" applyFill="0" applyAlignment="0" applyProtection="0">
      <alignment vertical="center"/>
    </xf>
    <xf numFmtId="0" fontId="59" fillId="20" borderId="0" applyNumberFormat="0" applyBorder="0" applyAlignment="0" applyProtection="0">
      <alignment vertical="center"/>
    </xf>
    <xf numFmtId="44" fontId="1" fillId="0" borderId="0" applyFont="0" applyFill="0" applyBorder="0" applyAlignment="0" applyProtection="0">
      <alignment vertical="center"/>
    </xf>
    <xf numFmtId="0" fontId="72" fillId="0" borderId="15" applyNumberFormat="0" applyFill="0" applyProtection="0">
      <alignment horizontal="center" vertical="center"/>
    </xf>
    <xf numFmtId="0" fontId="67" fillId="0" borderId="0">
      <alignment vertical="center"/>
    </xf>
    <xf numFmtId="0" fontId="70" fillId="35" borderId="0" applyNumberFormat="0" applyBorder="0" applyAlignment="0" applyProtection="0">
      <alignment vertical="center"/>
    </xf>
    <xf numFmtId="9" fontId="9" fillId="0" borderId="0" applyFont="0" applyFill="0" applyBorder="0" applyAlignment="0" applyProtection="0">
      <alignment vertical="center"/>
    </xf>
    <xf numFmtId="0" fontId="60" fillId="17" borderId="0" applyNumberFormat="0" applyBorder="0" applyAlignment="0" applyProtection="0">
      <alignment vertical="center"/>
    </xf>
    <xf numFmtId="0" fontId="90" fillId="0" borderId="0">
      <alignment horizontal="center" vertical="center" wrapText="1"/>
      <protection locked="0"/>
    </xf>
    <xf numFmtId="0" fontId="59" fillId="10" borderId="0" applyNumberFormat="0" applyBorder="0" applyAlignment="0" applyProtection="0">
      <alignment vertical="center"/>
    </xf>
    <xf numFmtId="0" fontId="9" fillId="0" borderId="0">
      <alignment vertical="center"/>
    </xf>
    <xf numFmtId="0" fontId="27" fillId="27" borderId="0" applyNumberFormat="0" applyBorder="0" applyAlignment="0" applyProtection="0">
      <alignment vertical="center"/>
    </xf>
    <xf numFmtId="0" fontId="67" fillId="0" borderId="0">
      <alignment vertical="center"/>
    </xf>
    <xf numFmtId="0" fontId="9" fillId="0" borderId="0">
      <alignment vertical="center"/>
    </xf>
    <xf numFmtId="0" fontId="27" fillId="19" borderId="0" applyNumberFormat="0" applyBorder="0" applyAlignment="0" applyProtection="0">
      <alignment vertical="center"/>
    </xf>
    <xf numFmtId="41" fontId="1" fillId="0" borderId="0" applyFont="0" applyFill="0" applyBorder="0" applyAlignment="0" applyProtection="0">
      <alignment vertical="center"/>
    </xf>
    <xf numFmtId="0" fontId="0" fillId="0" borderId="0">
      <alignment vertical="center"/>
    </xf>
    <xf numFmtId="0" fontId="70" fillId="25" borderId="0" applyNumberFormat="0" applyBorder="0" applyAlignment="0" applyProtection="0">
      <alignment vertical="center"/>
    </xf>
    <xf numFmtId="0" fontId="87" fillId="33" borderId="0" applyNumberFormat="0" applyBorder="0" applyAlignment="0" applyProtection="0">
      <alignment vertical="center"/>
    </xf>
    <xf numFmtId="43" fontId="0" fillId="0" borderId="0" applyFont="0" applyFill="0" applyBorder="0" applyAlignment="0" applyProtection="0">
      <alignment vertical="center"/>
    </xf>
    <xf numFmtId="0" fontId="63" fillId="11" borderId="0" applyNumberFormat="0" applyBorder="0" applyAlignment="0" applyProtection="0">
      <alignment vertical="center"/>
    </xf>
    <xf numFmtId="0" fontId="59" fillId="9" borderId="0" applyNumberFormat="0" applyBorder="0" applyAlignment="0" applyProtection="0">
      <alignment vertical="center"/>
    </xf>
    <xf numFmtId="0" fontId="60" fillId="6" borderId="0" applyNumberFormat="0" applyBorder="0" applyAlignment="0" applyProtection="0">
      <alignment vertical="center"/>
    </xf>
    <xf numFmtId="0" fontId="81" fillId="27" borderId="1" applyNumberFormat="0" applyBorder="0" applyAlignment="0" applyProtection="0">
      <alignment vertical="center"/>
    </xf>
    <xf numFmtId="0" fontId="59" fillId="13" borderId="0" applyNumberFormat="0" applyBorder="0" applyAlignment="0" applyProtection="0">
      <alignment vertical="center"/>
    </xf>
    <xf numFmtId="188" fontId="88" fillId="0" borderId="15" applyFill="0" applyProtection="0">
      <alignment horizontal="right" vertical="center"/>
    </xf>
    <xf numFmtId="0" fontId="64" fillId="9" borderId="0" applyNumberFormat="0" applyBorder="0" applyAlignment="0" applyProtection="0">
      <alignment vertical="center"/>
    </xf>
    <xf numFmtId="0" fontId="76" fillId="0" borderId="0" applyNumberFormat="0" applyFill="0" applyBorder="0" applyAlignment="0" applyProtection="0">
      <alignment vertical="center"/>
    </xf>
    <xf numFmtId="9" fontId="9" fillId="0" borderId="0" applyFont="0" applyFill="0" applyBorder="0" applyAlignment="0" applyProtection="0">
      <alignment vertical="center"/>
    </xf>
    <xf numFmtId="0" fontId="89" fillId="32" borderId="0" applyNumberFormat="0" applyBorder="0" applyAlignment="0" applyProtection="0">
      <alignment vertical="center"/>
    </xf>
    <xf numFmtId="0" fontId="59" fillId="10" borderId="0" applyNumberFormat="0" applyBorder="0" applyAlignment="0" applyProtection="0">
      <alignment vertical="center"/>
    </xf>
    <xf numFmtId="0" fontId="64" fillId="16" borderId="0" applyNumberFormat="0" applyBorder="0" applyAlignment="0" applyProtection="0">
      <alignment vertical="center"/>
    </xf>
    <xf numFmtId="0" fontId="74" fillId="0" borderId="0" applyNumberFormat="0" applyFill="0" applyBorder="0" applyAlignment="0" applyProtection="0">
      <alignment vertical="center"/>
    </xf>
    <xf numFmtId="0" fontId="1" fillId="29" borderId="20" applyNumberFormat="0" applyFont="0" applyAlignment="0" applyProtection="0">
      <alignment vertical="center"/>
    </xf>
    <xf numFmtId="0" fontId="64" fillId="36" borderId="0" applyNumberFormat="0" applyBorder="0" applyAlignment="0" applyProtection="0">
      <alignment vertical="center"/>
    </xf>
    <xf numFmtId="0" fontId="84" fillId="0" borderId="0">
      <alignment vertical="center"/>
    </xf>
    <xf numFmtId="0" fontId="59" fillId="9" borderId="0" applyNumberFormat="0" applyBorder="0" applyAlignment="0" applyProtection="0">
      <alignment vertical="center"/>
    </xf>
    <xf numFmtId="0" fontId="59" fillId="12" borderId="0" applyNumberFormat="0" applyBorder="0" applyAlignment="0" applyProtection="0">
      <alignment vertical="center"/>
    </xf>
    <xf numFmtId="0" fontId="63" fillId="37" borderId="0" applyNumberFormat="0" applyBorder="0" applyAlignment="0" applyProtection="0">
      <alignment vertical="center"/>
    </xf>
    <xf numFmtId="0" fontId="59" fillId="13" borderId="0" applyNumberFormat="0" applyBorder="0" applyAlignment="0" applyProtection="0">
      <alignment vertical="center"/>
    </xf>
    <xf numFmtId="9" fontId="9" fillId="0" borderId="0" applyFont="0" applyFill="0" applyBorder="0" applyAlignment="0" applyProtection="0">
      <alignment vertical="center"/>
    </xf>
    <xf numFmtId="0" fontId="69"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9" fillId="0" borderId="0">
      <alignment vertical="center"/>
    </xf>
    <xf numFmtId="0" fontId="9" fillId="0" borderId="0">
      <alignment vertical="center"/>
    </xf>
    <xf numFmtId="0" fontId="64" fillId="32" borderId="0" applyNumberFormat="0" applyBorder="0" applyAlignment="0" applyProtection="0">
      <alignment vertical="center"/>
    </xf>
    <xf numFmtId="0" fontId="75"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3" fillId="0" borderId="16" applyNumberFormat="0" applyFill="0" applyAlignment="0" applyProtection="0">
      <alignment vertical="center"/>
    </xf>
    <xf numFmtId="0" fontId="59" fillId="12" borderId="0" applyNumberFormat="0" applyBorder="0" applyAlignment="0" applyProtection="0">
      <alignment vertical="center"/>
    </xf>
    <xf numFmtId="9" fontId="9" fillId="0" borderId="0" applyFont="0" applyFill="0" applyBorder="0" applyAlignment="0" applyProtection="0">
      <alignment vertical="center"/>
    </xf>
    <xf numFmtId="0" fontId="80" fillId="0" borderId="11" applyNumberFormat="0" applyFill="0" applyAlignment="0" applyProtection="0">
      <alignment vertical="center"/>
    </xf>
    <xf numFmtId="9" fontId="9" fillId="0" borderId="0" applyFont="0" applyFill="0" applyBorder="0" applyAlignment="0" applyProtection="0">
      <alignment vertical="center"/>
    </xf>
    <xf numFmtId="0" fontId="85" fillId="32" borderId="0" applyNumberFormat="0" applyBorder="0" applyAlignment="0" applyProtection="0">
      <alignment vertical="center"/>
    </xf>
    <xf numFmtId="0" fontId="84" fillId="0" borderId="0">
      <alignment vertical="center"/>
    </xf>
    <xf numFmtId="0" fontId="64" fillId="32" borderId="0" applyNumberFormat="0" applyBorder="0" applyAlignment="0" applyProtection="0">
      <alignment vertical="center"/>
    </xf>
    <xf numFmtId="0" fontId="58" fillId="0" borderId="11" applyNumberFormat="0" applyFill="0" applyAlignment="0" applyProtection="0">
      <alignment vertical="center"/>
    </xf>
    <xf numFmtId="0" fontId="59" fillId="9" borderId="0" applyNumberFormat="0" applyBorder="0" applyAlignment="0" applyProtection="0">
      <alignment vertical="center"/>
    </xf>
    <xf numFmtId="0" fontId="63" fillId="22" borderId="0" applyNumberFormat="0" applyBorder="0" applyAlignment="0" applyProtection="0">
      <alignment vertical="center"/>
    </xf>
    <xf numFmtId="0" fontId="59" fillId="10" borderId="0" applyNumberFormat="0" applyBorder="0" applyAlignment="0" applyProtection="0">
      <alignment vertical="center"/>
    </xf>
    <xf numFmtId="9" fontId="9" fillId="0" borderId="0" applyFont="0" applyFill="0" applyBorder="0" applyAlignment="0" applyProtection="0">
      <alignment vertical="center"/>
    </xf>
    <xf numFmtId="0" fontId="69" fillId="0" borderId="23" applyNumberFormat="0" applyFill="0" applyAlignment="0" applyProtection="0">
      <alignment vertical="center"/>
    </xf>
    <xf numFmtId="0" fontId="59" fillId="9" borderId="0" applyNumberFormat="0" applyBorder="0" applyAlignment="0" applyProtection="0">
      <alignment vertical="center"/>
    </xf>
    <xf numFmtId="0" fontId="63" fillId="8" borderId="0" applyNumberFormat="0" applyBorder="0" applyAlignment="0" applyProtection="0">
      <alignment vertical="center"/>
    </xf>
    <xf numFmtId="0" fontId="93" fillId="38" borderId="24" applyNumberFormat="0" applyAlignment="0" applyProtection="0">
      <alignment vertical="center"/>
    </xf>
    <xf numFmtId="0" fontId="94" fillId="38" borderId="21" applyNumberFormat="0" applyAlignment="0" applyProtection="0">
      <alignment vertical="center"/>
    </xf>
    <xf numFmtId="0" fontId="0" fillId="12" borderId="0" applyNumberFormat="0" applyBorder="0" applyAlignment="0" applyProtection="0">
      <alignment vertical="center"/>
    </xf>
    <xf numFmtId="0" fontId="77" fillId="24" borderId="17" applyNumberFormat="0" applyAlignment="0" applyProtection="0">
      <alignment vertical="center"/>
    </xf>
    <xf numFmtId="0" fontId="70" fillId="42" borderId="0" applyNumberFormat="0" applyBorder="0" applyAlignment="0" applyProtection="0">
      <alignment vertical="center"/>
    </xf>
    <xf numFmtId="0" fontId="63" fillId="43" borderId="0" applyNumberFormat="0" applyBorder="0" applyAlignment="0" applyProtection="0">
      <alignment vertical="center"/>
    </xf>
    <xf numFmtId="0" fontId="9" fillId="0" borderId="0">
      <alignment vertical="center"/>
    </xf>
    <xf numFmtId="0" fontId="78" fillId="0" borderId="18">
      <alignment horizontal="center" vertical="center"/>
    </xf>
    <xf numFmtId="0" fontId="79" fillId="0" borderId="19" applyNumberFormat="0" applyFill="0" applyAlignment="0" applyProtection="0">
      <alignment vertical="center"/>
    </xf>
    <xf numFmtId="0" fontId="64" fillId="16" borderId="0" applyNumberFormat="0" applyBorder="0" applyAlignment="0" applyProtection="0">
      <alignment vertical="center"/>
    </xf>
    <xf numFmtId="0" fontId="95" fillId="0" borderId="25" applyNumberFormat="0" applyFill="0" applyAlignment="0" applyProtection="0">
      <alignment vertical="center"/>
    </xf>
    <xf numFmtId="0" fontId="61" fillId="7" borderId="0" applyNumberFormat="0" applyBorder="0" applyAlignment="0" applyProtection="0">
      <alignment vertical="center"/>
    </xf>
    <xf numFmtId="0" fontId="0" fillId="17" borderId="0" applyNumberFormat="0" applyBorder="0" applyAlignment="0" applyProtection="0">
      <alignment vertical="center"/>
    </xf>
    <xf numFmtId="0" fontId="96" fillId="44" borderId="0" applyNumberFormat="0" applyBorder="0" applyAlignment="0" applyProtection="0">
      <alignment vertical="center"/>
    </xf>
    <xf numFmtId="0" fontId="70" fillId="45" borderId="0" applyNumberFormat="0" applyBorder="0" applyAlignment="0" applyProtection="0">
      <alignment vertical="center"/>
    </xf>
    <xf numFmtId="0" fontId="63" fillId="14" borderId="0" applyNumberFormat="0" applyBorder="0" applyAlignment="0" applyProtection="0">
      <alignment vertical="center"/>
    </xf>
    <xf numFmtId="0" fontId="9" fillId="0" borderId="0">
      <alignment vertical="center"/>
    </xf>
    <xf numFmtId="0" fontId="88" fillId="0" borderId="7" applyNumberFormat="0" applyFill="0" applyProtection="0">
      <alignment horizontal="right" vertical="center"/>
    </xf>
    <xf numFmtId="0" fontId="70" fillId="18" borderId="0" applyNumberFormat="0" applyBorder="0" applyAlignment="0" applyProtection="0">
      <alignment vertical="center"/>
    </xf>
    <xf numFmtId="0" fontId="27" fillId="27" borderId="0" applyNumberFormat="0" applyBorder="0" applyAlignment="0" applyProtection="0">
      <alignment vertical="center"/>
    </xf>
    <xf numFmtId="0" fontId="70" fillId="46" borderId="0" applyNumberFormat="0" applyBorder="0" applyAlignment="0" applyProtection="0">
      <alignment vertical="center"/>
    </xf>
    <xf numFmtId="0" fontId="70" fillId="48" borderId="0" applyNumberFormat="0" applyBorder="0" applyAlignment="0" applyProtection="0">
      <alignment vertical="center"/>
    </xf>
    <xf numFmtId="0" fontId="70" fillId="39" borderId="0" applyNumberFormat="0" applyBorder="0" applyAlignment="0" applyProtection="0">
      <alignment vertical="center"/>
    </xf>
    <xf numFmtId="0" fontId="27" fillId="19" borderId="0" applyNumberFormat="0" applyBorder="0" applyAlignment="0" applyProtection="0">
      <alignment vertical="center"/>
    </xf>
    <xf numFmtId="0" fontId="63" fillId="47" borderId="0" applyNumberFormat="0" applyBorder="0" applyAlignment="0" applyProtection="0">
      <alignment vertical="center"/>
    </xf>
    <xf numFmtId="0" fontId="9" fillId="0" borderId="0" applyNumberFormat="0" applyFont="0" applyFill="0" applyBorder="0" applyAlignment="0" applyProtection="0">
      <alignment horizontal="left" vertical="center"/>
    </xf>
    <xf numFmtId="0" fontId="97" fillId="17" borderId="0" applyNumberFormat="0" applyBorder="0" applyAlignment="0" applyProtection="0">
      <alignment vertical="center"/>
    </xf>
    <xf numFmtId="0" fontId="27" fillId="19" borderId="0" applyNumberFormat="0" applyBorder="0" applyAlignment="0" applyProtection="0">
      <alignment vertical="center"/>
    </xf>
    <xf numFmtId="0" fontId="63" fillId="28" borderId="0" applyNumberFormat="0" applyBorder="0" applyAlignment="0" applyProtection="0">
      <alignment vertical="center"/>
    </xf>
    <xf numFmtId="0" fontId="70" fillId="49" borderId="0" applyNumberFormat="0" applyBorder="0" applyAlignment="0" applyProtection="0">
      <alignment vertical="center"/>
    </xf>
    <xf numFmtId="0" fontId="70" fillId="26" borderId="0" applyNumberFormat="0" applyBorder="0" applyAlignment="0" applyProtection="0">
      <alignment vertical="center"/>
    </xf>
    <xf numFmtId="0" fontId="63" fillId="50" borderId="0" applyNumberFormat="0" applyBorder="0" applyAlignment="0" applyProtection="0">
      <alignment vertical="center"/>
    </xf>
    <xf numFmtId="0" fontId="64" fillId="19" borderId="0" applyNumberFormat="0" applyBorder="0" applyAlignment="0" applyProtection="0">
      <alignment vertical="center"/>
    </xf>
    <xf numFmtId="0" fontId="70" fillId="40" borderId="0" applyNumberFormat="0" applyBorder="0" applyAlignment="0" applyProtection="0">
      <alignment vertical="center"/>
    </xf>
    <xf numFmtId="0" fontId="73" fillId="0" borderId="16" applyNumberFormat="0" applyFill="0" applyAlignment="0" applyProtection="0">
      <alignment vertical="center"/>
    </xf>
    <xf numFmtId="0" fontId="59" fillId="9" borderId="0" applyNumberFormat="0" applyBorder="0" applyAlignment="0" applyProtection="0">
      <alignment vertical="center"/>
    </xf>
    <xf numFmtId="0" fontId="63" fillId="53" borderId="0" applyNumberFormat="0" applyBorder="0" applyAlignment="0" applyProtection="0">
      <alignment vertical="center"/>
    </xf>
    <xf numFmtId="0" fontId="63" fillId="21" borderId="0" applyNumberFormat="0" applyBorder="0" applyAlignment="0" applyProtection="0">
      <alignment vertical="center"/>
    </xf>
    <xf numFmtId="0" fontId="92" fillId="0" borderId="0">
      <alignment vertical="center"/>
    </xf>
    <xf numFmtId="0" fontId="70" fillId="54" borderId="0" applyNumberFormat="0" applyBorder="0" applyAlignment="0" applyProtection="0">
      <alignment vertical="center"/>
    </xf>
    <xf numFmtId="0" fontId="73" fillId="0" borderId="16" applyNumberFormat="0" applyFill="0" applyAlignment="0" applyProtection="0">
      <alignment vertical="center"/>
    </xf>
    <xf numFmtId="0" fontId="59" fillId="9" borderId="0" applyNumberFormat="0" applyBorder="0" applyAlignment="0" applyProtection="0">
      <alignment vertical="center"/>
    </xf>
    <xf numFmtId="0" fontId="63" fillId="34" borderId="0" applyNumberFormat="0" applyBorder="0" applyAlignment="0" applyProtection="0">
      <alignment vertical="center"/>
    </xf>
    <xf numFmtId="0" fontId="9" fillId="0" borderId="0">
      <alignment vertical="center"/>
    </xf>
    <xf numFmtId="0" fontId="27" fillId="27" borderId="0" applyNumberFormat="0" applyBorder="0" applyAlignment="0" applyProtection="0">
      <alignment vertical="center"/>
    </xf>
    <xf numFmtId="0" fontId="67" fillId="0" borderId="0">
      <alignment vertical="center"/>
    </xf>
    <xf numFmtId="0" fontId="84" fillId="0" borderId="0">
      <alignment vertical="center"/>
    </xf>
    <xf numFmtId="0" fontId="92" fillId="0" borderId="0">
      <alignment vertical="center"/>
    </xf>
    <xf numFmtId="0" fontId="92" fillId="0" borderId="0">
      <alignment vertical="center"/>
    </xf>
    <xf numFmtId="0" fontId="84" fillId="0" borderId="0">
      <alignment vertical="center"/>
    </xf>
    <xf numFmtId="0" fontId="27" fillId="27" borderId="0" applyNumberFormat="0" applyBorder="0" applyAlignment="0" applyProtection="0">
      <alignment vertical="center"/>
    </xf>
    <xf numFmtId="9" fontId="9" fillId="0" borderId="0" applyFont="0" applyFill="0" applyBorder="0" applyAlignment="0" applyProtection="0">
      <alignment vertical="center"/>
    </xf>
    <xf numFmtId="0" fontId="67"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67" fillId="0" borderId="0">
      <alignment vertical="center"/>
    </xf>
    <xf numFmtId="9" fontId="9" fillId="0" borderId="0" applyFont="0" applyFill="0" applyBorder="0" applyAlignment="0" applyProtection="0">
      <alignment vertical="center"/>
    </xf>
    <xf numFmtId="0" fontId="67" fillId="0" borderId="0">
      <alignment vertical="center"/>
    </xf>
    <xf numFmtId="49" fontId="9" fillId="0" borderId="0" applyFont="0" applyFill="0" applyBorder="0" applyAlignment="0" applyProtection="0">
      <alignment vertical="center"/>
    </xf>
    <xf numFmtId="0" fontId="0" fillId="0" borderId="0">
      <alignment vertical="center"/>
    </xf>
    <xf numFmtId="0" fontId="84" fillId="0" borderId="0">
      <alignment vertical="center"/>
    </xf>
    <xf numFmtId="0" fontId="9" fillId="0" borderId="0">
      <alignment vertical="center"/>
    </xf>
    <xf numFmtId="0" fontId="27" fillId="27" borderId="0" applyNumberFormat="0" applyBorder="0" applyAlignment="0" applyProtection="0">
      <alignment vertical="center"/>
    </xf>
    <xf numFmtId="0" fontId="67" fillId="0" borderId="0">
      <alignment vertical="center"/>
    </xf>
    <xf numFmtId="9" fontId="9" fillId="0" borderId="0" applyFont="0" applyFill="0" applyBorder="0" applyAlignment="0" applyProtection="0">
      <alignment vertical="center"/>
    </xf>
    <xf numFmtId="0" fontId="67" fillId="0" borderId="0">
      <alignment vertical="center"/>
    </xf>
    <xf numFmtId="0" fontId="67" fillId="0" borderId="0">
      <alignment vertical="center"/>
    </xf>
    <xf numFmtId="0" fontId="91" fillId="0" borderId="0" applyNumberFormat="0" applyFill="0" applyBorder="0" applyAlignment="0" applyProtection="0">
      <alignment vertical="top"/>
      <protection locked="0"/>
    </xf>
    <xf numFmtId="0" fontId="59" fillId="10" borderId="0" applyNumberFormat="0" applyBorder="0" applyAlignment="0" applyProtection="0">
      <alignment vertical="center"/>
    </xf>
    <xf numFmtId="49" fontId="9" fillId="0" borderId="0" applyFont="0" applyFill="0" applyBorder="0" applyAlignment="0" applyProtection="0">
      <alignment vertical="center"/>
    </xf>
    <xf numFmtId="0" fontId="59" fillId="12" borderId="0" applyNumberFormat="0" applyBorder="0" applyAlignment="0" applyProtection="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2" fillId="0" borderId="12" applyNumberFormat="0" applyFill="0" applyAlignment="0" applyProtection="0">
      <alignment vertical="center"/>
    </xf>
    <xf numFmtId="10" fontId="9" fillId="0" borderId="0" applyFont="0" applyFill="0" applyBorder="0" applyAlignment="0" applyProtection="0">
      <alignment vertical="center"/>
    </xf>
    <xf numFmtId="9" fontId="9" fillId="0" borderId="0" applyFont="0" applyFill="0" applyBorder="0" applyAlignment="0" applyProtection="0">
      <alignment vertical="center"/>
    </xf>
    <xf numFmtId="0" fontId="67" fillId="0" borderId="0">
      <alignment vertical="center"/>
    </xf>
    <xf numFmtId="0" fontId="91" fillId="0" borderId="0" applyNumberFormat="0" applyFill="0" applyBorder="0" applyAlignment="0" applyProtection="0">
      <alignment vertical="top"/>
      <protection locked="0"/>
    </xf>
    <xf numFmtId="0" fontId="59" fillId="10" borderId="0" applyNumberFormat="0" applyBorder="0" applyAlignment="0" applyProtection="0">
      <alignment vertical="center"/>
    </xf>
    <xf numFmtId="0" fontId="67" fillId="0" borderId="0">
      <alignment vertical="center"/>
    </xf>
    <xf numFmtId="0" fontId="67" fillId="0" borderId="0">
      <alignment vertical="center"/>
    </xf>
    <xf numFmtId="0" fontId="59" fillId="20" borderId="0" applyNumberFormat="0" applyBorder="0" applyAlignment="0" applyProtection="0">
      <alignment vertical="center"/>
    </xf>
    <xf numFmtId="0" fontId="88" fillId="0" borderId="0">
      <alignment vertical="center"/>
    </xf>
    <xf numFmtId="0" fontId="84"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64" fillId="51" borderId="0" applyNumberFormat="0" applyBorder="0" applyAlignment="0" applyProtection="0">
      <alignment vertical="center"/>
    </xf>
    <xf numFmtId="0" fontId="0" fillId="23" borderId="0" applyNumberFormat="0" applyBorder="0" applyAlignment="0" applyProtection="0">
      <alignment vertical="center"/>
    </xf>
    <xf numFmtId="0" fontId="27" fillId="23"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64" fillId="15" borderId="0" applyNumberFormat="0" applyBorder="0" applyAlignment="0" applyProtection="0">
      <alignment vertical="center"/>
    </xf>
    <xf numFmtId="0" fontId="0" fillId="32" borderId="0" applyNumberFormat="0" applyBorder="0" applyAlignment="0" applyProtection="0">
      <alignment vertical="center"/>
    </xf>
    <xf numFmtId="0" fontId="9" fillId="0" borderId="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182" fontId="9" fillId="0" borderId="0" applyFont="0" applyFill="0" applyBorder="0" applyAlignment="0" applyProtection="0">
      <alignment vertical="center"/>
    </xf>
    <xf numFmtId="0" fontId="9" fillId="0" borderId="0">
      <alignment vertical="center"/>
    </xf>
    <xf numFmtId="0" fontId="0" fillId="6" borderId="0" applyNumberFormat="0" applyBorder="0" applyAlignment="0" applyProtection="0">
      <alignment vertical="center"/>
    </xf>
    <xf numFmtId="0" fontId="9" fillId="0" borderId="0">
      <alignment vertical="center"/>
    </xf>
    <xf numFmtId="0" fontId="0" fillId="6" borderId="0" applyNumberFormat="0" applyBorder="0" applyAlignment="0" applyProtection="0">
      <alignment vertical="center"/>
    </xf>
    <xf numFmtId="0" fontId="59" fillId="15" borderId="0" applyNumberFormat="0" applyBorder="0" applyAlignment="0" applyProtection="0">
      <alignment vertical="center"/>
    </xf>
    <xf numFmtId="0" fontId="9" fillId="0" borderId="0">
      <alignment vertical="center"/>
    </xf>
    <xf numFmtId="0" fontId="0" fillId="4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27" fillId="27" borderId="0" applyNumberFormat="0" applyBorder="0" applyAlignment="0" applyProtection="0">
      <alignment vertical="center"/>
    </xf>
    <xf numFmtId="0" fontId="0" fillId="15" borderId="0" applyNumberFormat="0" applyBorder="0" applyAlignment="0" applyProtection="0">
      <alignment vertical="center"/>
    </xf>
    <xf numFmtId="0" fontId="0" fillId="52" borderId="0" applyNumberFormat="0" applyBorder="0" applyAlignment="0" applyProtection="0">
      <alignment vertical="center"/>
    </xf>
    <xf numFmtId="0" fontId="0" fillId="52" borderId="0" applyNumberFormat="0" applyBorder="0" applyAlignment="0" applyProtection="0">
      <alignment vertical="center"/>
    </xf>
    <xf numFmtId="0" fontId="59" fillId="10" borderId="0" applyNumberFormat="0" applyBorder="0" applyAlignment="0" applyProtection="0">
      <alignment vertical="center"/>
    </xf>
    <xf numFmtId="0" fontId="102" fillId="0" borderId="1">
      <alignment horizontal="left" vertical="center"/>
    </xf>
    <xf numFmtId="0" fontId="0" fillId="1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6"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55" borderId="0" applyNumberFormat="0" applyBorder="0" applyAlignment="0" applyProtection="0">
      <alignment vertical="center"/>
    </xf>
    <xf numFmtId="0" fontId="0" fillId="12" borderId="0" applyNumberFormat="0" applyBorder="0" applyAlignment="0" applyProtection="0">
      <alignment vertical="center"/>
    </xf>
    <xf numFmtId="0" fontId="27" fillId="27" borderId="0" applyNumberFormat="0" applyBorder="0" applyAlignment="0" applyProtection="0">
      <alignment vertical="center"/>
    </xf>
    <xf numFmtId="0" fontId="0" fillId="41" borderId="0" applyNumberFormat="0" applyBorder="0" applyAlignment="0" applyProtection="0">
      <alignment vertical="center"/>
    </xf>
    <xf numFmtId="0" fontId="60" fillId="17" borderId="0" applyNumberFormat="0" applyBorder="0" applyAlignment="0" applyProtection="0">
      <alignment vertical="center"/>
    </xf>
    <xf numFmtId="0" fontId="0" fillId="19" borderId="0" applyNumberFormat="0" applyBorder="0" applyAlignment="0" applyProtection="0">
      <alignment vertical="center"/>
    </xf>
    <xf numFmtId="0" fontId="64" fillId="57" borderId="0" applyNumberFormat="0" applyBorder="0" applyAlignment="0" applyProtection="0">
      <alignment vertical="center"/>
    </xf>
    <xf numFmtId="0" fontId="0" fillId="19" borderId="0" applyNumberFormat="0" applyBorder="0" applyAlignment="0" applyProtection="0">
      <alignment vertical="center"/>
    </xf>
    <xf numFmtId="0" fontId="60" fillId="17" borderId="0" applyNumberFormat="0" applyBorder="0" applyAlignment="0" applyProtection="0">
      <alignment vertical="center"/>
    </xf>
    <xf numFmtId="0" fontId="0" fillId="12" borderId="0" applyNumberFormat="0" applyBorder="0" applyAlignment="0" applyProtection="0">
      <alignment vertical="center"/>
    </xf>
    <xf numFmtId="0" fontId="62" fillId="0" borderId="12" applyNumberFormat="0" applyFill="0" applyAlignment="0" applyProtection="0">
      <alignment vertical="center"/>
    </xf>
    <xf numFmtId="0" fontId="101" fillId="52" borderId="0" applyNumberFormat="0" applyBorder="0" applyAlignment="0" applyProtection="0">
      <alignment vertical="center"/>
    </xf>
    <xf numFmtId="9" fontId="9" fillId="0" borderId="0" applyFont="0" applyFill="0" applyBorder="0" applyAlignment="0" applyProtection="0">
      <alignment vertical="center"/>
    </xf>
    <xf numFmtId="0" fontId="60" fillId="17" borderId="0" applyNumberFormat="0" applyBorder="0" applyAlignment="0" applyProtection="0">
      <alignment vertical="center"/>
    </xf>
    <xf numFmtId="0" fontId="0" fillId="6" borderId="0" applyNumberFormat="0" applyBorder="0" applyAlignment="0" applyProtection="0">
      <alignment vertical="center"/>
    </xf>
    <xf numFmtId="0" fontId="101" fillId="52" borderId="0" applyNumberFormat="0" applyBorder="0" applyAlignment="0" applyProtection="0">
      <alignment vertical="center"/>
    </xf>
    <xf numFmtId="9" fontId="9" fillId="0" borderId="0" applyFont="0" applyFill="0" applyBorder="0" applyAlignment="0" applyProtection="0">
      <alignment vertical="center"/>
    </xf>
    <xf numFmtId="0" fontId="59" fillId="5" borderId="0" applyNumberFormat="0" applyBorder="0" applyAlignment="0" applyProtection="0">
      <alignment vertical="center"/>
    </xf>
    <xf numFmtId="0" fontId="0" fillId="6" borderId="0" applyNumberFormat="0" applyBorder="0" applyAlignment="0" applyProtection="0">
      <alignment vertical="center"/>
    </xf>
    <xf numFmtId="0" fontId="60" fillId="17" borderId="0" applyNumberFormat="0" applyBorder="0" applyAlignment="0" applyProtection="0">
      <alignment vertical="center"/>
    </xf>
    <xf numFmtId="0" fontId="0" fillId="58" borderId="0" applyNumberFormat="0" applyBorder="0" applyAlignment="0" applyProtection="0">
      <alignment vertical="center"/>
    </xf>
    <xf numFmtId="0" fontId="100" fillId="19" borderId="27" applyNumberFormat="0" applyAlignment="0" applyProtection="0">
      <alignment vertical="center"/>
    </xf>
    <xf numFmtId="0" fontId="59" fillId="9"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0" fillId="17" borderId="0" applyNumberFormat="0" applyBorder="0" applyAlignment="0" applyProtection="0">
      <alignment vertical="center"/>
    </xf>
    <xf numFmtId="0" fontId="99" fillId="0" borderId="26" applyNumberFormat="0" applyFill="0" applyAlignment="0" applyProtection="0">
      <alignment vertical="center"/>
    </xf>
    <xf numFmtId="0" fontId="64" fillId="52" borderId="0" applyNumberFormat="0" applyBorder="0" applyAlignment="0" applyProtection="0">
      <alignment vertical="center"/>
    </xf>
    <xf numFmtId="9" fontId="9" fillId="0" borderId="0" applyFont="0" applyFill="0" applyBorder="0" applyAlignment="0" applyProtection="0">
      <alignment vertical="center"/>
    </xf>
    <xf numFmtId="0" fontId="64" fillId="52"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100" fillId="19" borderId="27" applyNumberFormat="0" applyAlignment="0" applyProtection="0">
      <alignment vertical="center"/>
    </xf>
    <xf numFmtId="0" fontId="9" fillId="0" borderId="0">
      <alignment vertical="center"/>
    </xf>
    <xf numFmtId="0" fontId="59" fillId="9" borderId="0" applyNumberFormat="0" applyBorder="0" applyAlignment="0" applyProtection="0">
      <alignment vertical="center"/>
    </xf>
    <xf numFmtId="0" fontId="64" fillId="32" borderId="0" applyNumberFormat="0" applyBorder="0" applyAlignment="0" applyProtection="0">
      <alignment vertical="center"/>
    </xf>
    <xf numFmtId="0" fontId="59" fillId="15" borderId="0" applyNumberFormat="0" applyBorder="0" applyAlignment="0" applyProtection="0">
      <alignment vertical="center"/>
    </xf>
    <xf numFmtId="0" fontId="64" fillId="32" borderId="0" applyNumberFormat="0" applyBorder="0" applyAlignment="0" applyProtection="0">
      <alignment vertical="center"/>
    </xf>
    <xf numFmtId="0" fontId="0" fillId="27" borderId="28" applyNumberFormat="0" applyFont="0" applyAlignment="0" applyProtection="0">
      <alignment vertical="center"/>
    </xf>
    <xf numFmtId="0" fontId="64" fillId="36" borderId="0" applyNumberFormat="0" applyBorder="0" applyAlignment="0" applyProtection="0">
      <alignment vertical="center"/>
    </xf>
    <xf numFmtId="0" fontId="59" fillId="9"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27" fillId="23" borderId="0" applyNumberFormat="0" applyBorder="0" applyAlignment="0" applyProtection="0">
      <alignment vertical="center"/>
    </xf>
    <xf numFmtId="0" fontId="64" fillId="55" borderId="0" applyNumberFormat="0" applyBorder="0" applyAlignment="0" applyProtection="0">
      <alignment vertical="center"/>
    </xf>
    <xf numFmtId="0" fontId="27" fillId="23" borderId="0" applyNumberFormat="0" applyBorder="0" applyAlignment="0" applyProtection="0">
      <alignment vertical="center"/>
    </xf>
    <xf numFmtId="0" fontId="64" fillId="55" borderId="0" applyNumberFormat="0" applyBorder="0" applyAlignment="0" applyProtection="0">
      <alignment vertical="center"/>
    </xf>
    <xf numFmtId="0" fontId="59" fillId="9"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88" fillId="0" borderId="0" applyProtection="0">
      <alignment vertical="center"/>
    </xf>
    <xf numFmtId="0" fontId="9" fillId="0" borderId="0">
      <alignment vertical="center"/>
    </xf>
    <xf numFmtId="0" fontId="64" fillId="57" borderId="0" applyNumberFormat="0" applyBorder="0" applyAlignment="0" applyProtection="0">
      <alignment vertical="center"/>
    </xf>
    <xf numFmtId="0" fontId="73" fillId="0" borderId="16" applyNumberFormat="0" applyFill="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9" fontId="9" fillId="0" borderId="0" applyFont="0" applyFill="0" applyBorder="0" applyAlignment="0" applyProtection="0">
      <alignment vertical="center"/>
    </xf>
    <xf numFmtId="0" fontId="64" fillId="19" borderId="0" applyNumberFormat="0" applyBorder="0" applyAlignment="0" applyProtection="0">
      <alignment vertical="center"/>
    </xf>
    <xf numFmtId="0" fontId="64" fillId="20" borderId="0" applyNumberFormat="0" applyBorder="0" applyAlignment="0" applyProtection="0">
      <alignment vertical="center"/>
    </xf>
    <xf numFmtId="0" fontId="9" fillId="0" borderId="0" applyNumberFormat="0" applyFill="0" applyBorder="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10" borderId="0" applyNumberFormat="0" applyBorder="0" applyAlignment="0" applyProtection="0">
      <alignment vertical="center"/>
    </xf>
    <xf numFmtId="0" fontId="66" fillId="0" borderId="3">
      <alignment horizontal="left" vertical="center"/>
    </xf>
    <xf numFmtId="0" fontId="64" fillId="20" borderId="0" applyNumberFormat="0" applyBorder="0" applyAlignment="0" applyProtection="0">
      <alignment vertical="center"/>
    </xf>
    <xf numFmtId="0" fontId="66" fillId="0" borderId="3">
      <alignment horizontal="lef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9" borderId="0" applyNumberFormat="0" applyBorder="0" applyAlignment="0" applyProtection="0">
      <alignment vertical="center"/>
    </xf>
    <xf numFmtId="0" fontId="92" fillId="0" borderId="0">
      <alignment vertical="center"/>
      <protection locked="0"/>
    </xf>
    <xf numFmtId="0" fontId="59" fillId="10" borderId="0" applyNumberFormat="0" applyBorder="0" applyAlignment="0" applyProtection="0">
      <alignment vertical="center"/>
    </xf>
    <xf numFmtId="0" fontId="64" fillId="51" borderId="0" applyNumberFormat="0" applyBorder="0" applyAlignment="0" applyProtection="0">
      <alignment vertical="center"/>
    </xf>
    <xf numFmtId="0" fontId="27" fillId="23" borderId="0" applyNumberFormat="0" applyBorder="0" applyAlignment="0" applyProtection="0">
      <alignment vertical="center"/>
    </xf>
    <xf numFmtId="0" fontId="27" fillId="6"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82" fillId="0" borderId="0" applyNumberFormat="0" applyFill="0" applyBorder="0" applyAlignment="0" applyProtection="0">
      <alignment vertical="center"/>
    </xf>
    <xf numFmtId="0" fontId="59" fillId="9"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78" fillId="0" borderId="18">
      <alignment horizontal="center" vertical="center"/>
    </xf>
    <xf numFmtId="0" fontId="27" fillId="23" borderId="0" applyNumberFormat="0" applyBorder="0" applyAlignment="0" applyProtection="0">
      <alignment vertical="center"/>
    </xf>
    <xf numFmtId="0" fontId="59" fillId="12" borderId="0" applyNumberFormat="0" applyBorder="0" applyAlignment="0" applyProtection="0">
      <alignment vertical="center"/>
    </xf>
    <xf numFmtId="0" fontId="73" fillId="0" borderId="16" applyNumberFormat="0" applyFill="0" applyAlignment="0" applyProtection="0">
      <alignment vertical="center"/>
    </xf>
    <xf numFmtId="0" fontId="59" fillId="12" borderId="0" applyNumberFormat="0" applyBorder="0" applyAlignment="0" applyProtection="0">
      <alignment vertical="center"/>
    </xf>
    <xf numFmtId="0" fontId="73" fillId="0" borderId="16" applyNumberFormat="0" applyFill="0" applyAlignment="0" applyProtection="0">
      <alignment vertical="center"/>
    </xf>
    <xf numFmtId="0" fontId="59" fillId="12" borderId="0" applyNumberFormat="0" applyBorder="0" applyAlignment="0" applyProtection="0">
      <alignment vertical="center"/>
    </xf>
    <xf numFmtId="0" fontId="59" fillId="10" borderId="0" applyNumberFormat="0" applyBorder="0" applyAlignment="0" applyProtection="0">
      <alignment vertical="center"/>
    </xf>
    <xf numFmtId="15" fontId="98" fillId="0" borderId="0">
      <alignment vertical="center"/>
    </xf>
    <xf numFmtId="0" fontId="59" fillId="10" borderId="0" applyNumberFormat="0" applyBorder="0" applyAlignment="0" applyProtection="0">
      <alignment vertical="center"/>
    </xf>
    <xf numFmtId="182" fontId="9" fillId="0" borderId="0" applyFont="0" applyFill="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103" fillId="59" borderId="6">
      <alignment vertical="center"/>
      <protection locked="0"/>
    </xf>
    <xf numFmtId="0" fontId="9" fillId="0" borderId="0">
      <alignment vertical="center"/>
    </xf>
    <xf numFmtId="0" fontId="59" fillId="10" borderId="0" applyNumberFormat="0" applyBorder="0" applyAlignment="0" applyProtection="0">
      <alignment vertical="center"/>
    </xf>
    <xf numFmtId="0" fontId="9" fillId="0" borderId="0">
      <alignment vertical="center"/>
    </xf>
    <xf numFmtId="0" fontId="59" fillId="10" borderId="0" applyNumberFormat="0" applyBorder="0" applyAlignment="0" applyProtection="0">
      <alignment vertical="center"/>
    </xf>
    <xf numFmtId="0" fontId="9" fillId="0" borderId="0">
      <alignment vertical="center"/>
    </xf>
    <xf numFmtId="0" fontId="85" fillId="41" borderId="0" applyNumberFormat="0" applyBorder="0" applyAlignment="0" applyProtection="0">
      <alignment vertical="center"/>
    </xf>
    <xf numFmtId="0" fontId="59" fillId="10" borderId="0" applyNumberFormat="0" applyBorder="0" applyAlignment="0" applyProtection="0">
      <alignment vertical="center"/>
    </xf>
    <xf numFmtId="0" fontId="85" fillId="41" borderId="0" applyNumberFormat="0" applyBorder="0" applyAlignment="0" applyProtection="0">
      <alignment vertical="center"/>
    </xf>
    <xf numFmtId="0" fontId="59" fillId="10" borderId="0" applyNumberFormat="0" applyBorder="0" applyAlignment="0" applyProtection="0">
      <alignment vertical="center"/>
    </xf>
    <xf numFmtId="0" fontId="64" fillId="10" borderId="0" applyNumberFormat="0" applyBorder="0" applyAlignment="0" applyProtection="0">
      <alignment vertical="center"/>
    </xf>
    <xf numFmtId="0" fontId="66" fillId="0" borderId="13" applyNumberFormat="0" applyAlignment="0" applyProtection="0">
      <alignment horizontal="left" vertical="center"/>
    </xf>
    <xf numFmtId="0" fontId="59" fillId="5" borderId="0" applyNumberFormat="0" applyBorder="0" applyAlignment="0" applyProtection="0">
      <alignment vertical="center"/>
    </xf>
    <xf numFmtId="0" fontId="104" fillId="15" borderId="29" applyNumberFormat="0" applyAlignment="0" applyProtection="0">
      <alignment vertical="center"/>
    </xf>
    <xf numFmtId="0" fontId="27" fillId="19" borderId="0" applyNumberFormat="0" applyBorder="0" applyAlignment="0" applyProtection="0">
      <alignment vertical="center"/>
    </xf>
    <xf numFmtId="0" fontId="59" fillId="13" borderId="0" applyNumberFormat="0" applyBorder="0" applyAlignment="0" applyProtection="0">
      <alignment vertical="center"/>
    </xf>
    <xf numFmtId="0" fontId="27" fillId="2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5" borderId="0" applyNumberFormat="0" applyBorder="0" applyAlignment="0" applyProtection="0">
      <alignment vertical="center"/>
    </xf>
    <xf numFmtId="0" fontId="103" fillId="59" borderId="6">
      <alignment vertical="center"/>
      <protection locked="0"/>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9" fontId="9" fillId="0" borderId="0" applyFont="0" applyFill="0" applyBorder="0" applyAlignment="0" applyProtection="0">
      <alignment vertical="center"/>
    </xf>
    <xf numFmtId="0" fontId="59" fillId="5" borderId="0" applyNumberFormat="0" applyBorder="0" applyAlignment="0" applyProtection="0">
      <alignment vertical="center"/>
    </xf>
    <xf numFmtId="0" fontId="108" fillId="0" borderId="0">
      <alignment vertical="center"/>
    </xf>
    <xf numFmtId="9" fontId="9" fillId="0" borderId="0" applyFont="0" applyFill="0" applyBorder="0" applyAlignment="0" applyProtection="0">
      <alignment vertical="center"/>
    </xf>
    <xf numFmtId="15" fontId="98" fillId="0" borderId="0">
      <alignment vertical="center"/>
    </xf>
    <xf numFmtId="0" fontId="9" fillId="0" borderId="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13" borderId="0" applyNumberFormat="0" applyBorder="0" applyAlignment="0" applyProtection="0">
      <alignment vertical="center"/>
    </xf>
    <xf numFmtId="0" fontId="9" fillId="0" borderId="0" applyFont="0" applyFill="0" applyBorder="0" applyAlignment="0" applyProtection="0">
      <alignment vertical="center"/>
    </xf>
    <xf numFmtId="0" fontId="59" fillId="20" borderId="0" applyNumberFormat="0" applyBorder="0" applyAlignment="0" applyProtection="0">
      <alignment vertical="center"/>
    </xf>
    <xf numFmtId="0" fontId="27" fillId="27" borderId="0" applyNumberFormat="0" applyBorder="0" applyAlignment="0" applyProtection="0">
      <alignment vertical="center"/>
    </xf>
    <xf numFmtId="0" fontId="73" fillId="0" borderId="16" applyNumberFormat="0" applyFill="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59" fillId="20" borderId="0" applyNumberFormat="0" applyBorder="0" applyAlignment="0" applyProtection="0">
      <alignment vertical="center"/>
    </xf>
    <xf numFmtId="0" fontId="27" fillId="27" borderId="0" applyNumberFormat="0" applyBorder="0" applyAlignment="0" applyProtection="0">
      <alignment vertical="center"/>
    </xf>
    <xf numFmtId="0" fontId="73" fillId="0" borderId="16" applyNumberFormat="0" applyFill="0" applyAlignment="0" applyProtection="0">
      <alignment vertical="center"/>
    </xf>
    <xf numFmtId="0" fontId="86" fillId="0" borderId="22" applyNumberFormat="0" applyFill="0" applyAlignment="0" applyProtection="0">
      <alignment vertical="center"/>
    </xf>
    <xf numFmtId="0" fontId="59" fillId="20" borderId="0" applyNumberFormat="0" applyBorder="0" applyAlignment="0" applyProtection="0">
      <alignment vertical="center"/>
    </xf>
    <xf numFmtId="0" fontId="27" fillId="27" borderId="0" applyNumberFormat="0" applyBorder="0" applyAlignment="0" applyProtection="0">
      <alignment vertical="center"/>
    </xf>
    <xf numFmtId="0" fontId="73" fillId="0" borderId="16" applyNumberFormat="0" applyFill="0" applyAlignment="0" applyProtection="0">
      <alignment vertical="center"/>
    </xf>
    <xf numFmtId="0" fontId="27" fillId="27" borderId="0" applyNumberFormat="0" applyBorder="0" applyAlignment="0" applyProtection="0">
      <alignment vertical="center"/>
    </xf>
    <xf numFmtId="178" fontId="9" fillId="0" borderId="0" applyFont="0" applyFill="0" applyBorder="0" applyAlignment="0" applyProtection="0">
      <alignment vertical="center"/>
    </xf>
    <xf numFmtId="0" fontId="59"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59" fillId="19" borderId="0" applyNumberFormat="0" applyBorder="0" applyAlignment="0" applyProtection="0">
      <alignment vertical="center"/>
    </xf>
    <xf numFmtId="192"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27" fillId="17" borderId="0" applyNumberFormat="0" applyBorder="0" applyAlignment="0" applyProtection="0">
      <alignment vertical="center"/>
    </xf>
    <xf numFmtId="0" fontId="59" fillId="10" borderId="0" applyNumberFormat="0" applyBorder="0" applyAlignment="0" applyProtection="0">
      <alignment vertical="center"/>
    </xf>
    <xf numFmtId="0" fontId="59" fillId="19" borderId="0" applyNumberFormat="0" applyBorder="0" applyAlignment="0" applyProtection="0">
      <alignment vertical="center"/>
    </xf>
    <xf numFmtId="0" fontId="60" fillId="6" borderId="0" applyNumberFormat="0" applyBorder="0" applyAlignment="0" applyProtection="0">
      <alignment vertical="center"/>
    </xf>
    <xf numFmtId="0" fontId="59" fillId="19" borderId="0" applyNumberFormat="0" applyBorder="0" applyAlignment="0" applyProtection="0">
      <alignment vertical="center"/>
    </xf>
    <xf numFmtId="0" fontId="88" fillId="0" borderId="7" applyNumberFormat="0" applyFill="0" applyProtection="0">
      <alignment horizontal="righ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59" fillId="13" borderId="0" applyNumberFormat="0" applyBorder="0" applyAlignment="0" applyProtection="0">
      <alignment vertical="center"/>
    </xf>
    <xf numFmtId="197" fontId="109" fillId="0" borderId="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177" fontId="9" fillId="0" borderId="0" applyFont="0" applyFill="0" applyBorder="0" applyAlignment="0" applyProtection="0">
      <alignment vertical="center"/>
    </xf>
    <xf numFmtId="0" fontId="9" fillId="0" borderId="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9" fontId="9" fillId="0" borderId="0" applyFont="0" applyFill="0" applyBorder="0" applyAlignment="0" applyProtection="0">
      <alignment vertical="center"/>
    </xf>
    <xf numFmtId="0" fontId="59" fillId="13" borderId="0" applyNumberFormat="0" applyBorder="0" applyAlignment="0" applyProtection="0">
      <alignment vertical="center"/>
    </xf>
    <xf numFmtId="0" fontId="59" fillId="10" borderId="0" applyNumberFormat="0" applyBorder="0" applyAlignment="0" applyProtection="0">
      <alignment vertical="center"/>
    </xf>
    <xf numFmtId="9" fontId="9" fillId="0" borderId="0" applyFont="0" applyFill="0" applyBorder="0" applyAlignment="0" applyProtection="0">
      <alignment vertical="center"/>
    </xf>
    <xf numFmtId="0" fontId="27" fillId="23" borderId="0" applyNumberFormat="0" applyBorder="0" applyAlignment="0" applyProtection="0">
      <alignment vertical="center"/>
    </xf>
    <xf numFmtId="9" fontId="9" fillId="0" borderId="0" applyFont="0" applyFill="0" applyBorder="0" applyAlignment="0" applyProtection="0">
      <alignment vertical="center"/>
    </xf>
    <xf numFmtId="0" fontId="27" fillId="23" borderId="0" applyNumberFormat="0" applyBorder="0" applyAlignment="0" applyProtection="0">
      <alignment vertical="center"/>
    </xf>
    <xf numFmtId="9" fontId="9" fillId="0" borderId="0" applyFont="0" applyFill="0" applyBorder="0" applyAlignment="0" applyProtection="0">
      <alignment vertical="center"/>
    </xf>
    <xf numFmtId="0" fontId="27" fillId="23" borderId="0" applyNumberFormat="0" applyBorder="0" applyAlignment="0" applyProtection="0">
      <alignment vertical="center"/>
    </xf>
    <xf numFmtId="0" fontId="107" fillId="60" borderId="0" applyNumberFormat="0" applyBorder="0" applyAlignment="0" applyProtection="0">
      <alignment vertical="center"/>
    </xf>
    <xf numFmtId="9" fontId="9" fillId="0" borderId="0" applyFont="0" applyFill="0" applyBorder="0" applyAlignment="0" applyProtection="0">
      <alignment vertical="center"/>
    </xf>
    <xf numFmtId="0" fontId="27" fillId="23" borderId="0" applyNumberFormat="0" applyBorder="0" applyAlignment="0" applyProtection="0">
      <alignment vertical="center"/>
    </xf>
    <xf numFmtId="9" fontId="9" fillId="0" borderId="0" applyFont="0" applyFill="0" applyBorder="0" applyAlignment="0" applyProtection="0">
      <alignment vertical="center"/>
    </xf>
    <xf numFmtId="0" fontId="27" fillId="19" borderId="0" applyNumberFormat="0" applyBorder="0" applyAlignment="0" applyProtection="0">
      <alignment vertical="center"/>
    </xf>
    <xf numFmtId="9" fontId="9" fillId="0" borderId="0" applyFont="0" applyFill="0" applyBorder="0" applyAlignment="0" applyProtection="0">
      <alignment vertical="center"/>
    </xf>
    <xf numFmtId="0" fontId="27" fillId="15" borderId="0" applyNumberFormat="0" applyBorder="0" applyAlignment="0" applyProtection="0">
      <alignment vertical="center"/>
    </xf>
    <xf numFmtId="0" fontId="27" fillId="19" borderId="0" applyNumberFormat="0" applyBorder="0" applyAlignment="0" applyProtection="0">
      <alignment vertical="center"/>
    </xf>
    <xf numFmtId="0" fontId="88" fillId="0" borderId="7" applyNumberFormat="0" applyFill="0" applyProtection="0">
      <alignment horizontal="left" vertical="center"/>
    </xf>
    <xf numFmtId="0" fontId="27" fillId="15"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9" fillId="61" borderId="0" applyNumberFormat="0" applyFont="0" applyBorder="0" applyAlignment="0" applyProtection="0">
      <alignment vertical="center"/>
    </xf>
    <xf numFmtId="0" fontId="59" fillId="9" borderId="0" applyNumberFormat="0" applyBorder="0" applyAlignment="0" applyProtection="0">
      <alignment vertical="center"/>
    </xf>
    <xf numFmtId="0" fontId="59" fillId="10" borderId="0" applyNumberFormat="0" applyBorder="0" applyAlignment="0" applyProtection="0">
      <alignment vertical="center"/>
    </xf>
    <xf numFmtId="0" fontId="109" fillId="0" borderId="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78" fillId="0" borderId="18">
      <alignment horizontal="center" vertical="center"/>
    </xf>
    <xf numFmtId="0" fontId="106" fillId="0" borderId="30" applyNumberFormat="0" applyFill="0" applyAlignment="0" applyProtection="0">
      <alignment vertical="center"/>
    </xf>
    <xf numFmtId="0" fontId="9" fillId="0" borderId="0">
      <alignment vertical="center"/>
    </xf>
    <xf numFmtId="0" fontId="59" fillId="10" borderId="0" applyNumberFormat="0" applyBorder="0" applyAlignment="0" applyProtection="0">
      <alignment vertical="center"/>
    </xf>
    <xf numFmtId="9" fontId="9" fillId="0" borderId="0" applyFont="0" applyFill="0" applyBorder="0" applyAlignment="0" applyProtection="0">
      <alignment vertical="center"/>
    </xf>
    <xf numFmtId="0" fontId="73" fillId="0" borderId="16" applyNumberFormat="0" applyFill="0" applyAlignment="0" applyProtection="0">
      <alignment vertical="center"/>
    </xf>
    <xf numFmtId="0" fontId="59" fillId="10" borderId="0" applyNumberFormat="0" applyBorder="0" applyAlignment="0" applyProtection="0">
      <alignment vertical="center"/>
    </xf>
    <xf numFmtId="0" fontId="73" fillId="0" borderId="16" applyNumberFormat="0" applyFill="0" applyAlignment="0" applyProtection="0">
      <alignment vertical="center"/>
    </xf>
    <xf numFmtId="0" fontId="59" fillId="10" borderId="0" applyNumberFormat="0" applyBorder="0" applyAlignment="0" applyProtection="0">
      <alignment vertical="center"/>
    </xf>
    <xf numFmtId="0" fontId="59" fillId="20"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1" fillId="27" borderId="1" applyNumberFormat="0" applyBorder="0" applyAlignment="0" applyProtection="0">
      <alignment vertical="center"/>
    </xf>
    <xf numFmtId="0" fontId="27" fillId="6" borderId="0" applyNumberFormat="0" applyBorder="0" applyAlignment="0" applyProtection="0">
      <alignment vertical="center"/>
    </xf>
    <xf numFmtId="0" fontId="27" fillId="23" borderId="0" applyNumberFormat="0" applyBorder="0" applyAlignment="0" applyProtection="0">
      <alignment vertical="center"/>
    </xf>
    <xf numFmtId="0" fontId="62" fillId="0" borderId="12"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71" fillId="15" borderId="14">
      <alignment horizontal="left" vertical="center"/>
      <protection locked="0" hidden="1"/>
    </xf>
    <xf numFmtId="0" fontId="59" fillId="20" borderId="0" applyNumberFormat="0" applyBorder="0" applyAlignment="0" applyProtection="0">
      <alignment vertical="center"/>
    </xf>
    <xf numFmtId="0" fontId="62" fillId="0" borderId="12" applyNumberFormat="0" applyFill="0" applyAlignment="0" applyProtection="0">
      <alignment vertical="center"/>
    </xf>
    <xf numFmtId="0" fontId="71" fillId="15" borderId="14">
      <alignment horizontal="left" vertical="center"/>
      <protection locked="0" hidden="1"/>
    </xf>
    <xf numFmtId="0" fontId="59" fillId="20" borderId="0" applyNumberFormat="0" applyBorder="0" applyAlignment="0" applyProtection="0">
      <alignment vertical="center"/>
    </xf>
    <xf numFmtId="0" fontId="99" fillId="0" borderId="26" applyNumberFormat="0" applyFill="0" applyAlignment="0" applyProtection="0">
      <alignment vertical="center"/>
    </xf>
    <xf numFmtId="187" fontId="9" fillId="0" borderId="0" applyFont="0" applyFill="0" applyBorder="0" applyAlignment="0" applyProtection="0">
      <alignment vertical="center"/>
    </xf>
    <xf numFmtId="0" fontId="59" fillId="20" borderId="0" applyNumberFormat="0" applyBorder="0" applyAlignment="0" applyProtection="0">
      <alignment vertical="center"/>
    </xf>
    <xf numFmtId="0" fontId="86" fillId="0" borderId="31" applyNumberFormat="0" applyFill="0" applyAlignment="0" applyProtection="0">
      <alignment vertical="center"/>
    </xf>
    <xf numFmtId="0" fontId="59" fillId="20" borderId="0" applyNumberFormat="0" applyBorder="0" applyAlignment="0" applyProtection="0">
      <alignment vertical="center"/>
    </xf>
    <xf numFmtId="0" fontId="86" fillId="0" borderId="31" applyNumberFormat="0" applyFill="0" applyAlignment="0" applyProtection="0">
      <alignment vertical="center"/>
    </xf>
    <xf numFmtId="0" fontId="59" fillId="20" borderId="0" applyNumberFormat="0" applyBorder="0" applyAlignment="0" applyProtection="0">
      <alignment vertical="center"/>
    </xf>
    <xf numFmtId="0" fontId="73" fillId="0" borderId="16" applyNumberFormat="0" applyFill="0" applyAlignment="0" applyProtection="0">
      <alignment vertical="center"/>
    </xf>
    <xf numFmtId="0" fontId="86" fillId="0" borderId="22" applyNumberFormat="0" applyFill="0" applyAlignment="0" applyProtection="0">
      <alignment vertical="center"/>
    </xf>
    <xf numFmtId="0" fontId="59" fillId="20" borderId="0" applyNumberFormat="0" applyBorder="0" applyAlignment="0" applyProtection="0">
      <alignment vertical="center"/>
    </xf>
    <xf numFmtId="0" fontId="73" fillId="0" borderId="16" applyNumberFormat="0" applyFill="0" applyAlignment="0" applyProtection="0">
      <alignment vertical="center"/>
    </xf>
    <xf numFmtId="9" fontId="9" fillId="0" borderId="0" applyFont="0" applyFill="0" applyBorder="0" applyAlignment="0" applyProtection="0">
      <alignment vertical="center"/>
    </xf>
    <xf numFmtId="0" fontId="86" fillId="0" borderId="22" applyNumberFormat="0" applyFill="0" applyAlignment="0" applyProtection="0">
      <alignment vertical="center"/>
    </xf>
    <xf numFmtId="0" fontId="59" fillId="20" borderId="0" applyNumberFormat="0" applyBorder="0" applyAlignment="0" applyProtection="0">
      <alignment vertical="center"/>
    </xf>
    <xf numFmtId="0" fontId="27" fillId="27" borderId="0" applyNumberFormat="0" applyBorder="0" applyAlignment="0" applyProtection="0">
      <alignment vertical="center"/>
    </xf>
    <xf numFmtId="0" fontId="27" fillId="15" borderId="0" applyNumberFormat="0" applyBorder="0" applyAlignment="0" applyProtection="0">
      <alignment vertical="center"/>
    </xf>
    <xf numFmtId="0" fontId="78" fillId="0" borderId="0" applyNumberFormat="0" applyFill="0" applyBorder="0" applyAlignment="0" applyProtection="0">
      <alignment vertical="center"/>
    </xf>
    <xf numFmtId="0" fontId="27"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73" fillId="0" borderId="16" applyNumberFormat="0" applyFill="0" applyAlignment="0" applyProtection="0">
      <alignment vertical="center"/>
    </xf>
    <xf numFmtId="0" fontId="59" fillId="9" borderId="0" applyNumberFormat="0" applyBorder="0" applyAlignment="0" applyProtection="0">
      <alignment vertical="center"/>
    </xf>
    <xf numFmtId="9" fontId="9" fillId="0" borderId="0" applyFont="0" applyFill="0" applyBorder="0" applyAlignment="0" applyProtection="0">
      <alignment vertical="center"/>
    </xf>
    <xf numFmtId="200" fontId="9" fillId="0" borderId="0" applyFont="0" applyFill="0" applyBorder="0" applyAlignment="0" applyProtection="0">
      <alignment vertical="center"/>
    </xf>
    <xf numFmtId="0" fontId="113" fillId="0" borderId="0" applyNumberFormat="0" applyFill="0" applyBorder="0" applyAlignment="0" applyProtection="0">
      <alignment vertical="center"/>
    </xf>
    <xf numFmtId="0" fontId="99" fillId="0" borderId="26" applyNumberFormat="0" applyFill="0" applyAlignment="0" applyProtection="0">
      <alignment vertical="center"/>
    </xf>
    <xf numFmtId="183" fontId="9" fillId="0" borderId="0" applyFont="0" applyFill="0" applyBorder="0" applyAlignment="0" applyProtection="0">
      <alignment vertical="center"/>
    </xf>
    <xf numFmtId="0" fontId="62" fillId="0" borderId="12" applyNumberFormat="0" applyFill="0" applyAlignment="0" applyProtection="0">
      <alignment vertical="center"/>
    </xf>
    <xf numFmtId="199" fontId="109" fillId="0" borderId="0">
      <alignment vertical="center"/>
    </xf>
    <xf numFmtId="15" fontId="98" fillId="0" borderId="0">
      <alignment vertical="center"/>
    </xf>
    <xf numFmtId="15" fontId="98" fillId="0" borderId="0">
      <alignment vertical="center"/>
    </xf>
    <xf numFmtId="195" fontId="109" fillId="0" borderId="0">
      <alignment vertical="center"/>
    </xf>
    <xf numFmtId="0" fontId="112" fillId="0" borderId="32" applyNumberFormat="0" applyFill="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1" fillId="19" borderId="0" applyNumberFormat="0" applyBorder="0" applyAlignment="0" applyProtection="0">
      <alignment vertical="center"/>
    </xf>
    <xf numFmtId="0" fontId="64" fillId="10" borderId="0" applyNumberFormat="0" applyBorder="0" applyAlignment="0" applyProtection="0">
      <alignment vertical="center"/>
    </xf>
    <xf numFmtId="0" fontId="66" fillId="0" borderId="13" applyNumberFormat="0" applyAlignment="0" applyProtection="0">
      <alignment horizontal="left" vertical="center"/>
    </xf>
    <xf numFmtId="0" fontId="66" fillId="0" borderId="3">
      <alignment horizontal="left" vertical="center"/>
    </xf>
    <xf numFmtId="0" fontId="66" fillId="0" borderId="3">
      <alignment horizontal="left" vertical="center"/>
    </xf>
    <xf numFmtId="43" fontId="0" fillId="0" borderId="0" applyFont="0" applyFill="0" applyBorder="0" applyAlignment="0" applyProtection="0">
      <alignment vertical="center"/>
    </xf>
    <xf numFmtId="0" fontId="81" fillId="27" borderId="1" applyNumberFormat="0" applyBorder="0" applyAlignment="0" applyProtection="0">
      <alignment vertical="center"/>
    </xf>
    <xf numFmtId="43" fontId="0" fillId="0" borderId="0" applyFont="0" applyFill="0" applyBorder="0" applyAlignment="0" applyProtection="0">
      <alignment vertical="center"/>
    </xf>
    <xf numFmtId="0" fontId="81" fillId="27" borderId="1" applyNumberFormat="0" applyBorder="0" applyAlignment="0" applyProtection="0">
      <alignment vertical="center"/>
    </xf>
    <xf numFmtId="0" fontId="81" fillId="27" borderId="1" applyNumberFormat="0" applyBorder="0" applyAlignment="0" applyProtection="0">
      <alignment vertical="center"/>
    </xf>
    <xf numFmtId="0" fontId="81" fillId="27" borderId="1" applyNumberFormat="0" applyBorder="0" applyAlignment="0" applyProtection="0">
      <alignment vertical="center"/>
    </xf>
    <xf numFmtId="0" fontId="81" fillId="27" borderId="1" applyNumberFormat="0" applyBorder="0" applyAlignment="0" applyProtection="0">
      <alignment vertical="center"/>
    </xf>
    <xf numFmtId="0" fontId="81" fillId="27" borderId="1" applyNumberFormat="0" applyBorder="0" applyAlignment="0" applyProtection="0">
      <alignment vertical="center"/>
    </xf>
    <xf numFmtId="201" fontId="114" fillId="63" borderId="0">
      <alignment vertical="center"/>
    </xf>
    <xf numFmtId="201" fontId="111" fillId="62" borderId="0">
      <alignment vertical="center"/>
    </xf>
    <xf numFmtId="38" fontId="9" fillId="0" borderId="0" applyFont="0" applyFill="0" applyBorder="0" applyAlignment="0" applyProtection="0">
      <alignment vertical="center"/>
    </xf>
    <xf numFmtId="0" fontId="9" fillId="0" borderId="0">
      <alignment vertical="center"/>
    </xf>
    <xf numFmtId="40" fontId="9" fillId="0" borderId="0" applyFont="0" applyFill="0" applyBorder="0" applyAlignment="0" applyProtection="0">
      <alignment vertical="center"/>
    </xf>
    <xf numFmtId="43" fontId="0" fillId="0" borderId="0" applyFont="0" applyFill="0" applyBorder="0" applyAlignment="0" applyProtection="0">
      <alignment vertical="center"/>
    </xf>
    <xf numFmtId="182" fontId="9" fillId="0" borderId="0" applyFont="0" applyFill="0" applyBorder="0" applyAlignment="0" applyProtection="0">
      <alignment vertical="center"/>
    </xf>
    <xf numFmtId="185" fontId="9" fillId="0" borderId="0" applyFont="0" applyFill="0" applyBorder="0" applyAlignment="0" applyProtection="0">
      <alignment vertical="center"/>
    </xf>
    <xf numFmtId="1" fontId="88" fillId="0" borderId="15" applyFill="0" applyProtection="0">
      <alignment horizontal="center" vertical="center"/>
    </xf>
    <xf numFmtId="0" fontId="73" fillId="0" borderId="16" applyNumberFormat="0" applyFill="0" applyAlignment="0" applyProtection="0">
      <alignment vertical="center"/>
    </xf>
    <xf numFmtId="40" fontId="110" fillId="58" borderId="14">
      <alignment horizontal="centerContinuous" vertical="center"/>
    </xf>
    <xf numFmtId="40" fontId="110" fillId="58" borderId="14">
      <alignment horizontal="centerContinuous" vertical="center"/>
    </xf>
    <xf numFmtId="9" fontId="9" fillId="0" borderId="0" applyFont="0" applyFill="0" applyBorder="0" applyAlignment="0" applyProtection="0">
      <alignment vertical="center"/>
    </xf>
    <xf numFmtId="0" fontId="78" fillId="0" borderId="18">
      <alignment horizontal="center" vertical="center"/>
    </xf>
    <xf numFmtId="37" fontId="105" fillId="0" borderId="0">
      <alignment vertical="center"/>
    </xf>
    <xf numFmtId="0" fontId="78" fillId="0" borderId="18">
      <alignment horizontal="center" vertical="center"/>
    </xf>
    <xf numFmtId="37" fontId="105" fillId="0" borderId="0">
      <alignment vertical="center"/>
    </xf>
    <xf numFmtId="0" fontId="78" fillId="0" borderId="18">
      <alignment horizontal="center" vertical="center"/>
    </xf>
    <xf numFmtId="37" fontId="105" fillId="0" borderId="0">
      <alignment vertical="center"/>
    </xf>
    <xf numFmtId="9" fontId="9" fillId="0" borderId="0" applyFont="0" applyFill="0" applyBorder="0" applyAlignment="0" applyProtection="0">
      <alignment vertical="center"/>
    </xf>
    <xf numFmtId="0" fontId="78" fillId="0" borderId="18">
      <alignment horizontal="center" vertical="center"/>
    </xf>
    <xf numFmtId="37" fontId="105" fillId="0" borderId="0">
      <alignment vertical="center"/>
    </xf>
    <xf numFmtId="181" fontId="88" fillId="0" borderId="0">
      <alignment vertical="center"/>
    </xf>
    <xf numFmtId="9" fontId="9" fillId="0" borderId="0" applyFont="0" applyFill="0" applyBorder="0" applyAlignment="0" applyProtection="0">
      <alignment vertical="center"/>
    </xf>
    <xf numFmtId="0" fontId="92" fillId="0" borderId="0">
      <alignment vertical="center"/>
    </xf>
    <xf numFmtId="3" fontId="9" fillId="0" borderId="0" applyFont="0" applyFill="0" applyBorder="0" applyAlignment="0" applyProtection="0">
      <alignment vertical="center"/>
    </xf>
    <xf numFmtId="14" fontId="90" fillId="0" borderId="0">
      <alignment horizontal="center" vertical="center" wrapText="1"/>
      <protection locked="0"/>
    </xf>
    <xf numFmtId="0" fontId="9" fillId="0" borderId="0">
      <alignment vertical="center"/>
    </xf>
    <xf numFmtId="0" fontId="103" fillId="59" borderId="6">
      <alignment vertical="center"/>
      <protection locked="0"/>
    </xf>
    <xf numFmtId="10"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194" fontId="9" fillId="0" borderId="0" applyFont="0" applyFill="0" applyProtection="0">
      <alignment vertical="center"/>
    </xf>
    <xf numFmtId="0" fontId="9" fillId="0" borderId="0" applyNumberFormat="0" applyFont="0" applyFill="0" applyBorder="0" applyAlignment="0" applyProtection="0">
      <alignment horizontal="left" vertical="center"/>
    </xf>
    <xf numFmtId="0" fontId="88" fillId="0" borderId="7" applyNumberFormat="0" applyFill="0" applyProtection="0">
      <alignment horizontal="right" vertical="center"/>
    </xf>
    <xf numFmtId="0" fontId="78" fillId="0" borderId="18">
      <alignment horizontal="center" vertical="center"/>
    </xf>
    <xf numFmtId="15" fontId="9" fillId="0" borderId="0" applyFont="0" applyFill="0" applyBorder="0" applyAlignment="0" applyProtection="0">
      <alignment vertical="center"/>
    </xf>
    <xf numFmtId="0" fontId="88" fillId="0" borderId="7" applyNumberFormat="0" applyFill="0" applyProtection="0">
      <alignment horizontal="right" vertical="center"/>
    </xf>
    <xf numFmtId="15" fontId="9" fillId="0" borderId="0" applyFont="0" applyFill="0" applyBorder="0" applyAlignment="0" applyProtection="0">
      <alignment vertical="center"/>
    </xf>
    <xf numFmtId="4" fontId="9" fillId="0" borderId="0" applyFont="0" applyFill="0" applyBorder="0" applyAlignment="0" applyProtection="0">
      <alignment vertical="center"/>
    </xf>
    <xf numFmtId="0" fontId="88" fillId="0" borderId="7" applyNumberFormat="0" applyFill="0" applyProtection="0">
      <alignment horizontal="right" vertical="center"/>
    </xf>
    <xf numFmtId="0" fontId="9" fillId="0" borderId="0">
      <alignment vertical="center"/>
    </xf>
    <xf numFmtId="4" fontId="9" fillId="0" borderId="0" applyFont="0" applyFill="0" applyBorder="0" applyAlignment="0" applyProtection="0">
      <alignment vertical="center"/>
    </xf>
    <xf numFmtId="0" fontId="78" fillId="0" borderId="18">
      <alignment horizontal="center" vertical="center"/>
    </xf>
    <xf numFmtId="0" fontId="78" fillId="0" borderId="18">
      <alignment horizontal="center" vertical="center"/>
    </xf>
    <xf numFmtId="0" fontId="78" fillId="0" borderId="18">
      <alignment horizontal="center" vertical="center"/>
    </xf>
    <xf numFmtId="0" fontId="78" fillId="0" borderId="18">
      <alignment horizontal="center" vertical="center"/>
    </xf>
    <xf numFmtId="3" fontId="9" fillId="0" borderId="0" applyFont="0" applyFill="0" applyBorder="0" applyAlignment="0" applyProtection="0">
      <alignment vertical="center"/>
    </xf>
    <xf numFmtId="0" fontId="9" fillId="61" borderId="0" applyNumberFormat="0" applyFont="0" applyBorder="0" applyAlignment="0" applyProtection="0">
      <alignment vertical="center"/>
    </xf>
    <xf numFmtId="0" fontId="103" fillId="59" borderId="6">
      <alignment vertical="center"/>
      <protection locked="0"/>
    </xf>
    <xf numFmtId="0" fontId="116" fillId="0" borderId="0">
      <alignment vertical="center"/>
    </xf>
    <xf numFmtId="0" fontId="103" fillId="59" borderId="6">
      <alignment vertical="center"/>
      <protection locked="0"/>
    </xf>
    <xf numFmtId="0" fontId="9" fillId="0" borderId="0">
      <alignment vertical="center"/>
    </xf>
    <xf numFmtId="0" fontId="103" fillId="59" borderId="6">
      <alignment vertical="center"/>
      <protection locked="0"/>
    </xf>
    <xf numFmtId="9" fontId="9" fillId="0" borderId="0" applyFont="0" applyFill="0" applyBorder="0" applyAlignment="0" applyProtection="0">
      <alignment vertical="center"/>
    </xf>
    <xf numFmtId="43" fontId="0"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82" fillId="0" borderId="0" applyNumberForma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112" fillId="0" borderId="32" applyNumberFormat="0" applyFill="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62" fillId="0" borderId="12" applyNumberFormat="0" applyFill="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88" fillId="0" borderId="7" applyNumberFormat="0" applyFill="0" applyProtection="0">
      <alignment horizontal="right" vertical="center"/>
    </xf>
    <xf numFmtId="9" fontId="9" fillId="0" borderId="0" applyFont="0" applyFill="0" applyBorder="0" applyAlignment="0" applyProtection="0">
      <alignment vertical="center"/>
    </xf>
    <xf numFmtId="0" fontId="106" fillId="0" borderId="30" applyNumberFormat="0" applyFill="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115" fillId="0" borderId="33" applyNumberFormat="0" applyFill="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198" fontId="9" fillId="0" borderId="0" applyFont="0" applyFill="0" applyBorder="0" applyAlignment="0" applyProtection="0">
      <alignment vertical="center"/>
    </xf>
    <xf numFmtId="0" fontId="88" fillId="0" borderId="7" applyNumberFormat="0" applyFill="0" applyProtection="0">
      <alignment horizontal="right" vertical="center"/>
    </xf>
    <xf numFmtId="0" fontId="88" fillId="0" borderId="7" applyNumberFormat="0" applyFill="0" applyProtection="0">
      <alignment horizontal="right" vertical="center"/>
    </xf>
    <xf numFmtId="0" fontId="73" fillId="0" borderId="16" applyNumberFormat="0" applyFill="0" applyAlignment="0" applyProtection="0">
      <alignment vertical="center"/>
    </xf>
    <xf numFmtId="0" fontId="73" fillId="0" borderId="16" applyNumberFormat="0" applyFill="0" applyAlignment="0" applyProtection="0">
      <alignment vertical="center"/>
    </xf>
    <xf numFmtId="0" fontId="62" fillId="0" borderId="12" applyNumberFormat="0" applyFill="0" applyAlignment="0" applyProtection="0">
      <alignment vertical="center"/>
    </xf>
    <xf numFmtId="0" fontId="73" fillId="0" borderId="16"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0" fillId="17" borderId="0" applyNumberFormat="0" applyBorder="0" applyAlignment="0" applyProtection="0">
      <alignment vertical="center"/>
    </xf>
    <xf numFmtId="0" fontId="99" fillId="0" borderId="26"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0" fillId="17" borderId="0" applyNumberFormat="0" applyBorder="0" applyAlignment="0" applyProtection="0">
      <alignment vertical="center"/>
    </xf>
    <xf numFmtId="0" fontId="115" fillId="0" borderId="33" applyNumberFormat="0" applyFill="0" applyAlignment="0" applyProtection="0">
      <alignment vertical="center"/>
    </xf>
    <xf numFmtId="0" fontId="60" fillId="17" borderId="0" applyNumberFormat="0" applyBorder="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0" fontId="99" fillId="0" borderId="26" applyNumberFormat="0" applyFill="0" applyAlignment="0" applyProtection="0">
      <alignment vertical="center"/>
    </xf>
    <xf numFmtId="1" fontId="88" fillId="0" borderId="15" applyFill="0" applyProtection="0">
      <alignment horizontal="center" vertical="center"/>
    </xf>
    <xf numFmtId="0" fontId="99" fillId="0" borderId="26" applyNumberFormat="0" applyFill="0" applyAlignment="0" applyProtection="0">
      <alignment vertical="center"/>
    </xf>
    <xf numFmtId="193" fontId="0" fillId="0" borderId="0" applyFont="0" applyFill="0" applyBorder="0" applyAlignment="0" applyProtection="0">
      <alignment vertical="center"/>
    </xf>
    <xf numFmtId="0" fontId="115" fillId="0" borderId="0" applyNumberFormat="0" applyFill="0" applyBorder="0" applyAlignment="0" applyProtection="0">
      <alignment vertical="center"/>
    </xf>
    <xf numFmtId="193" fontId="0" fillId="0" borderId="0" applyFont="0" applyFill="0" applyBorder="0" applyAlignment="0" applyProtection="0">
      <alignment vertical="center"/>
    </xf>
    <xf numFmtId="0" fontId="115"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0" fillId="0" borderId="0">
      <alignment vertical="center"/>
    </xf>
    <xf numFmtId="0" fontId="82" fillId="0" borderId="0" applyNumberFormat="0" applyFill="0" applyBorder="0" applyAlignment="0" applyProtection="0">
      <alignment vertical="center"/>
    </xf>
    <xf numFmtId="0" fontId="104" fillId="15" borderId="29" applyNumberFormat="0" applyAlignment="0" applyProtection="0">
      <alignment vertical="center"/>
    </xf>
    <xf numFmtId="0" fontId="0" fillId="0" borderId="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18" fillId="0" borderId="7" applyNumberFormat="0" applyFill="0" applyProtection="0">
      <alignment horizontal="center" vertical="center"/>
    </xf>
    <xf numFmtId="0" fontId="118" fillId="0" borderId="7" applyNumberFormat="0" applyFill="0" applyProtection="0">
      <alignment horizontal="center" vertical="center"/>
    </xf>
    <xf numFmtId="0" fontId="118" fillId="0" borderId="7" applyNumberFormat="0" applyFill="0" applyProtection="0">
      <alignment horizontal="center" vertical="center"/>
    </xf>
    <xf numFmtId="0" fontId="118" fillId="0" borderId="7" applyNumberFormat="0" applyFill="0" applyProtection="0">
      <alignment horizontal="center" vertical="center"/>
    </xf>
    <xf numFmtId="0" fontId="85" fillId="32" borderId="0" applyNumberFormat="0" applyBorder="0" applyAlignment="0" applyProtection="0">
      <alignment vertical="center"/>
    </xf>
    <xf numFmtId="0" fontId="118" fillId="0" borderId="7" applyNumberFormat="0" applyFill="0" applyProtection="0">
      <alignment horizontal="center" vertical="center"/>
    </xf>
    <xf numFmtId="0" fontId="118" fillId="0" borderId="7" applyNumberFormat="0" applyFill="0" applyProtection="0">
      <alignment horizontal="center" vertical="center"/>
    </xf>
    <xf numFmtId="0" fontId="118" fillId="0" borderId="7" applyNumberFormat="0" applyFill="0" applyProtection="0">
      <alignment horizontal="center" vertical="center"/>
    </xf>
    <xf numFmtId="0" fontId="118" fillId="0" borderId="7" applyNumberFormat="0" applyFill="0" applyProtection="0">
      <alignment horizontal="center" vertical="center"/>
    </xf>
    <xf numFmtId="0" fontId="119" fillId="0" borderId="0" applyNumberFormat="0" applyFill="0" applyBorder="0" applyAlignment="0" applyProtection="0">
      <alignment vertical="center"/>
    </xf>
    <xf numFmtId="0" fontId="119" fillId="0" borderId="0" applyNumberFormat="0" applyFill="0" applyBorder="0" applyAlignment="0" applyProtection="0">
      <alignment vertical="center"/>
    </xf>
    <xf numFmtId="0" fontId="72" fillId="0" borderId="15" applyNumberFormat="0" applyFill="0" applyProtection="0">
      <alignment horizontal="center" vertical="center"/>
    </xf>
    <xf numFmtId="0" fontId="72" fillId="0" borderId="15" applyNumberFormat="0" applyFill="0" applyProtection="0">
      <alignment horizontal="center" vertical="center"/>
    </xf>
    <xf numFmtId="0" fontId="72" fillId="0" borderId="15" applyNumberFormat="0" applyFill="0" applyProtection="0">
      <alignment horizontal="center" vertical="center"/>
    </xf>
    <xf numFmtId="0" fontId="72" fillId="0" borderId="15" applyNumberFormat="0" applyFill="0" applyProtection="0">
      <alignment horizontal="center" vertical="center"/>
    </xf>
    <xf numFmtId="0" fontId="72" fillId="0" borderId="15" applyNumberFormat="0" applyFill="0" applyProtection="0">
      <alignment horizontal="center" vertical="center"/>
    </xf>
    <xf numFmtId="0" fontId="72" fillId="0" borderId="15" applyNumberFormat="0" applyFill="0" applyProtection="0">
      <alignment horizontal="center" vertical="center"/>
    </xf>
    <xf numFmtId="0" fontId="72" fillId="0" borderId="15" applyNumberFormat="0" applyFill="0" applyProtection="0">
      <alignment horizontal="center" vertical="center"/>
    </xf>
    <xf numFmtId="0" fontId="120" fillId="0" borderId="0" applyNumberFormat="0" applyFill="0" applyBorder="0" applyAlignment="0" applyProtection="0">
      <alignment vertical="center"/>
    </xf>
    <xf numFmtId="0" fontId="85" fillId="32" borderId="0" applyNumberFormat="0" applyBorder="0" applyAlignment="0" applyProtection="0">
      <alignment vertical="center"/>
    </xf>
    <xf numFmtId="0" fontId="120" fillId="0" borderId="0" applyNumberFormat="0" applyFill="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120" fillId="0" borderId="0" applyNumberFormat="0" applyFill="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120" fillId="0" borderId="0" applyNumberFormat="0" applyFill="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120" fillId="0" borderId="0" applyNumberFormat="0" applyFill="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121" fillId="41" borderId="0" applyNumberFormat="0" applyBorder="0" applyAlignment="0" applyProtection="0">
      <alignment vertical="center"/>
    </xf>
    <xf numFmtId="0" fontId="85" fillId="32" borderId="0" applyNumberFormat="0" applyBorder="0" applyAlignment="0" applyProtection="0">
      <alignment vertical="center"/>
    </xf>
    <xf numFmtId="0" fontId="85" fillId="32" borderId="0" applyNumberFormat="0" applyBorder="0" applyAlignment="0" applyProtection="0">
      <alignment vertical="center"/>
    </xf>
    <xf numFmtId="0" fontId="121" fillId="41" borderId="0" applyNumberFormat="0" applyBorder="0" applyAlignment="0" applyProtection="0">
      <alignment vertical="center"/>
    </xf>
    <xf numFmtId="0" fontId="121" fillId="41" borderId="0" applyNumberFormat="0" applyBorder="0" applyAlignment="0" applyProtection="0">
      <alignment vertical="center"/>
    </xf>
    <xf numFmtId="0" fontId="121"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121" fillId="32" borderId="0" applyNumberFormat="0" applyBorder="0" applyAlignment="0" applyProtection="0">
      <alignment vertical="center"/>
    </xf>
    <xf numFmtId="0" fontId="121" fillId="32" borderId="0" applyNumberFormat="0" applyBorder="0" applyAlignment="0" applyProtection="0">
      <alignment vertical="center"/>
    </xf>
    <xf numFmtId="0" fontId="121" fillId="32" borderId="0" applyNumberFormat="0" applyBorder="0" applyAlignment="0" applyProtection="0">
      <alignment vertical="center"/>
    </xf>
    <xf numFmtId="0" fontId="121" fillId="32" borderId="0" applyNumberFormat="0" applyBorder="0" applyAlignment="0" applyProtection="0">
      <alignment vertical="center"/>
    </xf>
    <xf numFmtId="0" fontId="0" fillId="0" borderId="0">
      <alignment vertical="center"/>
    </xf>
    <xf numFmtId="0" fontId="121" fillId="32" borderId="0" applyNumberFormat="0" applyBorder="0" applyAlignment="0" applyProtection="0">
      <alignment vertical="center"/>
    </xf>
    <xf numFmtId="0" fontId="121" fillId="32" borderId="0" applyNumberFormat="0" applyBorder="0" applyAlignment="0" applyProtection="0">
      <alignment vertical="center"/>
    </xf>
    <xf numFmtId="0" fontId="101" fillId="52" borderId="0" applyNumberFormat="0" applyBorder="0" applyAlignment="0" applyProtection="0">
      <alignment vertical="center"/>
    </xf>
    <xf numFmtId="0" fontId="121" fillId="32" borderId="0" applyNumberFormat="0" applyBorder="0" applyAlignment="0" applyProtection="0">
      <alignment vertical="center"/>
    </xf>
    <xf numFmtId="0" fontId="121" fillId="32" borderId="0" applyNumberFormat="0" applyBorder="0" applyAlignment="0" applyProtection="0">
      <alignment vertical="center"/>
    </xf>
    <xf numFmtId="0" fontId="89" fillId="32" borderId="0" applyNumberFormat="0" applyBorder="0" applyAlignment="0" applyProtection="0">
      <alignment vertical="center"/>
    </xf>
    <xf numFmtId="0" fontId="85" fillId="41" borderId="0" applyNumberFormat="0" applyBorder="0" applyAlignment="0" applyProtection="0">
      <alignment vertical="center"/>
    </xf>
    <xf numFmtId="0" fontId="98" fillId="0" borderId="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85" fillId="4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6" fillId="0" borderId="22"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2" fillId="0" borderId="34" applyNumberFormat="0" applyFill="0" applyAlignment="0" applyProtection="0">
      <alignment vertical="center"/>
    </xf>
    <xf numFmtId="0" fontId="9" fillId="0" borderId="0">
      <alignment vertical="center"/>
    </xf>
    <xf numFmtId="0" fontId="60" fillId="17" borderId="0" applyNumberFormat="0" applyBorder="0" applyAlignment="0" applyProtection="0">
      <alignment vertical="center"/>
    </xf>
    <xf numFmtId="0" fontId="9" fillId="0" borderId="0">
      <alignment vertical="center"/>
    </xf>
    <xf numFmtId="0" fontId="60" fillId="17" borderId="0" applyNumberFormat="0" applyBorder="0" applyAlignment="0" applyProtection="0">
      <alignment vertical="center"/>
    </xf>
    <xf numFmtId="0" fontId="9" fillId="0" borderId="0">
      <alignment vertical="center"/>
    </xf>
    <xf numFmtId="0" fontId="60" fillId="17" borderId="0" applyNumberFormat="0" applyBorder="0" applyAlignment="0" applyProtection="0">
      <alignment vertical="center"/>
    </xf>
    <xf numFmtId="0" fontId="9" fillId="0" borderId="0">
      <alignment vertical="center"/>
    </xf>
    <xf numFmtId="0" fontId="9" fillId="0" borderId="0">
      <alignment vertical="center"/>
    </xf>
    <xf numFmtId="0" fontId="60" fillId="17" borderId="0" applyNumberFormat="0" applyBorder="0" applyAlignment="0" applyProtection="0">
      <alignment vertical="center"/>
    </xf>
    <xf numFmtId="0" fontId="9" fillId="0" borderId="0">
      <alignment vertical="center"/>
    </xf>
    <xf numFmtId="0" fontId="9" fillId="0" borderId="0">
      <alignment vertical="center"/>
    </xf>
    <xf numFmtId="0" fontId="123" fillId="13" borderId="3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27" borderId="28" applyNumberFormat="0" applyFont="0" applyAlignment="0" applyProtection="0">
      <alignment vertical="center"/>
    </xf>
    <xf numFmtId="0" fontId="0" fillId="0" borderId="0">
      <alignment vertical="center"/>
    </xf>
    <xf numFmtId="0" fontId="9" fillId="0" borderId="0">
      <alignment vertical="center"/>
    </xf>
    <xf numFmtId="0" fontId="0" fillId="27" borderId="28"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27" borderId="28" applyNumberFormat="0" applyFont="0" applyAlignment="0" applyProtection="0">
      <alignment vertical="center"/>
    </xf>
    <xf numFmtId="0" fontId="0"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0" fillId="27" borderId="28" applyNumberFormat="0" applyFont="0" applyAlignment="0" applyProtection="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4" fillId="64" borderId="0" applyNumberFormat="0" applyBorder="0" applyAlignment="0" applyProtection="0">
      <alignment vertical="center"/>
    </xf>
    <xf numFmtId="0" fontId="9" fillId="0" borderId="0">
      <alignment vertical="center"/>
    </xf>
    <xf numFmtId="0" fontId="64" fillId="64"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10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4" fillId="5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0" fillId="19" borderId="27"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3" fillId="13" borderId="35" applyNumberFormat="0" applyAlignment="0" applyProtection="0">
      <alignment vertical="center"/>
    </xf>
    <xf numFmtId="0" fontId="9" fillId="0" borderId="0">
      <alignment vertical="center"/>
    </xf>
    <xf numFmtId="0" fontId="9" fillId="0" borderId="0">
      <alignment vertical="center"/>
    </xf>
    <xf numFmtId="0" fontId="100" fillId="19" borderId="27" applyNumberFormat="0" applyAlignment="0" applyProtection="0">
      <alignment vertical="center"/>
    </xf>
    <xf numFmtId="0" fontId="123" fillId="13" borderId="3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4" fillId="15" borderId="29" applyNumberFormat="0" applyAlignment="0" applyProtection="0">
      <alignment vertical="center"/>
    </xf>
    <xf numFmtId="0" fontId="0" fillId="0" borderId="0">
      <alignment vertical="center"/>
    </xf>
    <xf numFmtId="0" fontId="104" fillId="15" borderId="29" applyNumberFormat="0" applyAlignment="0" applyProtection="0">
      <alignment vertical="center"/>
    </xf>
    <xf numFmtId="0" fontId="9" fillId="0" borderId="0">
      <alignment vertical="center"/>
    </xf>
    <xf numFmtId="0" fontId="104" fillId="15" borderId="29" applyNumberFormat="0" applyAlignment="0" applyProtection="0">
      <alignment vertical="center"/>
    </xf>
    <xf numFmtId="0" fontId="9" fillId="0" borderId="0">
      <alignment vertical="center"/>
    </xf>
    <xf numFmtId="0" fontId="104" fillId="15" borderId="29" applyNumberFormat="0" applyAlignment="0" applyProtection="0">
      <alignment vertical="center"/>
    </xf>
    <xf numFmtId="0" fontId="9" fillId="0" borderId="0">
      <alignment vertical="center"/>
    </xf>
    <xf numFmtId="0" fontId="104" fillId="15" borderId="29" applyNumberFormat="0" applyAlignment="0" applyProtection="0">
      <alignment vertical="center"/>
    </xf>
    <xf numFmtId="0" fontId="9" fillId="0" borderId="0">
      <alignment vertical="center"/>
    </xf>
    <xf numFmtId="0" fontId="9" fillId="0" borderId="0">
      <alignment vertical="center"/>
    </xf>
    <xf numFmtId="0" fontId="104" fillId="15" borderId="29" applyNumberFormat="0" applyAlignment="0" applyProtection="0">
      <alignment vertical="center"/>
    </xf>
    <xf numFmtId="0" fontId="97" fillId="17" borderId="0" applyNumberFormat="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0" fillId="19" borderId="27" applyNumberFormat="0" applyAlignment="0" applyProtection="0">
      <alignment vertical="center"/>
    </xf>
    <xf numFmtId="0" fontId="9" fillId="0" borderId="0">
      <alignment vertical="center"/>
    </xf>
    <xf numFmtId="0" fontId="100" fillId="19" borderId="27" applyNumberFormat="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8" fillId="0" borderId="0">
      <alignment vertical="center"/>
    </xf>
    <xf numFmtId="0" fontId="9" fillId="0" borderId="0">
      <alignment vertical="center"/>
    </xf>
    <xf numFmtId="0" fontId="9" fillId="0" borderId="0">
      <alignment vertical="center"/>
    </xf>
    <xf numFmtId="0" fontId="100" fillId="19" borderId="27" applyNumberFormat="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2" fillId="0" borderId="34" applyNumberFormat="0" applyFill="0" applyAlignment="0" applyProtection="0">
      <alignment vertical="center"/>
    </xf>
    <xf numFmtId="0" fontId="0" fillId="0" borderId="0">
      <alignment vertical="center"/>
    </xf>
    <xf numFmtId="0" fontId="0" fillId="0" borderId="0">
      <alignment vertical="center"/>
    </xf>
    <xf numFmtId="0" fontId="122" fillId="0" borderId="3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2" fillId="0" borderId="34" applyNumberFormat="0" applyFill="0" applyAlignment="0" applyProtection="0">
      <alignment vertical="center"/>
    </xf>
    <xf numFmtId="0" fontId="0" fillId="0" borderId="0">
      <alignment vertical="center"/>
    </xf>
    <xf numFmtId="0" fontId="122" fillId="0" borderId="34" applyNumberFormat="0" applyFill="0" applyAlignment="0" applyProtection="0">
      <alignment vertical="center"/>
    </xf>
    <xf numFmtId="0" fontId="0" fillId="0" borderId="0">
      <alignment vertical="center"/>
    </xf>
    <xf numFmtId="0" fontId="0" fillId="0" borderId="0">
      <alignment vertical="center"/>
    </xf>
    <xf numFmtId="0" fontId="122" fillId="0" borderId="34" applyNumberFormat="0" applyFill="0" applyAlignment="0" applyProtection="0">
      <alignment vertical="center"/>
    </xf>
    <xf numFmtId="0" fontId="0" fillId="0" borderId="0">
      <alignment vertical="center"/>
    </xf>
    <xf numFmtId="0" fontId="0" fillId="0" borderId="0">
      <alignment vertical="center"/>
    </xf>
    <xf numFmtId="0" fontId="122" fillId="0" borderId="3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pplyAlignment="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102" fillId="0" borderId="1">
      <alignment horizontal="left" vertical="center"/>
    </xf>
    <xf numFmtId="0" fontId="0" fillId="27" borderId="28" applyNumberFormat="0" applyFont="0" applyAlignment="0" applyProtection="0">
      <alignment vertical="center"/>
    </xf>
    <xf numFmtId="0" fontId="102" fillId="0" borderId="1">
      <alignment horizontal="left" vertical="center"/>
    </xf>
    <xf numFmtId="0" fontId="102" fillId="0" borderId="1">
      <alignment horizontal="left" vertical="center"/>
    </xf>
    <xf numFmtId="0" fontId="0" fillId="27" borderId="28" applyNumberFormat="0" applyFont="0" applyAlignment="0" applyProtection="0">
      <alignment vertical="center"/>
    </xf>
    <xf numFmtId="0" fontId="102" fillId="0" borderId="1">
      <alignment horizontal="left" vertical="center"/>
    </xf>
    <xf numFmtId="0" fontId="102" fillId="0" borderId="1">
      <alignment horizontal="left" vertical="center"/>
    </xf>
    <xf numFmtId="0" fontId="102" fillId="0" borderId="1">
      <alignment horizontal="left" vertical="center"/>
    </xf>
    <xf numFmtId="0" fontId="102"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124" fillId="19" borderId="29" applyNumberFormat="0" applyAlignment="0" applyProtection="0">
      <alignment vertical="center"/>
    </xf>
    <xf numFmtId="0" fontId="9" fillId="0" borderId="0">
      <alignment vertical="center"/>
    </xf>
    <xf numFmtId="1" fontId="88" fillId="0" borderId="15" applyFill="0" applyProtection="0">
      <alignment horizontal="center" vertical="center"/>
    </xf>
    <xf numFmtId="0" fontId="9" fillId="0" borderId="0">
      <alignment vertical="center"/>
    </xf>
    <xf numFmtId="0" fontId="124" fillId="19" borderId="29" applyNumberFormat="0" applyAlignment="0" applyProtection="0">
      <alignment vertical="center"/>
    </xf>
    <xf numFmtId="0" fontId="9" fillId="0" borderId="0">
      <alignment vertical="center"/>
    </xf>
    <xf numFmtId="0" fontId="9" fillId="0" borderId="0">
      <alignment vertical="center"/>
    </xf>
    <xf numFmtId="0" fontId="124" fillId="19" borderId="29" applyNumberFormat="0" applyAlignment="0" applyProtection="0">
      <alignment vertical="center"/>
    </xf>
    <xf numFmtId="0" fontId="9" fillId="0" borderId="0">
      <alignment vertical="center"/>
    </xf>
    <xf numFmtId="0" fontId="7" fillId="0" borderId="0">
      <alignment vertical="center"/>
    </xf>
    <xf numFmtId="0" fontId="124" fillId="19" borderId="29" applyNumberFormat="0" applyAlignment="0" applyProtection="0">
      <alignment vertical="center"/>
    </xf>
    <xf numFmtId="0" fontId="7" fillId="0" borderId="0">
      <alignment vertical="center"/>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center"/>
    </xf>
    <xf numFmtId="0" fontId="60" fillId="17" borderId="0" applyNumberFormat="0" applyBorder="0" applyAlignment="0" applyProtection="0">
      <alignment vertical="center"/>
    </xf>
    <xf numFmtId="0" fontId="60" fillId="17" borderId="0" applyNumberFormat="0" applyBorder="0" applyAlignment="0" applyProtection="0">
      <alignment vertical="center"/>
    </xf>
    <xf numFmtId="0" fontId="60" fillId="17" borderId="0" applyNumberFormat="0" applyBorder="0" applyAlignment="0" applyProtection="0">
      <alignment vertical="center"/>
    </xf>
    <xf numFmtId="0" fontId="60" fillId="17" borderId="0" applyNumberFormat="0" applyBorder="0" applyAlignment="0" applyProtection="0">
      <alignment vertical="center"/>
    </xf>
    <xf numFmtId="0" fontId="60" fillId="17" borderId="0" applyNumberFormat="0" applyBorder="0" applyAlignment="0" applyProtection="0">
      <alignment vertical="center"/>
    </xf>
    <xf numFmtId="0" fontId="60" fillId="17" borderId="0" applyNumberFormat="0" applyBorder="0" applyAlignment="0" applyProtection="0">
      <alignment vertical="center"/>
    </xf>
    <xf numFmtId="0" fontId="60" fillId="17" borderId="0" applyNumberFormat="0" applyBorder="0" applyAlignment="0" applyProtection="0">
      <alignment vertical="center"/>
    </xf>
    <xf numFmtId="0" fontId="60" fillId="17" borderId="0" applyNumberFormat="0" applyBorder="0" applyAlignment="0" applyProtection="0">
      <alignment vertical="center"/>
    </xf>
    <xf numFmtId="0" fontId="97" fillId="6" borderId="0" applyNumberFormat="0" applyBorder="0" applyAlignment="0" applyProtection="0">
      <alignment vertical="center"/>
    </xf>
    <xf numFmtId="0" fontId="97" fillId="6" borderId="0" applyNumberFormat="0" applyBorder="0" applyAlignment="0" applyProtection="0">
      <alignment vertical="center"/>
    </xf>
    <xf numFmtId="0" fontId="97" fillId="6" borderId="0" applyNumberFormat="0" applyBorder="0" applyAlignment="0" applyProtection="0">
      <alignment vertical="center"/>
    </xf>
    <xf numFmtId="0" fontId="97"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120" fillId="0" borderId="0" applyNumberFormat="0" applyFill="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120" fillId="0" borderId="0" applyNumberFormat="0" applyFill="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97" fillId="17" borderId="0" applyNumberFormat="0" applyBorder="0" applyAlignment="0" applyProtection="0">
      <alignment vertical="center"/>
    </xf>
    <xf numFmtId="0" fontId="97" fillId="17" borderId="0" applyNumberFormat="0" applyBorder="0" applyAlignment="0" applyProtection="0">
      <alignment vertical="center"/>
    </xf>
    <xf numFmtId="0" fontId="97" fillId="17" borderId="0" applyNumberFormat="0" applyBorder="0" applyAlignment="0" applyProtection="0">
      <alignment vertical="center"/>
    </xf>
    <xf numFmtId="0" fontId="97" fillId="17" borderId="0" applyNumberFormat="0" applyBorder="0" applyAlignment="0" applyProtection="0">
      <alignment vertical="center"/>
    </xf>
    <xf numFmtId="0" fontId="88" fillId="0" borderId="7" applyNumberFormat="0" applyFill="0" applyProtection="0">
      <alignment horizontal="left" vertical="center"/>
    </xf>
    <xf numFmtId="0" fontId="97" fillId="17" borderId="0" applyNumberFormat="0" applyBorder="0" applyAlignment="0" applyProtection="0">
      <alignment vertical="center"/>
    </xf>
    <xf numFmtId="0" fontId="97" fillId="17" borderId="0" applyNumberFormat="0" applyBorder="0" applyAlignment="0" applyProtection="0">
      <alignment vertical="center"/>
    </xf>
    <xf numFmtId="0" fontId="97" fillId="17" borderId="0" applyNumberFormat="0" applyBorder="0" applyAlignment="0" applyProtection="0">
      <alignment vertical="center"/>
    </xf>
    <xf numFmtId="0" fontId="97" fillId="17"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57" fillId="0" borderId="0" applyNumberFormat="0" applyFill="0" applyBorder="0" applyAlignment="0" applyProtection="0">
      <alignment vertical="center"/>
    </xf>
    <xf numFmtId="0" fontId="86" fillId="0" borderId="31"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31"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57" fillId="0" borderId="0" applyNumberFormat="0" applyFill="0" applyBorder="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57" fillId="0" borderId="0" applyNumberFormat="0" applyFill="0" applyBorder="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4" fontId="0" fillId="0" borderId="0" applyFont="0" applyFill="0" applyBorder="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4" fillId="19" borderId="29"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3" fillId="13" borderId="35" applyNumberFormat="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72" fillId="0" borderId="15" applyNumberFormat="0" applyFill="0" applyProtection="0">
      <alignment horizontal="left" vertical="center"/>
    </xf>
    <xf numFmtId="0" fontId="72" fillId="0" borderId="15" applyNumberFormat="0" applyFill="0" applyProtection="0">
      <alignment horizontal="left" vertical="center"/>
    </xf>
    <xf numFmtId="0" fontId="72" fillId="0" borderId="15" applyNumberFormat="0" applyFill="0" applyProtection="0">
      <alignment horizontal="left" vertical="center"/>
    </xf>
    <xf numFmtId="0" fontId="72" fillId="0" borderId="15" applyNumberFormat="0" applyFill="0" applyProtection="0">
      <alignment horizontal="left" vertical="center"/>
    </xf>
    <xf numFmtId="0" fontId="72" fillId="0" borderId="15" applyNumberFormat="0" applyFill="0" applyProtection="0">
      <alignment horizontal="left" vertical="center"/>
    </xf>
    <xf numFmtId="0" fontId="72" fillId="0" borderId="15" applyNumberFormat="0" applyFill="0" applyProtection="0">
      <alignment horizontal="left" vertical="center"/>
    </xf>
    <xf numFmtId="0" fontId="72" fillId="0" borderId="15" applyNumberFormat="0" applyFill="0" applyProtection="0">
      <alignment horizontal="left" vertical="center"/>
    </xf>
    <xf numFmtId="0" fontId="72" fillId="0" borderId="15" applyNumberFormat="0" applyFill="0" applyProtection="0">
      <alignment horizontal="lef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122" fillId="0" borderId="34" applyNumberFormat="0" applyFill="0" applyAlignment="0" applyProtection="0">
      <alignment vertical="center"/>
    </xf>
    <xf numFmtId="0" fontId="98" fillId="0" borderId="0">
      <alignment vertical="center"/>
    </xf>
    <xf numFmtId="0" fontId="104" fillId="15" borderId="29" applyNumberFormat="0" applyAlignment="0" applyProtection="0">
      <alignment vertical="center"/>
    </xf>
    <xf numFmtId="191"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93" fontId="0" fillId="0" borderId="0" applyFont="0" applyFill="0" applyBorder="0" applyAlignment="0" applyProtection="0">
      <alignment vertical="center"/>
    </xf>
    <xf numFmtId="43" fontId="0" fillId="0" borderId="0" applyFont="0" applyFill="0" applyBorder="0" applyAlignment="0" applyProtection="0">
      <alignment vertical="center"/>
    </xf>
    <xf numFmtId="19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07" fillId="65" borderId="0" applyNumberFormat="0" applyBorder="0" applyAlignment="0" applyProtection="0">
      <alignment vertical="center"/>
    </xf>
    <xf numFmtId="0" fontId="107" fillId="65" borderId="0" applyNumberFormat="0" applyBorder="0" applyAlignment="0" applyProtection="0">
      <alignment vertical="center"/>
    </xf>
    <xf numFmtId="0" fontId="107" fillId="60" borderId="0" applyNumberFormat="0" applyBorder="0" applyAlignment="0" applyProtection="0">
      <alignment vertical="center"/>
    </xf>
    <xf numFmtId="0" fontId="107" fillId="66" borderId="0" applyNumberFormat="0" applyBorder="0" applyAlignment="0" applyProtection="0">
      <alignment vertical="center"/>
    </xf>
    <xf numFmtId="0" fontId="107" fillId="66"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67" borderId="0" applyNumberFormat="0" applyBorder="0" applyAlignment="0" applyProtection="0">
      <alignment vertical="center"/>
    </xf>
    <xf numFmtId="0" fontId="64" fillId="67"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31" borderId="0" applyNumberFormat="0" applyBorder="0" applyAlignment="0" applyProtection="0">
      <alignment vertical="center"/>
    </xf>
    <xf numFmtId="0" fontId="64" fillId="58" borderId="0" applyNumberFormat="0" applyBorder="0" applyAlignment="0" applyProtection="0">
      <alignment vertical="center"/>
    </xf>
    <xf numFmtId="0" fontId="64" fillId="58" borderId="0" applyNumberFormat="0" applyBorder="0" applyAlignment="0" applyProtection="0">
      <alignment vertical="center"/>
    </xf>
    <xf numFmtId="0" fontId="64" fillId="58" borderId="0" applyNumberFormat="0" applyBorder="0" applyAlignment="0" applyProtection="0">
      <alignment vertical="center"/>
    </xf>
    <xf numFmtId="0" fontId="64" fillId="58" borderId="0" applyNumberFormat="0" applyBorder="0" applyAlignment="0" applyProtection="0">
      <alignment vertical="center"/>
    </xf>
    <xf numFmtId="0" fontId="64" fillId="68" borderId="0" applyNumberFormat="0" applyBorder="0" applyAlignment="0" applyProtection="0">
      <alignment vertical="center"/>
    </xf>
    <xf numFmtId="0" fontId="64" fillId="68" borderId="0" applyNumberFormat="0" applyBorder="0" applyAlignment="0" applyProtection="0">
      <alignment vertical="center"/>
    </xf>
    <xf numFmtId="0" fontId="64" fillId="68" borderId="0" applyNumberFormat="0" applyBorder="0" applyAlignment="0" applyProtection="0">
      <alignment vertical="center"/>
    </xf>
    <xf numFmtId="0" fontId="64" fillId="68"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10" borderId="0" applyNumberFormat="0" applyBorder="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69" borderId="0" applyNumberFormat="0" applyBorder="0" applyAlignment="0" applyProtection="0">
      <alignment vertical="center"/>
    </xf>
    <xf numFmtId="0" fontId="64" fillId="69" borderId="0" applyNumberFormat="0" applyBorder="0" applyAlignment="0" applyProtection="0">
      <alignment vertical="center"/>
    </xf>
    <xf numFmtId="188" fontId="88" fillId="0" borderId="15" applyFill="0" applyProtection="0">
      <alignment horizontal="right" vertical="center"/>
    </xf>
    <xf numFmtId="188" fontId="88" fillId="0" borderId="15" applyFill="0" applyProtection="0">
      <alignment horizontal="right" vertical="center"/>
    </xf>
    <xf numFmtId="188" fontId="88" fillId="0" borderId="15" applyFill="0" applyProtection="0">
      <alignment horizontal="right" vertical="center"/>
    </xf>
    <xf numFmtId="188" fontId="88" fillId="0" borderId="15" applyFill="0" applyProtection="0">
      <alignment horizontal="right" vertical="center"/>
    </xf>
    <xf numFmtId="188" fontId="88" fillId="0" borderId="15" applyFill="0" applyProtection="0">
      <alignment horizontal="right" vertical="center"/>
    </xf>
    <xf numFmtId="188" fontId="88" fillId="0" borderId="15" applyFill="0" applyProtection="0">
      <alignment horizontal="right" vertical="center"/>
    </xf>
    <xf numFmtId="188" fontId="88" fillId="0" borderId="15" applyFill="0" applyProtection="0">
      <alignment horizontal="right" vertical="center"/>
    </xf>
    <xf numFmtId="0" fontId="88" fillId="0" borderId="7" applyNumberFormat="0" applyFill="0" applyProtection="0">
      <alignment horizontal="left" vertical="center"/>
    </xf>
    <xf numFmtId="0" fontId="88" fillId="0" borderId="7" applyNumberFormat="0" applyFill="0" applyProtection="0">
      <alignment horizontal="left" vertical="center"/>
    </xf>
    <xf numFmtId="0" fontId="88" fillId="0" borderId="7" applyNumberFormat="0" applyFill="0" applyProtection="0">
      <alignment horizontal="left" vertical="center"/>
    </xf>
    <xf numFmtId="0" fontId="88" fillId="0" borderId="7" applyNumberFormat="0" applyFill="0" applyProtection="0">
      <alignment horizontal="left" vertical="center"/>
    </xf>
    <xf numFmtId="0" fontId="88" fillId="0" borderId="7" applyNumberFormat="0" applyFill="0" applyProtection="0">
      <alignment horizontal="left" vertical="center"/>
    </xf>
    <xf numFmtId="0" fontId="88" fillId="0" borderId="7" applyNumberFormat="0" applyFill="0" applyProtection="0">
      <alignment horizontal="lef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0" fillId="19" borderId="27" applyNumberFormat="0" applyAlignment="0" applyProtection="0">
      <alignment vertical="center"/>
    </xf>
    <xf numFmtId="0" fontId="104" fillId="15" borderId="29" applyNumberFormat="0" applyAlignment="0" applyProtection="0">
      <alignment vertical="center"/>
    </xf>
    <xf numFmtId="0" fontId="104" fillId="15" borderId="29" applyNumberFormat="0" applyAlignment="0" applyProtection="0">
      <alignment vertical="center"/>
    </xf>
    <xf numFmtId="0" fontId="104" fillId="15" borderId="29" applyNumberFormat="0" applyAlignment="0" applyProtection="0">
      <alignment vertical="center"/>
    </xf>
    <xf numFmtId="0" fontId="104" fillId="15" borderId="29" applyNumberFormat="0" applyAlignment="0" applyProtection="0">
      <alignment vertical="center"/>
    </xf>
    <xf numFmtId="0" fontId="104" fillId="15" borderId="29" applyNumberFormat="0" applyAlignment="0" applyProtection="0">
      <alignment vertical="center"/>
    </xf>
    <xf numFmtId="0" fontId="104" fillId="15" borderId="29" applyNumberFormat="0" applyAlignment="0" applyProtection="0">
      <alignment vertical="center"/>
    </xf>
    <xf numFmtId="0" fontId="104" fillId="15" borderId="29" applyNumberFormat="0" applyAlignment="0" applyProtection="0">
      <alignment vertical="center"/>
    </xf>
    <xf numFmtId="0" fontId="104" fillId="15" borderId="29" applyNumberFormat="0" applyAlignment="0" applyProtection="0">
      <alignment vertical="center"/>
    </xf>
    <xf numFmtId="0" fontId="104" fillId="15" borderId="29" applyNumberFormat="0" applyAlignment="0" applyProtection="0">
      <alignment vertical="center"/>
    </xf>
    <xf numFmtId="0" fontId="104" fillId="15" borderId="29" applyNumberFormat="0" applyAlignment="0" applyProtection="0">
      <alignment vertical="center"/>
    </xf>
    <xf numFmtId="0" fontId="104" fillId="15" borderId="29" applyNumberFormat="0" applyAlignment="0" applyProtection="0">
      <alignment vertical="center"/>
    </xf>
    <xf numFmtId="0" fontId="104" fillId="15" borderId="29" applyNumberFormat="0" applyAlignment="0" applyProtection="0">
      <alignment vertical="center"/>
    </xf>
    <xf numFmtId="1" fontId="88" fillId="0" borderId="15" applyFill="0" applyProtection="0">
      <alignment horizontal="center" vertical="center"/>
    </xf>
    <xf numFmtId="1" fontId="88" fillId="0" borderId="15" applyFill="0" applyProtection="0">
      <alignment horizontal="center" vertical="center"/>
    </xf>
    <xf numFmtId="1" fontId="88" fillId="0" borderId="15" applyFill="0" applyProtection="0">
      <alignment horizontal="center" vertical="center"/>
    </xf>
    <xf numFmtId="1" fontId="88" fillId="0" borderId="15" applyFill="0" applyProtection="0">
      <alignment horizontal="center" vertical="center"/>
    </xf>
    <xf numFmtId="1" fontId="88" fillId="0" borderId="15" applyFill="0" applyProtection="0">
      <alignment horizontal="center" vertical="center"/>
    </xf>
    <xf numFmtId="0" fontId="129" fillId="0" borderId="0">
      <alignment vertical="center"/>
    </xf>
    <xf numFmtId="0" fontId="92"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0" fillId="27" borderId="28" applyNumberFormat="0" applyFont="0" applyAlignment="0" applyProtection="0">
      <alignment vertical="center"/>
    </xf>
    <xf numFmtId="0" fontId="130" fillId="0" borderId="0">
      <alignment vertical="top"/>
      <protection locked="0"/>
    </xf>
    <xf numFmtId="0" fontId="9" fillId="0" borderId="0"/>
  </cellStyleXfs>
  <cellXfs count="450">
    <xf numFmtId="0" fontId="0" fillId="0" borderId="0" xfId="0" applyAlignment="1"/>
    <xf numFmtId="0" fontId="1" fillId="0" borderId="0" xfId="0" applyFont="1" applyFill="1" applyBorder="1" applyAlignment="1">
      <alignment vertical="center"/>
    </xf>
    <xf numFmtId="0" fontId="2" fillId="0" borderId="0" xfId="1011" applyFont="1" applyFill="1" applyBorder="1" applyAlignment="1">
      <alignment horizontal="center" vertical="center"/>
    </xf>
    <xf numFmtId="0" fontId="3" fillId="0" borderId="1" xfId="101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011" applyFont="1" applyFill="1" applyBorder="1" applyAlignment="1">
      <alignment horizontal="center" vertical="center"/>
    </xf>
    <xf numFmtId="0" fontId="6" fillId="0" borderId="1" xfId="0" applyFont="1" applyFill="1" applyBorder="1" applyAlignment="1">
      <alignment vertical="center" wrapText="1"/>
    </xf>
    <xf numFmtId="0" fontId="7" fillId="0" borderId="0" xfId="224" applyFont="1" applyFill="1" applyBorder="1" applyAlignment="1">
      <alignment vertical="center"/>
    </xf>
    <xf numFmtId="0" fontId="8" fillId="0" borderId="0" xfId="224" applyFont="1" applyFill="1" applyBorder="1" applyAlignment="1">
      <alignment vertical="center"/>
    </xf>
    <xf numFmtId="0" fontId="9" fillId="0" borderId="0" xfId="0" applyFont="1" applyFill="1" applyBorder="1" applyAlignment="1">
      <alignment vertical="center"/>
    </xf>
    <xf numFmtId="0" fontId="10" fillId="0" borderId="0" xfId="224" applyNumberFormat="1" applyFont="1" applyFill="1" applyBorder="1" applyAlignment="1" applyProtection="1">
      <alignment horizontal="center" vertical="center"/>
    </xf>
    <xf numFmtId="0" fontId="0" fillId="0" borderId="0" xfId="224" applyNumberFormat="1" applyFont="1" applyFill="1" applyBorder="1" applyAlignment="1" applyProtection="1">
      <alignment horizontal="left" vertical="center"/>
    </xf>
    <xf numFmtId="0" fontId="11" fillId="0" borderId="1" xfId="897" applyFont="1" applyFill="1" applyBorder="1" applyAlignment="1">
      <alignment horizontal="center" vertical="center" wrapText="1"/>
    </xf>
    <xf numFmtId="0" fontId="12" fillId="0" borderId="1" xfId="897" applyFont="1" applyFill="1" applyBorder="1" applyAlignment="1">
      <alignment horizontal="center" vertical="center" wrapText="1"/>
    </xf>
    <xf numFmtId="0" fontId="7" fillId="2" borderId="2" xfId="224" applyFont="1" applyFill="1" applyBorder="1" applyAlignment="1">
      <alignment horizontal="left" vertical="center"/>
    </xf>
    <xf numFmtId="0" fontId="7" fillId="2" borderId="3" xfId="224" applyFont="1" applyFill="1" applyBorder="1" applyAlignment="1">
      <alignment horizontal="left" vertical="center"/>
    </xf>
    <xf numFmtId="0" fontId="13" fillId="0" borderId="1" xfId="897" applyFont="1" applyFill="1" applyBorder="1" applyAlignment="1">
      <alignment horizontal="center" vertical="center" wrapText="1"/>
    </xf>
    <xf numFmtId="49" fontId="13" fillId="0" borderId="1" xfId="890" applyNumberFormat="1" applyFont="1" applyFill="1" applyBorder="1" applyAlignment="1">
      <alignment horizontal="left" vertical="center" wrapText="1"/>
    </xf>
    <xf numFmtId="49" fontId="13" fillId="0" borderId="1" xfId="890" applyNumberFormat="1" applyFont="1" applyFill="1" applyBorder="1" applyAlignment="1">
      <alignment vertical="center" wrapText="1"/>
    </xf>
    <xf numFmtId="49" fontId="13" fillId="0" borderId="1" xfId="890" applyNumberFormat="1" applyFont="1" applyFill="1" applyBorder="1" applyAlignment="1">
      <alignment horizontal="center" vertical="center" wrapText="1"/>
    </xf>
    <xf numFmtId="49" fontId="13" fillId="0" borderId="1" xfId="890" applyNumberFormat="1" applyFont="1" applyFill="1" applyBorder="1" applyAlignment="1">
      <alignment vertical="center"/>
    </xf>
    <xf numFmtId="0" fontId="7" fillId="0" borderId="1" xfId="224" applyFont="1" applyFill="1" applyBorder="1" applyAlignment="1">
      <alignment horizontal="center" vertical="center" wrapText="1"/>
    </xf>
    <xf numFmtId="0" fontId="7" fillId="2" borderId="4" xfId="224" applyFont="1" applyFill="1" applyBorder="1" applyAlignment="1">
      <alignment horizontal="left" vertical="center"/>
    </xf>
    <xf numFmtId="0" fontId="7" fillId="0" borderId="1" xfId="224" applyFont="1" applyFill="1" applyBorder="1" applyAlignment="1">
      <alignment horizontal="center" vertical="center"/>
    </xf>
    <xf numFmtId="0" fontId="7" fillId="0" borderId="5" xfId="224" applyFont="1" applyFill="1" applyBorder="1" applyAlignment="1">
      <alignment horizontal="center" vertical="center" wrapText="1"/>
    </xf>
    <xf numFmtId="0" fontId="7" fillId="0" borderId="6" xfId="224" applyFont="1" applyFill="1" applyBorder="1" applyAlignment="1">
      <alignment horizontal="center" vertical="center" wrapText="1"/>
    </xf>
    <xf numFmtId="0" fontId="7" fillId="0" borderId="7" xfId="224" applyFont="1" applyFill="1" applyBorder="1" applyAlignment="1">
      <alignment horizontal="center" vertical="center" wrapText="1"/>
    </xf>
    <xf numFmtId="0" fontId="7" fillId="0" borderId="5" xfId="224" applyFont="1" applyFill="1" applyBorder="1" applyAlignment="1">
      <alignment vertical="center" wrapText="1"/>
    </xf>
    <xf numFmtId="0" fontId="7" fillId="0" borderId="6" xfId="224" applyFont="1" applyFill="1" applyBorder="1" applyAlignment="1">
      <alignment vertical="center" wrapText="1"/>
    </xf>
    <xf numFmtId="0" fontId="7" fillId="0" borderId="7" xfId="224" applyFont="1" applyFill="1" applyBorder="1" applyAlignment="1">
      <alignment vertical="center" wrapText="1"/>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180" fontId="20" fillId="0" borderId="1" xfId="0" applyNumberFormat="1" applyFont="1" applyFill="1" applyBorder="1" applyAlignment="1">
      <alignment horizontal="left" vertical="center" wrapText="1"/>
    </xf>
    <xf numFmtId="180" fontId="20" fillId="0" borderId="1"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8" fillId="0" borderId="0" xfId="0" applyFont="1" applyFill="1" applyBorder="1" applyAlignment="1">
      <alignment horizontal="right" vertical="center" wrapText="1"/>
    </xf>
    <xf numFmtId="0" fontId="19" fillId="0" borderId="1" xfId="0" applyFont="1" applyFill="1" applyBorder="1" applyAlignment="1">
      <alignment vertical="center"/>
    </xf>
    <xf numFmtId="179"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xf>
    <xf numFmtId="0" fontId="19" fillId="0" borderId="1" xfId="0" applyFont="1" applyFill="1" applyBorder="1" applyAlignment="1">
      <alignment horizontal="lef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9" fillId="0" borderId="1" xfId="0" applyFont="1" applyFill="1" applyBorder="1" applyAlignment="1">
      <alignment horizontal="left" vertical="center" wrapText="1"/>
    </xf>
    <xf numFmtId="4"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wrapText="1"/>
    </xf>
    <xf numFmtId="0" fontId="9" fillId="0" borderId="0" xfId="0" applyFont="1" applyFill="1" applyBorder="1" applyAlignment="1">
      <alignment vertical="center" wrapText="1"/>
    </xf>
    <xf numFmtId="0" fontId="21" fillId="0" borderId="0" xfId="0" applyFont="1" applyFill="1" applyBorder="1" applyAlignment="1">
      <alignment vertical="center" wrapText="1"/>
    </xf>
    <xf numFmtId="0" fontId="24" fillId="0" borderId="0" xfId="0" applyFont="1" applyFill="1" applyBorder="1" applyAlignment="1">
      <alignment vertical="center" wrapText="1"/>
    </xf>
    <xf numFmtId="0" fontId="25" fillId="0" borderId="1" xfId="0" applyFont="1" applyFill="1" applyBorder="1" applyAlignment="1">
      <alignment horizontal="center" vertical="center" wrapText="1"/>
    </xf>
    <xf numFmtId="0" fontId="20" fillId="0" borderId="1" xfId="0" applyFont="1" applyFill="1" applyBorder="1" applyAlignment="1">
      <alignment vertical="center" wrapText="1"/>
    </xf>
    <xf numFmtId="4" fontId="20" fillId="0" borderId="1" xfId="0" applyNumberFormat="1" applyFont="1" applyFill="1" applyBorder="1" applyAlignment="1">
      <alignment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2" fillId="0" borderId="0" xfId="745" applyNumberFormat="1" applyFont="1" applyFill="1" applyBorder="1" applyAlignment="1" applyProtection="1">
      <alignment horizontal="center" vertical="center" wrapText="1"/>
    </xf>
    <xf numFmtId="0" fontId="14" fillId="0" borderId="0" xfId="0" applyFont="1" applyFill="1" applyBorder="1" applyAlignment="1">
      <alignment horizontal="right" vertical="center"/>
    </xf>
    <xf numFmtId="0" fontId="19" fillId="0" borderId="1" xfId="0" applyFont="1" applyFill="1" applyBorder="1" applyAlignment="1">
      <alignment vertical="center" wrapText="1"/>
    </xf>
    <xf numFmtId="0" fontId="26" fillId="0" borderId="0" xfId="0" applyFont="1" applyFill="1" applyBorder="1" applyAlignment="1">
      <alignment vertical="center" wrapText="1"/>
    </xf>
    <xf numFmtId="0" fontId="12" fillId="0" borderId="0"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applyAlignment="1">
      <alignment horizontal="right" vertical="center" wrapText="1"/>
    </xf>
    <xf numFmtId="0" fontId="2" fillId="0" borderId="0" xfId="745" applyNumberFormat="1" applyFont="1" applyFill="1" applyAlignment="1" applyProtection="1">
      <alignment horizontal="center" vertical="center" wrapText="1"/>
    </xf>
    <xf numFmtId="0" fontId="9" fillId="0" borderId="0" xfId="745" applyFill="1" applyAlignment="1"/>
    <xf numFmtId="0" fontId="9" fillId="0" borderId="0" xfId="745" applyFill="1" applyAlignment="1">
      <alignment horizontal="right" vertical="center"/>
    </xf>
    <xf numFmtId="0" fontId="2" fillId="0" borderId="0" xfId="745" applyNumberFormat="1" applyFont="1" applyFill="1" applyAlignment="1" applyProtection="1">
      <alignment horizontal="right" vertical="center" wrapText="1"/>
    </xf>
    <xf numFmtId="0" fontId="12" fillId="0" borderId="0" xfId="800" applyFont="1" applyFill="1" applyAlignment="1" applyProtection="1">
      <alignment horizontal="left" vertical="center"/>
    </xf>
    <xf numFmtId="202" fontId="28" fillId="0" borderId="0" xfId="800" applyNumberFormat="1" applyFont="1" applyFill="1" applyAlignment="1">
      <alignment horizontal="right" vertical="center"/>
    </xf>
    <xf numFmtId="0" fontId="28" fillId="0" borderId="0" xfId="800" applyFont="1" applyFill="1" applyAlignment="1">
      <alignment horizontal="right" vertical="center"/>
    </xf>
    <xf numFmtId="184" fontId="28" fillId="0" borderId="0" xfId="800" applyNumberFormat="1" applyFont="1" applyFill="1" applyBorder="1" applyAlignment="1" applyProtection="1">
      <alignment horizontal="right" vertical="center"/>
    </xf>
    <xf numFmtId="2" fontId="19" fillId="0" borderId="1" xfId="799" applyNumberFormat="1" applyFont="1" applyFill="1" applyBorder="1" applyAlignment="1" applyProtection="1">
      <alignment horizontal="center" vertical="center" wrapText="1"/>
    </xf>
    <xf numFmtId="176" fontId="19" fillId="0" borderId="1" xfId="1012" applyNumberFormat="1" applyFont="1" applyFill="1" applyBorder="1" applyAlignment="1">
      <alignment horizontal="center" vertical="center" wrapText="1"/>
    </xf>
    <xf numFmtId="0" fontId="9" fillId="0" borderId="0" xfId="545" applyFill="1" applyAlignment="1">
      <alignment horizontal="center" vertical="center"/>
    </xf>
    <xf numFmtId="49" fontId="19" fillId="0" borderId="1" xfId="801" applyNumberFormat="1" applyFont="1" applyFill="1" applyBorder="1" applyAlignment="1" applyProtection="1">
      <alignment horizontal="left" vertical="center"/>
    </xf>
    <xf numFmtId="203" fontId="19" fillId="0" borderId="1" xfId="932" applyNumberFormat="1" applyFont="1" applyFill="1" applyBorder="1" applyAlignment="1">
      <alignment horizontal="right" vertical="center" wrapText="1"/>
    </xf>
    <xf numFmtId="203" fontId="19" fillId="0" borderId="1" xfId="23" applyNumberFormat="1" applyFont="1" applyFill="1" applyBorder="1" applyAlignment="1" applyProtection="1">
      <alignment horizontal="right" vertical="center" wrapText="1"/>
    </xf>
    <xf numFmtId="190" fontId="19" fillId="0" borderId="1" xfId="32" applyNumberFormat="1" applyFont="1" applyFill="1" applyBorder="1" applyAlignment="1">
      <alignment horizontal="right" vertical="center" wrapText="1"/>
    </xf>
    <xf numFmtId="49" fontId="20" fillId="0" borderId="1" xfId="801" applyNumberFormat="1" applyFont="1" applyFill="1" applyBorder="1" applyAlignment="1" applyProtection="1">
      <alignment horizontal="left" vertical="center"/>
    </xf>
    <xf numFmtId="203" fontId="20" fillId="0" borderId="1" xfId="932" applyNumberFormat="1" applyFont="1" applyFill="1" applyBorder="1" applyAlignment="1">
      <alignment horizontal="right" vertical="center" wrapText="1"/>
    </xf>
    <xf numFmtId="203" fontId="20" fillId="0" borderId="1" xfId="23" applyNumberFormat="1" applyFont="1" applyFill="1" applyBorder="1" applyAlignment="1" applyProtection="1">
      <alignment vertical="center" wrapText="1"/>
    </xf>
    <xf numFmtId="190" fontId="20" fillId="0" borderId="1" xfId="32" applyNumberFormat="1" applyFont="1" applyFill="1" applyBorder="1" applyAlignment="1">
      <alignment horizontal="right" vertical="center" wrapText="1"/>
    </xf>
    <xf numFmtId="203" fontId="20" fillId="0" borderId="1" xfId="23" applyNumberFormat="1" applyFont="1" applyFill="1" applyBorder="1" applyAlignment="1" applyProtection="1">
      <alignment horizontal="right" vertical="center" wrapText="1"/>
    </xf>
    <xf numFmtId="203" fontId="19" fillId="0" borderId="1" xfId="23" applyNumberFormat="1" applyFont="1" applyFill="1" applyBorder="1" applyAlignment="1">
      <alignment horizontal="right" vertical="center" wrapText="1"/>
    </xf>
    <xf numFmtId="203" fontId="20" fillId="0" borderId="1" xfId="23" applyNumberFormat="1" applyFont="1" applyFill="1" applyBorder="1" applyAlignment="1">
      <alignment horizontal="right" vertical="center" wrapText="1"/>
    </xf>
    <xf numFmtId="0" fontId="19" fillId="0" borderId="1" xfId="23" applyNumberFormat="1" applyFont="1" applyFill="1" applyBorder="1" applyAlignment="1">
      <alignment horizontal="right" vertical="center" wrapText="1"/>
    </xf>
    <xf numFmtId="0" fontId="20" fillId="0" borderId="1" xfId="23" applyNumberFormat="1" applyFont="1" applyFill="1" applyBorder="1" applyAlignment="1">
      <alignment horizontal="right" vertical="center" wrapText="1"/>
    </xf>
    <xf numFmtId="3" fontId="19" fillId="0" borderId="1" xfId="23" applyNumberFormat="1" applyFont="1" applyFill="1" applyBorder="1" applyAlignment="1">
      <alignment horizontal="right" vertical="center" wrapText="1"/>
    </xf>
    <xf numFmtId="3" fontId="20" fillId="0" borderId="1" xfId="23" applyNumberFormat="1" applyFont="1" applyFill="1" applyBorder="1" applyAlignment="1">
      <alignment horizontal="right" vertical="center" wrapText="1"/>
    </xf>
    <xf numFmtId="49" fontId="19" fillId="0" borderId="1" xfId="761" applyNumberFormat="1" applyFont="1" applyFill="1" applyBorder="1" applyAlignment="1" applyProtection="1">
      <alignment horizontal="distributed" vertical="center"/>
    </xf>
    <xf numFmtId="49" fontId="19" fillId="0" borderId="1" xfId="761" applyNumberFormat="1" applyFont="1" applyFill="1" applyBorder="1" applyAlignment="1" applyProtection="1">
      <alignment horizontal="left" vertical="center"/>
    </xf>
    <xf numFmtId="203" fontId="9" fillId="0" borderId="0" xfId="745" applyNumberFormat="1" applyFill="1" applyAlignment="1">
      <alignment horizontal="right" vertical="center"/>
    </xf>
    <xf numFmtId="0" fontId="9" fillId="0" borderId="0" xfId="545" applyFill="1" applyAlignment="1"/>
    <xf numFmtId="0" fontId="9" fillId="0" borderId="0" xfId="545" applyAlignment="1"/>
    <xf numFmtId="0" fontId="2" fillId="0" borderId="0" xfId="545" applyNumberFormat="1" applyFont="1" applyFill="1" applyAlignment="1" applyProtection="1">
      <alignment horizontal="center" vertical="center" wrapText="1"/>
    </xf>
    <xf numFmtId="0" fontId="20" fillId="0" borderId="0" xfId="545" applyFont="1" applyFill="1" applyAlignment="1" applyProtection="1">
      <alignment horizontal="left" vertical="center"/>
    </xf>
    <xf numFmtId="202" fontId="20" fillId="0" borderId="0" xfId="545" applyNumberFormat="1" applyFont="1" applyFill="1" applyAlignment="1" applyProtection="1">
      <alignment horizontal="right"/>
    </xf>
    <xf numFmtId="0" fontId="29" fillId="0" borderId="0" xfId="545" applyFont="1" applyFill="1" applyAlignment="1">
      <alignment vertical="center"/>
    </xf>
    <xf numFmtId="0" fontId="20" fillId="0" borderId="0" xfId="545" applyFont="1" applyFill="1" applyAlignment="1">
      <alignment horizontal="right" vertical="center"/>
    </xf>
    <xf numFmtId="0" fontId="19" fillId="0" borderId="1" xfId="545" applyNumberFormat="1" applyFont="1" applyFill="1" applyBorder="1" applyAlignment="1" applyProtection="1">
      <alignment horizontal="center" vertical="center"/>
    </xf>
    <xf numFmtId="49" fontId="19" fillId="0" borderId="1" xfId="345" applyNumberFormat="1" applyFont="1" applyFill="1" applyBorder="1" applyAlignment="1" applyProtection="1">
      <alignment vertical="center"/>
    </xf>
    <xf numFmtId="203" fontId="19" fillId="0" borderId="1" xfId="721" applyNumberFormat="1" applyFont="1" applyFill="1" applyBorder="1" applyAlignment="1">
      <alignment vertical="center" wrapText="1"/>
    </xf>
    <xf numFmtId="203" fontId="19" fillId="0" borderId="1" xfId="23" applyNumberFormat="1" applyFont="1" applyFill="1" applyBorder="1" applyAlignment="1" applyProtection="1">
      <alignment vertical="center" wrapText="1"/>
    </xf>
    <xf numFmtId="49" fontId="20" fillId="0" borderId="1" xfId="345" applyNumberFormat="1" applyFont="1" applyFill="1" applyBorder="1" applyAlignment="1" applyProtection="1">
      <alignment vertical="center"/>
    </xf>
    <xf numFmtId="203" fontId="20" fillId="0" borderId="1" xfId="721" applyNumberFormat="1" applyFont="1" applyFill="1" applyBorder="1" applyAlignment="1">
      <alignment vertical="center" wrapText="1"/>
    </xf>
    <xf numFmtId="49" fontId="19" fillId="0" borderId="1" xfId="345" applyNumberFormat="1" applyFont="1" applyFill="1" applyBorder="1" applyAlignment="1" applyProtection="1">
      <alignment vertical="center" wrapText="1"/>
    </xf>
    <xf numFmtId="203" fontId="20" fillId="0" borderId="1" xfId="23" applyNumberFormat="1" applyFont="1" applyFill="1" applyBorder="1" applyAlignment="1">
      <alignment vertical="center" wrapText="1"/>
    </xf>
    <xf numFmtId="0" fontId="9" fillId="0" borderId="0" xfId="545" applyAlignment="1">
      <alignment horizontal="center" vertical="center"/>
    </xf>
    <xf numFmtId="189" fontId="9" fillId="0" borderId="1" xfId="0" applyNumberFormat="1" applyFont="1" applyFill="1" applyBorder="1" applyAlignment="1">
      <alignment vertical="center"/>
    </xf>
    <xf numFmtId="203" fontId="19" fillId="0" borderId="1" xfId="721" applyNumberFormat="1" applyFont="1" applyFill="1" applyBorder="1" applyAlignment="1">
      <alignment horizontal="right" vertical="center" wrapText="1"/>
    </xf>
    <xf numFmtId="203" fontId="9" fillId="0" borderId="0" xfId="545" applyNumberFormat="1" applyFill="1" applyAlignment="1"/>
    <xf numFmtId="0" fontId="9" fillId="0" borderId="0" xfId="782" applyFill="1" applyAlignment="1"/>
    <xf numFmtId="0" fontId="9" fillId="0" borderId="0" xfId="782" applyAlignment="1"/>
    <xf numFmtId="0" fontId="2" fillId="0" borderId="0" xfId="782" applyNumberFormat="1" applyFont="1" applyFill="1" applyAlignment="1" applyProtection="1">
      <alignment horizontal="center" vertical="center" wrapText="1"/>
    </xf>
    <xf numFmtId="0" fontId="12" fillId="0" borderId="0" xfId="559" applyFont="1" applyAlignment="1" applyProtection="1">
      <alignment horizontal="left" vertical="center"/>
    </xf>
    <xf numFmtId="0" fontId="28" fillId="0" borderId="0" xfId="559" applyFont="1" applyAlignment="1"/>
    <xf numFmtId="186" fontId="28" fillId="0" borderId="0" xfId="559" applyNumberFormat="1" applyFont="1" applyAlignment="1"/>
    <xf numFmtId="184" fontId="30" fillId="0" borderId="0" xfId="559" applyNumberFormat="1" applyFont="1" applyFill="1" applyBorder="1" applyAlignment="1" applyProtection="1">
      <alignment horizontal="right" vertical="center"/>
    </xf>
    <xf numFmtId="176" fontId="19" fillId="0" borderId="1" xfId="1012" applyNumberFormat="1" applyFont="1" applyBorder="1" applyAlignment="1">
      <alignment horizontal="center" vertical="center" wrapText="1"/>
    </xf>
    <xf numFmtId="0" fontId="9" fillId="0" borderId="0" xfId="782" applyAlignment="1">
      <alignment horizontal="center" vertical="center"/>
    </xf>
    <xf numFmtId="0" fontId="18" fillId="0" borderId="0" xfId="1011" applyFont="1" applyAlignment="1">
      <alignment horizontal="center" vertical="center"/>
    </xf>
    <xf numFmtId="49" fontId="19" fillId="0" borderId="1" xfId="801" applyNumberFormat="1" applyFont="1" applyFill="1" applyBorder="1" applyAlignment="1" applyProtection="1">
      <alignment horizontal="left" vertical="center" wrapText="1"/>
    </xf>
    <xf numFmtId="203" fontId="30" fillId="0" borderId="1" xfId="23" applyNumberFormat="1" applyFont="1" applyFill="1" applyBorder="1" applyAlignment="1" applyProtection="1">
      <alignment vertical="center" wrapText="1"/>
    </xf>
    <xf numFmtId="49" fontId="19" fillId="0" borderId="1" xfId="761" applyNumberFormat="1" applyFont="1" applyFill="1" applyBorder="1" applyAlignment="1" applyProtection="1">
      <alignment horizontal="left" vertical="center" wrapText="1"/>
    </xf>
    <xf numFmtId="203" fontId="9" fillId="0" borderId="0" xfId="782" applyNumberFormat="1" applyAlignment="1"/>
    <xf numFmtId="0" fontId="9" fillId="0" borderId="0" xfId="782" applyAlignment="1">
      <alignment vertical="center"/>
    </xf>
    <xf numFmtId="0" fontId="20" fillId="0" borderId="0" xfId="782" applyFont="1" applyFill="1" applyAlignment="1" applyProtection="1">
      <alignment horizontal="left" vertical="center"/>
    </xf>
    <xf numFmtId="4" fontId="20" fillId="0" borderId="0" xfId="782" applyNumberFormat="1" applyFont="1" applyFill="1" applyAlignment="1" applyProtection="1">
      <alignment horizontal="right" vertical="center"/>
    </xf>
    <xf numFmtId="186" fontId="29" fillId="0" borderId="0" xfId="782" applyNumberFormat="1" applyFont="1" applyFill="1" applyAlignment="1">
      <alignment vertical="center"/>
    </xf>
    <xf numFmtId="0" fontId="20" fillId="0" borderId="0" xfId="782" applyFont="1" applyFill="1" applyAlignment="1">
      <alignment horizontal="right" vertical="center"/>
    </xf>
    <xf numFmtId="0" fontId="19" fillId="0" borderId="1" xfId="780" applyNumberFormat="1" applyFont="1" applyFill="1" applyBorder="1" applyAlignment="1" applyProtection="1">
      <alignment horizontal="center" vertical="center"/>
    </xf>
    <xf numFmtId="49" fontId="19" fillId="0" borderId="1" xfId="783" applyNumberFormat="1" applyFont="1" applyFill="1" applyBorder="1" applyAlignment="1" applyProtection="1">
      <alignment vertical="center"/>
    </xf>
    <xf numFmtId="203" fontId="19" fillId="0" borderId="1" xfId="953" applyNumberFormat="1" applyFont="1" applyBorder="1" applyAlignment="1">
      <alignment horizontal="right" vertical="center" wrapText="1"/>
    </xf>
    <xf numFmtId="203" fontId="19" fillId="0" borderId="1" xfId="721" applyNumberFormat="1" applyFont="1" applyBorder="1" applyAlignment="1">
      <alignment horizontal="right" vertical="center" wrapText="1"/>
    </xf>
    <xf numFmtId="0" fontId="18" fillId="0" borderId="0" xfId="1011" applyFont="1">
      <alignment vertical="center"/>
    </xf>
    <xf numFmtId="49" fontId="20" fillId="0" borderId="1" xfId="783" applyNumberFormat="1" applyFont="1" applyFill="1" applyBorder="1" applyAlignment="1" applyProtection="1">
      <alignment vertical="center"/>
    </xf>
    <xf numFmtId="203" fontId="20" fillId="0" borderId="1" xfId="953" applyNumberFormat="1" applyFont="1" applyBorder="1" applyAlignment="1">
      <alignment horizontal="right" vertical="center" wrapText="1"/>
    </xf>
    <xf numFmtId="203" fontId="20" fillId="0" borderId="1" xfId="721" applyNumberFormat="1" applyFont="1" applyBorder="1" applyAlignment="1">
      <alignment horizontal="right" vertical="center" wrapText="1"/>
    </xf>
    <xf numFmtId="203" fontId="20" fillId="0" borderId="1" xfId="721" applyNumberFormat="1" applyFont="1" applyFill="1" applyBorder="1" applyAlignment="1">
      <alignment horizontal="right" vertical="center" wrapText="1"/>
    </xf>
    <xf numFmtId="203" fontId="19" fillId="0" borderId="1" xfId="953" applyNumberFormat="1" applyFont="1" applyFill="1" applyBorder="1" applyAlignment="1">
      <alignment horizontal="right" vertical="center" wrapText="1"/>
    </xf>
    <xf numFmtId="203" fontId="20" fillId="0" borderId="1" xfId="953" applyNumberFormat="1" applyFont="1" applyFill="1" applyBorder="1" applyAlignment="1">
      <alignment horizontal="right" vertical="center" wrapText="1"/>
    </xf>
    <xf numFmtId="49" fontId="19" fillId="0" borderId="1" xfId="761" applyNumberFormat="1" applyFont="1" applyFill="1" applyBorder="1" applyAlignment="1" applyProtection="1">
      <alignment vertical="center"/>
    </xf>
    <xf numFmtId="0" fontId="9" fillId="0" borderId="0" xfId="1012">
      <alignment vertical="center"/>
    </xf>
    <xf numFmtId="0" fontId="8" fillId="0" borderId="0" xfId="1012" applyFont="1" applyAlignment="1">
      <alignment horizontal="center" vertical="center" wrapText="1"/>
    </xf>
    <xf numFmtId="0" fontId="9" fillId="0" borderId="0" xfId="1012" applyFill="1" applyBorder="1" applyAlignment="1">
      <alignment vertical="center"/>
    </xf>
    <xf numFmtId="0" fontId="9" fillId="0" borderId="0" xfId="1012" applyFill="1">
      <alignment vertical="center"/>
    </xf>
    <xf numFmtId="0" fontId="1" fillId="0" borderId="0" xfId="0" applyFont="1" applyFill="1" applyAlignment="1">
      <alignment vertical="center"/>
    </xf>
    <xf numFmtId="0" fontId="31" fillId="0" borderId="0" xfId="834" applyFont="1" applyAlignment="1">
      <alignment horizontal="center" vertical="center" shrinkToFit="1"/>
    </xf>
    <xf numFmtId="0" fontId="10" fillId="0" borderId="0" xfId="834" applyFont="1" applyAlignment="1">
      <alignment horizontal="center" vertical="center" shrinkToFit="1"/>
    </xf>
    <xf numFmtId="0" fontId="12" fillId="0" borderId="0" xfId="834" applyFont="1" applyBorder="1" applyAlignment="1">
      <alignment horizontal="left" vertical="center" wrapText="1"/>
    </xf>
    <xf numFmtId="0" fontId="12" fillId="0" borderId="0" xfId="0" applyFont="1" applyFill="1" applyAlignment="1">
      <alignment horizontal="right"/>
    </xf>
    <xf numFmtId="0" fontId="19" fillId="0" borderId="1" xfId="1016" applyFont="1" applyBorder="1" applyAlignment="1">
      <alignment horizontal="center" vertical="center"/>
    </xf>
    <xf numFmtId="49" fontId="19" fillId="0" borderId="1" xfId="0" applyNumberFormat="1" applyFont="1" applyFill="1" applyBorder="1" applyAlignment="1" applyProtection="1">
      <alignment vertical="center" wrapText="1"/>
    </xf>
    <xf numFmtId="203" fontId="20" fillId="0" borderId="1" xfId="23" applyNumberFormat="1" applyFont="1" applyBorder="1" applyAlignment="1">
      <alignment horizontal="right" vertical="center" wrapText="1"/>
    </xf>
    <xf numFmtId="0" fontId="20" fillId="0" borderId="1" xfId="511"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32" fillId="0" borderId="1" xfId="1012" applyFont="1" applyFill="1" applyBorder="1">
      <alignment vertical="center"/>
    </xf>
    <xf numFmtId="0" fontId="12" fillId="0" borderId="0" xfId="0" applyFont="1" applyFill="1" applyBorder="1" applyAlignment="1">
      <alignment horizontal="left" vertical="center" wrapText="1"/>
    </xf>
    <xf numFmtId="0" fontId="33" fillId="0" borderId="1" xfId="0" applyFont="1" applyFill="1" applyBorder="1" applyAlignment="1">
      <alignment horizontal="center" vertical="center"/>
    </xf>
    <xf numFmtId="203" fontId="33" fillId="0" borderId="1" xfId="23" applyNumberFormat="1" applyFont="1" applyBorder="1" applyAlignment="1">
      <alignment horizontal="right" vertical="center" wrapText="1"/>
    </xf>
    <xf numFmtId="0" fontId="10" fillId="0" borderId="0" xfId="833" applyFont="1" applyFill="1" applyAlignment="1">
      <alignment horizontal="center" vertical="center" shrinkToFit="1"/>
    </xf>
    <xf numFmtId="0" fontId="12" fillId="0" borderId="0" xfId="833" applyFont="1" applyFill="1" applyAlignment="1">
      <alignment horizontal="left" vertical="center" wrapText="1"/>
    </xf>
    <xf numFmtId="176" fontId="20" fillId="0" borderId="0" xfId="1014" applyNumberFormat="1" applyFont="1" applyFill="1" applyBorder="1" applyAlignment="1">
      <alignment horizontal="right" vertical="center"/>
    </xf>
    <xf numFmtId="0" fontId="19" fillId="0" borderId="1" xfId="1014" applyFont="1" applyFill="1" applyBorder="1" applyAlignment="1">
      <alignment horizontal="center" vertical="center"/>
    </xf>
    <xf numFmtId="0" fontId="0" fillId="0" borderId="0" xfId="0" applyFont="1" applyAlignment="1"/>
    <xf numFmtId="203" fontId="19" fillId="0" borderId="1" xfId="1012" applyNumberFormat="1" applyFont="1" applyFill="1" applyBorder="1" applyAlignment="1">
      <alignment horizontal="right" vertical="center" wrapText="1"/>
    </xf>
    <xf numFmtId="203" fontId="20" fillId="0" borderId="1" xfId="1012" applyNumberFormat="1" applyFont="1" applyFill="1" applyBorder="1" applyAlignment="1">
      <alignment horizontal="right" vertical="center" wrapText="1"/>
    </xf>
    <xf numFmtId="49" fontId="20" fillId="0" borderId="1" xfId="0" applyNumberFormat="1" applyFont="1" applyFill="1" applyBorder="1" applyAlignment="1" applyProtection="1">
      <alignment vertical="center" wrapText="1"/>
    </xf>
    <xf numFmtId="0" fontId="19" fillId="0" borderId="1" xfId="1012" applyFont="1" applyFill="1" applyBorder="1" applyAlignment="1">
      <alignment horizontal="distributed" vertical="center" wrapText="1"/>
    </xf>
    <xf numFmtId="0" fontId="19" fillId="0" borderId="1" xfId="511" applyNumberFormat="1" applyFont="1" applyFill="1" applyBorder="1" applyAlignment="1">
      <alignment horizontal="left" vertical="center" wrapText="1"/>
    </xf>
    <xf numFmtId="0" fontId="20" fillId="0" borderId="1" xfId="511" applyNumberFormat="1" applyFont="1" applyFill="1" applyBorder="1" applyAlignment="1">
      <alignment horizontal="left" vertical="center" wrapText="1" indent="1"/>
    </xf>
    <xf numFmtId="203" fontId="12" fillId="0" borderId="1" xfId="0" applyNumberFormat="1" applyFont="1" applyFill="1" applyBorder="1" applyAlignment="1">
      <alignment horizontal="right" vertical="center" wrapText="1"/>
    </xf>
    <xf numFmtId="0" fontId="19" fillId="0" borderId="1" xfId="1012" applyFont="1" applyFill="1" applyBorder="1" applyAlignment="1">
      <alignment horizontal="left" vertical="center" wrapText="1"/>
    </xf>
    <xf numFmtId="203" fontId="11" fillId="0" borderId="1" xfId="0" applyNumberFormat="1" applyFont="1" applyFill="1" applyBorder="1" applyAlignment="1">
      <alignment horizontal="right" vertical="center" wrapText="1"/>
    </xf>
    <xf numFmtId="41" fontId="0" fillId="0" borderId="0" xfId="0" applyNumberFormat="1" applyAlignment="1"/>
    <xf numFmtId="203" fontId="0" fillId="0" borderId="0" xfId="0" applyNumberFormat="1" applyAlignment="1"/>
    <xf numFmtId="0" fontId="9" fillId="0" borderId="0" xfId="511" applyFill="1" applyAlignment="1"/>
    <xf numFmtId="0" fontId="34" fillId="0" borderId="0" xfId="511" applyFont="1" applyFill="1" applyAlignment="1"/>
    <xf numFmtId="0" fontId="35" fillId="0" borderId="0" xfId="833" applyFont="1" applyFill="1" applyAlignment="1">
      <alignment horizontal="center" vertical="center" shrinkToFit="1"/>
    </xf>
    <xf numFmtId="0" fontId="36" fillId="0" borderId="0" xfId="833" applyFont="1" applyFill="1" applyAlignment="1">
      <alignment horizontal="left" vertical="center" wrapText="1"/>
    </xf>
    <xf numFmtId="0" fontId="20" fillId="0" borderId="0" xfId="511" applyFont="1" applyFill="1" applyAlignment="1">
      <alignment horizontal="right" vertical="center"/>
    </xf>
    <xf numFmtId="0" fontId="19" fillId="0" borderId="1" xfId="511" applyFont="1" applyFill="1" applyBorder="1" applyAlignment="1">
      <alignment horizontal="center" vertical="center" wrapText="1"/>
    </xf>
    <xf numFmtId="0" fontId="18" fillId="0" borderId="0" xfId="1011" applyFont="1" applyFill="1">
      <alignment vertical="center"/>
    </xf>
    <xf numFmtId="0" fontId="30" fillId="0" borderId="1" xfId="0" applyFont="1" applyFill="1" applyBorder="1" applyAlignment="1" applyProtection="1">
      <alignment horizontal="right" vertical="center"/>
      <protection locked="0"/>
    </xf>
    <xf numFmtId="190" fontId="11" fillId="0" borderId="1" xfId="833" applyNumberFormat="1" applyFont="1" applyFill="1" applyBorder="1" applyAlignment="1">
      <alignment horizontal="right" vertical="center" wrapText="1"/>
    </xf>
    <xf numFmtId="190" fontId="12" fillId="0" borderId="1" xfId="0" applyNumberFormat="1" applyFont="1" applyFill="1" applyBorder="1" applyAlignment="1">
      <alignment horizontal="right" vertical="center" wrapText="1"/>
    </xf>
    <xf numFmtId="0" fontId="30" fillId="0" borderId="1" xfId="0" applyNumberFormat="1" applyFont="1" applyFill="1" applyBorder="1" applyAlignment="1" applyProtection="1">
      <alignment horizontal="right" vertical="center"/>
    </xf>
    <xf numFmtId="190" fontId="12" fillId="0" borderId="1" xfId="833" applyNumberFormat="1" applyFont="1" applyFill="1" applyBorder="1" applyAlignment="1">
      <alignment horizontal="right" vertical="center" wrapText="1"/>
    </xf>
    <xf numFmtId="3" fontId="30" fillId="0" borderId="1" xfId="0" applyNumberFormat="1" applyFont="1" applyFill="1" applyBorder="1" applyAlignment="1" applyProtection="1">
      <alignment horizontal="right" vertical="center" wrapText="1"/>
      <protection locked="0"/>
    </xf>
    <xf numFmtId="4" fontId="37" fillId="0" borderId="1" xfId="1333" applyNumberFormat="1" applyFont="1" applyFill="1" applyBorder="1" applyAlignment="1" applyProtection="1">
      <alignment horizontal="right" vertical="center"/>
    </xf>
    <xf numFmtId="4" fontId="38" fillId="0" borderId="1" xfId="1333" applyNumberFormat="1" applyFont="1" applyFill="1" applyBorder="1" applyAlignment="1" applyProtection="1">
      <alignment horizontal="right" vertical="center"/>
    </xf>
    <xf numFmtId="203" fontId="19" fillId="0" borderId="1" xfId="833" applyNumberFormat="1" applyFont="1" applyFill="1" applyBorder="1" applyAlignment="1">
      <alignment horizontal="right" vertical="center" wrapText="1"/>
    </xf>
    <xf numFmtId="203" fontId="20" fillId="0" borderId="1" xfId="833" applyNumberFormat="1" applyFont="1" applyFill="1" applyBorder="1" applyAlignment="1">
      <alignment horizontal="right" vertical="center" wrapText="1"/>
    </xf>
    <xf numFmtId="203" fontId="20" fillId="0" borderId="1" xfId="1213" applyNumberFormat="1" applyFont="1" applyFill="1" applyBorder="1" applyAlignment="1">
      <alignment horizontal="right" vertical="center" wrapText="1"/>
    </xf>
    <xf numFmtId="203" fontId="19" fillId="0" borderId="1" xfId="1213" applyNumberFormat="1" applyFont="1" applyFill="1" applyBorder="1" applyAlignment="1">
      <alignment horizontal="right" vertical="center" wrapText="1"/>
    </xf>
    <xf numFmtId="0" fontId="11" fillId="0" borderId="1" xfId="0" applyFont="1" applyFill="1" applyBorder="1" applyAlignment="1">
      <alignment horizontal="distributed" vertical="center" wrapText="1"/>
    </xf>
    <xf numFmtId="190" fontId="11" fillId="0" borderId="1" xfId="0" applyNumberFormat="1" applyFont="1" applyFill="1" applyBorder="1" applyAlignment="1">
      <alignment horizontal="right" vertical="center" wrapText="1"/>
    </xf>
    <xf numFmtId="49" fontId="20" fillId="0" borderId="1" xfId="0" applyNumberFormat="1" applyFont="1" applyFill="1" applyBorder="1" applyAlignment="1" applyProtection="1">
      <alignment horizontal="left" vertical="center" wrapText="1"/>
    </xf>
    <xf numFmtId="203" fontId="20" fillId="0" borderId="1" xfId="0" applyNumberFormat="1" applyFont="1" applyFill="1" applyBorder="1" applyAlignment="1">
      <alignment horizontal="right" vertical="center" wrapText="1"/>
    </xf>
    <xf numFmtId="41" fontId="9" fillId="0" borderId="0" xfId="511" applyNumberFormat="1" applyFill="1" applyAlignment="1"/>
    <xf numFmtId="203" fontId="9" fillId="0" borderId="0" xfId="511" applyNumberFormat="1" applyFill="1" applyAlignment="1"/>
    <xf numFmtId="0" fontId="20" fillId="0" borderId="0" xfId="511" applyFont="1" applyFill="1" applyAlignment="1"/>
    <xf numFmtId="0" fontId="39" fillId="0" borderId="0" xfId="833" applyFont="1" applyFill="1" applyAlignment="1">
      <alignment vertical="center" shrinkToFit="1"/>
    </xf>
    <xf numFmtId="176" fontId="9" fillId="0" borderId="0" xfId="1014" applyNumberFormat="1" applyFont="1" applyFill="1" applyBorder="1" applyAlignment="1">
      <alignment vertical="center"/>
    </xf>
    <xf numFmtId="0" fontId="19" fillId="0" borderId="1" xfId="1014" applyFont="1" applyFill="1" applyBorder="1" applyAlignment="1">
      <alignment horizontal="distributed" vertical="center" wrapText="1" indent="3"/>
    </xf>
    <xf numFmtId="41" fontId="11" fillId="0" borderId="1" xfId="0" applyNumberFormat="1" applyFont="1" applyFill="1" applyBorder="1" applyAlignment="1">
      <alignment horizontal="right" vertical="center" wrapText="1"/>
    </xf>
    <xf numFmtId="41" fontId="20" fillId="0" borderId="1" xfId="1012" applyNumberFormat="1" applyFont="1" applyFill="1" applyBorder="1" applyAlignment="1">
      <alignment horizontal="right" vertical="center" wrapText="1"/>
    </xf>
    <xf numFmtId="41" fontId="19" fillId="0" borderId="1" xfId="1012" applyNumberFormat="1" applyFont="1" applyFill="1" applyBorder="1" applyAlignment="1">
      <alignment horizontal="right" vertical="center" wrapText="1"/>
    </xf>
    <xf numFmtId="0" fontId="20" fillId="0" borderId="1" xfId="738" applyNumberFormat="1" applyFont="1" applyFill="1" applyBorder="1" applyAlignment="1">
      <alignment horizontal="left" vertical="center" wrapText="1"/>
    </xf>
    <xf numFmtId="0" fontId="19" fillId="0" borderId="1" xfId="1014" applyFont="1" applyFill="1" applyBorder="1" applyAlignment="1">
      <alignment horizontal="left" vertical="center" wrapText="1"/>
    </xf>
    <xf numFmtId="0" fontId="20" fillId="0" borderId="1" xfId="738" applyNumberFormat="1" applyFont="1" applyFill="1" applyBorder="1" applyAlignment="1">
      <alignment horizontal="left" vertical="center" wrapText="1" indent="2"/>
    </xf>
    <xf numFmtId="0" fontId="20" fillId="0" borderId="1" xfId="738" applyNumberFormat="1" applyFont="1" applyFill="1" applyBorder="1" applyAlignment="1">
      <alignment horizontal="left" vertical="center" wrapText="1" indent="1"/>
    </xf>
    <xf numFmtId="0" fontId="19" fillId="0" borderId="1" xfId="738" applyNumberFormat="1" applyFont="1" applyFill="1" applyBorder="1" applyAlignment="1">
      <alignment horizontal="left" vertical="center" wrapText="1"/>
    </xf>
    <xf numFmtId="184" fontId="20" fillId="0" borderId="0" xfId="745" applyNumberFormat="1" applyFont="1" applyFill="1" applyBorder="1" applyAlignment="1" applyProtection="1">
      <alignment horizontal="left" vertical="center"/>
    </xf>
    <xf numFmtId="0" fontId="20" fillId="0" borderId="0" xfId="511" applyFont="1" applyFill="1" applyBorder="1" applyAlignment="1">
      <alignment vertical="center"/>
    </xf>
    <xf numFmtId="0" fontId="20" fillId="0" borderId="0" xfId="511" applyFont="1" applyFill="1" applyAlignment="1">
      <alignment vertical="center"/>
    </xf>
    <xf numFmtId="184" fontId="28" fillId="0" borderId="0" xfId="745" applyNumberFormat="1" applyFont="1" applyFill="1" applyBorder="1" applyAlignment="1" applyProtection="1">
      <alignment horizontal="right" vertical="center"/>
    </xf>
    <xf numFmtId="41" fontId="19" fillId="0" borderId="1" xfId="1213" applyNumberFormat="1" applyFont="1" applyFill="1" applyBorder="1" applyAlignment="1">
      <alignment horizontal="right" vertical="center" wrapText="1"/>
    </xf>
    <xf numFmtId="0" fontId="40" fillId="3" borderId="0" xfId="1011" applyFont="1" applyFill="1">
      <alignment vertical="center"/>
    </xf>
    <xf numFmtId="41" fontId="20" fillId="0" borderId="1" xfId="1213" applyNumberFormat="1" applyFont="1" applyFill="1" applyBorder="1" applyAlignment="1">
      <alignment horizontal="right" vertical="center" wrapText="1"/>
    </xf>
    <xf numFmtId="41" fontId="41" fillId="0" borderId="1" xfId="0" applyNumberFormat="1" applyFont="1" applyFill="1" applyBorder="1" applyAlignment="1">
      <alignment horizontal="right" vertical="center" wrapText="1"/>
    </xf>
    <xf numFmtId="41" fontId="30" fillId="0" borderId="1" xfId="0" applyNumberFormat="1" applyFont="1" applyFill="1" applyBorder="1" applyAlignment="1">
      <alignment horizontal="right" vertical="center" wrapText="1"/>
    </xf>
    <xf numFmtId="41" fontId="20" fillId="0" borderId="1" xfId="0" applyNumberFormat="1" applyFont="1" applyFill="1" applyBorder="1" applyAlignment="1" applyProtection="1">
      <alignment horizontal="right" vertical="center" wrapText="1"/>
    </xf>
    <xf numFmtId="41" fontId="12" fillId="0" borderId="1" xfId="0" applyNumberFormat="1" applyFont="1" applyFill="1" applyBorder="1" applyAlignment="1">
      <alignment horizontal="right" vertical="center" wrapText="1"/>
    </xf>
    <xf numFmtId="41" fontId="20" fillId="0" borderId="1" xfId="833" applyNumberFormat="1" applyFont="1" applyFill="1" applyBorder="1" applyAlignment="1">
      <alignment horizontal="right" vertical="center" wrapText="1"/>
    </xf>
    <xf numFmtId="41" fontId="19" fillId="0" borderId="1" xfId="0" applyNumberFormat="1" applyFont="1" applyFill="1" applyBorder="1" applyAlignment="1" applyProtection="1">
      <alignment horizontal="right" vertical="center" wrapText="1"/>
    </xf>
    <xf numFmtId="41" fontId="19" fillId="0" borderId="1" xfId="833" applyNumberFormat="1" applyFont="1" applyFill="1" applyBorder="1" applyAlignment="1">
      <alignment horizontal="right" vertical="center" wrapText="1"/>
    </xf>
    <xf numFmtId="0" fontId="11" fillId="0" borderId="1" xfId="0" applyFont="1" applyBorder="1" applyAlignment="1">
      <alignment horizontal="distributed" vertical="center" wrapText="1"/>
    </xf>
    <xf numFmtId="0" fontId="42" fillId="0" borderId="0" xfId="0" applyFont="1" applyAlignment="1"/>
    <xf numFmtId="0" fontId="0" fillId="0" borderId="0" xfId="0" applyFill="1" applyAlignment="1"/>
    <xf numFmtId="0" fontId="10" fillId="0" borderId="0" xfId="761" applyFont="1" applyFill="1" applyAlignment="1">
      <alignment horizontal="center" vertical="center"/>
    </xf>
    <xf numFmtId="0" fontId="42" fillId="0" borderId="0" xfId="0" applyFont="1" applyFill="1" applyAlignment="1"/>
    <xf numFmtId="0" fontId="12" fillId="0" borderId="0" xfId="761" applyFont="1" applyFill="1" applyAlignment="1">
      <alignment horizontal="left" vertical="center"/>
    </xf>
    <xf numFmtId="0" fontId="12" fillId="0" borderId="0" xfId="0" applyFont="1" applyFill="1" applyAlignment="1">
      <alignment vertical="center"/>
    </xf>
    <xf numFmtId="0" fontId="12" fillId="0" borderId="0" xfId="761" applyFont="1" applyFill="1" applyAlignment="1">
      <alignment horizontal="right" vertical="center"/>
    </xf>
    <xf numFmtId="203" fontId="9" fillId="0" borderId="0" xfId="511" applyNumberFormat="1" applyFont="1" applyFill="1" applyAlignment="1">
      <alignment horizontal="center" vertical="center" wrapText="1"/>
    </xf>
    <xf numFmtId="203" fontId="33" fillId="0" borderId="1" xfId="0" applyNumberFormat="1" applyFont="1" applyFill="1" applyBorder="1" applyAlignment="1">
      <alignment vertical="center" wrapText="1"/>
    </xf>
    <xf numFmtId="190" fontId="33" fillId="0" borderId="1" xfId="32" applyNumberFormat="1" applyFont="1" applyFill="1" applyBorder="1" applyAlignment="1">
      <alignment vertical="center" wrapText="1"/>
    </xf>
    <xf numFmtId="0" fontId="18" fillId="0" borderId="0" xfId="1011" applyFont="1" applyFill="1" applyAlignment="1">
      <alignment horizontal="center" vertical="center"/>
    </xf>
    <xf numFmtId="0" fontId="20" fillId="0" borderId="1" xfId="0" applyFont="1" applyBorder="1" applyAlignment="1">
      <alignment horizontal="left" vertical="center" wrapText="1"/>
    </xf>
    <xf numFmtId="203" fontId="20" fillId="0" borderId="1" xfId="0" applyNumberFormat="1" applyFont="1" applyFill="1" applyBorder="1" applyAlignment="1">
      <alignment vertical="center" wrapText="1"/>
    </xf>
    <xf numFmtId="190" fontId="20" fillId="0" borderId="1" xfId="32" applyNumberFormat="1" applyFont="1" applyFill="1" applyBorder="1" applyAlignment="1">
      <alignment vertical="center" wrapText="1"/>
    </xf>
    <xf numFmtId="0" fontId="18" fillId="3" borderId="0" xfId="1011" applyFont="1" applyFill="1" applyAlignment="1">
      <alignment horizontal="center"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203" fontId="19" fillId="0" borderId="1" xfId="0" applyNumberFormat="1" applyFont="1" applyFill="1" applyBorder="1" applyAlignment="1">
      <alignment vertical="center" wrapText="1"/>
    </xf>
    <xf numFmtId="190" fontId="19" fillId="0" borderId="1" xfId="32" applyNumberFormat="1" applyFont="1" applyFill="1" applyBorder="1" applyAlignment="1">
      <alignment vertical="center" wrapText="1"/>
    </xf>
    <xf numFmtId="0" fontId="9" fillId="0" borderId="0" xfId="1012" applyFill="1" applyProtection="1">
      <alignment vertical="center"/>
    </xf>
    <xf numFmtId="0" fontId="18" fillId="0" borderId="0" xfId="1012" applyFont="1" applyFill="1" applyProtection="1">
      <alignment vertical="center"/>
    </xf>
    <xf numFmtId="0" fontId="32" fillId="0" borderId="0" xfId="1012" applyFont="1" applyFill="1" applyAlignment="1" applyProtection="1">
      <alignment horizontal="center" vertical="center"/>
    </xf>
    <xf numFmtId="0" fontId="32" fillId="0" borderId="0" xfId="1012" applyFont="1" applyFill="1" applyProtection="1">
      <alignment vertical="center"/>
    </xf>
    <xf numFmtId="176" fontId="9" fillId="0" borderId="0" xfId="1012" applyNumberFormat="1" applyFill="1" applyProtection="1">
      <alignment vertical="center"/>
    </xf>
    <xf numFmtId="203" fontId="9" fillId="0" borderId="0" xfId="511" applyNumberFormat="1" applyFill="1" applyAlignment="1" applyProtection="1"/>
    <xf numFmtId="0" fontId="43" fillId="0" borderId="0" xfId="0" applyFont="1" applyFill="1" applyAlignment="1">
      <alignment horizontal="center" vertical="center"/>
    </xf>
    <xf numFmtId="0" fontId="20" fillId="0" borderId="0" xfId="1012" applyFont="1" applyFill="1" applyProtection="1">
      <alignment vertical="center"/>
    </xf>
    <xf numFmtId="176" fontId="20" fillId="0" borderId="0" xfId="1012" applyNumberFormat="1" applyFont="1" applyFill="1" applyBorder="1" applyAlignment="1" applyProtection="1">
      <alignment horizontal="right" vertical="center"/>
    </xf>
    <xf numFmtId="203" fontId="18" fillId="0" borderId="0" xfId="511" applyNumberFormat="1" applyFont="1" applyFill="1" applyAlignment="1" applyProtection="1"/>
    <xf numFmtId="176" fontId="19" fillId="0" borderId="2" xfId="1012" applyNumberFormat="1" applyFont="1" applyFill="1" applyBorder="1" applyAlignment="1" applyProtection="1">
      <alignment horizontal="center" vertical="center" wrapText="1"/>
    </xf>
    <xf numFmtId="0" fontId="19" fillId="0" borderId="1" xfId="1012" applyFont="1" applyFill="1" applyBorder="1" applyAlignment="1" applyProtection="1">
      <alignment horizontal="distributed" vertical="center" wrapText="1" indent="3"/>
    </xf>
    <xf numFmtId="176" fontId="19" fillId="0" borderId="1" xfId="1012" applyNumberFormat="1" applyFont="1" applyFill="1" applyBorder="1" applyAlignment="1" applyProtection="1">
      <alignment horizontal="center" vertical="center" wrapText="1"/>
    </xf>
    <xf numFmtId="0" fontId="32" fillId="0" borderId="0" xfId="1012" applyFont="1" applyFill="1" applyAlignment="1" applyProtection="1">
      <alignment horizontal="center" vertical="center" wrapText="1"/>
    </xf>
    <xf numFmtId="0" fontId="11" fillId="0" borderId="8" xfId="0" applyFont="1" applyFill="1" applyBorder="1" applyAlignment="1" applyProtection="1">
      <alignment horizontal="left" vertical="center"/>
    </xf>
    <xf numFmtId="49" fontId="11" fillId="0" borderId="1" xfId="0" applyNumberFormat="1" applyFont="1" applyFill="1" applyBorder="1" applyAlignment="1" applyProtection="1">
      <alignment horizontal="left" vertical="center" wrapText="1"/>
    </xf>
    <xf numFmtId="3" fontId="11" fillId="0" borderId="1" xfId="0" applyNumberFormat="1" applyFont="1" applyFill="1" applyBorder="1" applyAlignment="1" applyProtection="1">
      <alignment horizontal="right" vertical="center"/>
    </xf>
    <xf numFmtId="190" fontId="19" fillId="0" borderId="1" xfId="32" applyNumberFormat="1" applyFont="1" applyFill="1" applyBorder="1" applyAlignment="1" applyProtection="1">
      <alignment horizontal="right" vertical="center" wrapText="1" shrinkToFit="1"/>
    </xf>
    <xf numFmtId="0" fontId="18" fillId="0" borderId="0" xfId="1011" applyFont="1" applyFill="1" applyProtection="1">
      <alignment vertical="center"/>
    </xf>
    <xf numFmtId="49" fontId="12" fillId="0" borderId="1" xfId="0" applyNumberFormat="1" applyFont="1" applyFill="1" applyBorder="1" applyAlignment="1" applyProtection="1">
      <alignment horizontal="left" vertical="center" wrapText="1"/>
    </xf>
    <xf numFmtId="0" fontId="12" fillId="0" borderId="8" xfId="0" applyFont="1" applyFill="1" applyBorder="1" applyAlignment="1" applyProtection="1">
      <alignment horizontal="left" vertical="center"/>
    </xf>
    <xf numFmtId="3" fontId="12" fillId="0" borderId="1" xfId="0" applyNumberFormat="1" applyFont="1" applyFill="1" applyBorder="1" applyAlignment="1" applyProtection="1">
      <alignment horizontal="right" vertical="center"/>
    </xf>
    <xf numFmtId="190" fontId="20" fillId="0" borderId="1" xfId="32" applyNumberFormat="1" applyFont="1" applyFill="1" applyBorder="1" applyAlignment="1" applyProtection="1">
      <alignment horizontal="right" vertical="center" wrapText="1" shrinkToFit="1"/>
    </xf>
    <xf numFmtId="49" fontId="20" fillId="0" borderId="1" xfId="0" applyNumberFormat="1" applyFont="1" applyFill="1" applyBorder="1" applyAlignment="1" applyProtection="1">
      <alignment horizontal="left" vertical="center" wrapText="1" indent="4"/>
    </xf>
    <xf numFmtId="3" fontId="12" fillId="0" borderId="1" xfId="0" applyNumberFormat="1" applyFont="1" applyFill="1" applyBorder="1" applyAlignment="1" applyProtection="1">
      <alignment horizontal="right" vertical="center"/>
      <protection locked="0"/>
    </xf>
    <xf numFmtId="49" fontId="11" fillId="0" borderId="8" xfId="0" applyNumberFormat="1" applyFont="1" applyFill="1" applyBorder="1" applyAlignment="1" applyProtection="1">
      <alignment horizontal="left" vertical="center" wrapText="1"/>
    </xf>
    <xf numFmtId="49" fontId="12" fillId="0" borderId="8" xfId="0" applyNumberFormat="1" applyFont="1" applyFill="1" applyBorder="1" applyAlignment="1" applyProtection="1">
      <alignment horizontal="left" vertical="center" wrapText="1"/>
    </xf>
    <xf numFmtId="49" fontId="44" fillId="0" borderId="8" xfId="0" applyNumberFormat="1" applyFont="1" applyFill="1" applyBorder="1" applyAlignment="1" applyProtection="1">
      <alignment horizontal="distributed" vertical="center"/>
    </xf>
    <xf numFmtId="49" fontId="44" fillId="0" borderId="1" xfId="0" applyNumberFormat="1" applyFont="1" applyFill="1" applyBorder="1" applyAlignment="1" applyProtection="1">
      <alignment horizontal="distributed" vertical="center" wrapText="1"/>
    </xf>
    <xf numFmtId="49" fontId="19" fillId="0" borderId="2" xfId="1012" applyNumberFormat="1" applyFont="1" applyFill="1" applyBorder="1" applyAlignment="1" applyProtection="1">
      <alignment horizontal="left" vertical="center"/>
    </xf>
    <xf numFmtId="0" fontId="19" fillId="0" borderId="1" xfId="1012" applyFont="1" applyFill="1" applyBorder="1" applyAlignment="1" applyProtection="1">
      <alignment horizontal="left" vertical="center" wrapText="1"/>
    </xf>
    <xf numFmtId="49" fontId="20" fillId="4" borderId="2" xfId="1012" applyNumberFormat="1" applyFont="1" applyFill="1" applyBorder="1" applyAlignment="1" applyProtection="1">
      <alignment horizontal="left" vertical="center"/>
    </xf>
    <xf numFmtId="0" fontId="20" fillId="0" borderId="1" xfId="1012" applyFont="1" applyFill="1" applyBorder="1" applyAlignment="1" applyProtection="1">
      <alignment horizontal="left" vertical="center" wrapText="1"/>
    </xf>
    <xf numFmtId="49" fontId="20" fillId="0" borderId="2" xfId="1012" applyNumberFormat="1" applyFont="1" applyFill="1" applyBorder="1" applyAlignment="1" applyProtection="1">
      <alignment horizontal="left" vertical="center"/>
    </xf>
    <xf numFmtId="0" fontId="20" fillId="0" borderId="1" xfId="1011" applyFont="1" applyFill="1" applyBorder="1" applyAlignment="1" applyProtection="1">
      <alignment horizontal="left" vertical="center" wrapText="1"/>
    </xf>
    <xf numFmtId="0" fontId="19" fillId="0" borderId="1" xfId="1011" applyFont="1" applyFill="1" applyBorder="1" applyAlignment="1" applyProtection="1">
      <alignment horizontal="left" vertical="center" wrapText="1"/>
    </xf>
    <xf numFmtId="49" fontId="19" fillId="0" borderId="2" xfId="1012" applyNumberFormat="1" applyFont="1" applyFill="1" applyBorder="1" applyAlignment="1" applyProtection="1">
      <alignment horizontal="distributed" vertical="center" indent="1"/>
    </xf>
    <xf numFmtId="0" fontId="19" fillId="0" borderId="1" xfId="1012" applyFont="1" applyFill="1" applyBorder="1" applyAlignment="1" applyProtection="1">
      <alignment horizontal="distributed" vertical="center" wrapText="1" indent="1"/>
    </xf>
    <xf numFmtId="203" fontId="9" fillId="0" borderId="0" xfId="1012" applyNumberFormat="1" applyFill="1" applyProtection="1">
      <alignment vertical="center"/>
    </xf>
    <xf numFmtId="0" fontId="18" fillId="0" borderId="0" xfId="1012" applyFont="1" applyFill="1">
      <alignment vertical="center"/>
    </xf>
    <xf numFmtId="0" fontId="32" fillId="0" borderId="0" xfId="1012" applyFont="1" applyFill="1" applyAlignment="1">
      <alignment horizontal="center" vertical="center"/>
    </xf>
    <xf numFmtId="176" fontId="9" fillId="0" borderId="0" xfId="1012" applyNumberFormat="1" applyFill="1">
      <alignment vertical="center"/>
    </xf>
    <xf numFmtId="0" fontId="20" fillId="0" borderId="0" xfId="1012" applyFont="1" applyFill="1">
      <alignment vertical="center"/>
    </xf>
    <xf numFmtId="0" fontId="45" fillId="0" borderId="0" xfId="1012" applyFont="1" applyFill="1">
      <alignment vertical="center"/>
    </xf>
    <xf numFmtId="176" fontId="20" fillId="0" borderId="0" xfId="1012" applyNumberFormat="1" applyFont="1" applyFill="1" applyAlignment="1">
      <alignment horizontal="right" vertical="center"/>
    </xf>
    <xf numFmtId="176" fontId="19" fillId="0" borderId="2" xfId="1012" applyNumberFormat="1" applyFont="1" applyFill="1" applyBorder="1" applyAlignment="1">
      <alignment horizontal="center" vertical="center" wrapText="1"/>
    </xf>
    <xf numFmtId="0" fontId="19" fillId="0" borderId="1" xfId="1012" applyFont="1" applyFill="1" applyBorder="1" applyAlignment="1">
      <alignment horizontal="distributed" vertical="center" wrapText="1" indent="3"/>
    </xf>
    <xf numFmtId="0" fontId="46" fillId="0" borderId="0" xfId="1010" applyFont="1" applyFill="1" applyAlignment="1">
      <alignment vertical="center" wrapText="1"/>
    </xf>
    <xf numFmtId="3" fontId="11" fillId="0" borderId="1" xfId="0" applyNumberFormat="1" applyFont="1" applyFill="1" applyBorder="1" applyAlignment="1" applyProtection="1">
      <alignment horizontal="right" vertical="center"/>
      <protection locked="0"/>
    </xf>
    <xf numFmtId="190" fontId="19" fillId="0" borderId="1" xfId="32" applyNumberFormat="1" applyFont="1" applyFill="1" applyBorder="1" applyAlignment="1" applyProtection="1">
      <alignment horizontal="right" vertical="center" wrapText="1" shrinkToFit="1"/>
      <protection locked="0"/>
    </xf>
    <xf numFmtId="190" fontId="20" fillId="0" borderId="1" xfId="32" applyNumberFormat="1" applyFont="1" applyFill="1" applyBorder="1" applyAlignment="1" applyProtection="1">
      <alignment horizontal="right" vertical="center" wrapText="1" shrinkToFit="1"/>
      <protection locked="0"/>
    </xf>
    <xf numFmtId="0" fontId="20" fillId="0" borderId="8" xfId="0" applyFont="1" applyFill="1" applyBorder="1" applyAlignment="1" applyProtection="1">
      <alignment vertical="center"/>
    </xf>
    <xf numFmtId="0" fontId="19" fillId="0" borderId="2" xfId="1012" applyFont="1" applyFill="1" applyBorder="1" applyAlignment="1">
      <alignment horizontal="left" vertical="center"/>
    </xf>
    <xf numFmtId="0" fontId="19" fillId="0" borderId="1" xfId="1011" applyFont="1" applyFill="1" applyBorder="1" applyAlignment="1">
      <alignment horizontal="left" vertical="center"/>
    </xf>
    <xf numFmtId="196" fontId="19" fillId="0" borderId="1" xfId="23" applyNumberFormat="1" applyFont="1" applyFill="1" applyBorder="1" applyAlignment="1">
      <alignment horizontal="right" vertical="center" wrapText="1"/>
    </xf>
    <xf numFmtId="0" fontId="20" fillId="0" borderId="2" xfId="1012" applyFont="1" applyFill="1" applyBorder="1" applyAlignment="1">
      <alignment horizontal="left" vertical="center"/>
    </xf>
    <xf numFmtId="0" fontId="20" fillId="0" borderId="1" xfId="1012" applyFont="1" applyFill="1" applyBorder="1" applyAlignment="1">
      <alignment horizontal="left" vertical="center"/>
    </xf>
    <xf numFmtId="196" fontId="20" fillId="0" borderId="1" xfId="23" applyNumberFormat="1" applyFont="1" applyFill="1" applyBorder="1" applyAlignment="1">
      <alignment horizontal="right" vertical="center" wrapText="1"/>
    </xf>
    <xf numFmtId="203" fontId="20" fillId="0" borderId="1" xfId="23" applyNumberFormat="1" applyFont="1" applyFill="1" applyBorder="1" applyAlignment="1" applyProtection="1">
      <alignment horizontal="right" vertical="center" wrapText="1"/>
      <protection locked="0"/>
    </xf>
    <xf numFmtId="0" fontId="20" fillId="0" borderId="2" xfId="1012" applyFont="1" applyFill="1" applyBorder="1">
      <alignment vertical="center"/>
    </xf>
    <xf numFmtId="0" fontId="19" fillId="0" borderId="1" xfId="1012" applyFont="1" applyFill="1" applyBorder="1" applyAlignment="1">
      <alignment horizontal="distributed" vertical="center" indent="1"/>
    </xf>
    <xf numFmtId="0" fontId="1" fillId="0" borderId="0" xfId="0" applyFont="1" applyFill="1" applyBorder="1" applyAlignment="1"/>
    <xf numFmtId="0" fontId="43" fillId="0" borderId="0" xfId="0" applyFont="1" applyFill="1" applyBorder="1" applyAlignment="1">
      <alignment horizontal="center" vertical="center"/>
    </xf>
    <xf numFmtId="49" fontId="11" fillId="0" borderId="2" xfId="997" applyNumberFormat="1" applyFont="1" applyFill="1" applyBorder="1" applyAlignment="1" applyProtection="1">
      <alignment horizontal="left" vertical="center"/>
    </xf>
    <xf numFmtId="3" fontId="19" fillId="0" borderId="1" xfId="0" applyNumberFormat="1" applyFont="1" applyFill="1" applyBorder="1" applyAlignment="1" applyProtection="1">
      <alignment horizontal="right" vertical="center"/>
    </xf>
    <xf numFmtId="49" fontId="12" fillId="0" borderId="2" xfId="997" applyNumberFormat="1" applyFont="1" applyFill="1" applyBorder="1" applyAlignment="1" applyProtection="1">
      <alignment horizontal="left" vertical="center"/>
    </xf>
    <xf numFmtId="3" fontId="20" fillId="0" borderId="1" xfId="0" applyNumberFormat="1" applyFont="1" applyFill="1" applyBorder="1" applyAlignment="1" applyProtection="1">
      <alignment horizontal="right" vertical="center"/>
    </xf>
    <xf numFmtId="3" fontId="20" fillId="0" borderId="1" xfId="0" applyNumberFormat="1" applyFont="1" applyFill="1" applyBorder="1" applyAlignment="1" applyProtection="1">
      <alignment horizontal="right" vertical="center"/>
      <protection locked="0"/>
    </xf>
    <xf numFmtId="3" fontId="19" fillId="0" borderId="1" xfId="0" applyNumberFormat="1" applyFont="1" applyFill="1" applyBorder="1" applyAlignment="1" applyProtection="1">
      <alignment horizontal="right" vertical="center"/>
      <protection locked="0"/>
    </xf>
    <xf numFmtId="0" fontId="9" fillId="0" borderId="2" xfId="1012" applyFill="1" applyBorder="1" applyAlignment="1" applyProtection="1">
      <alignment horizontal="left" vertical="center"/>
    </xf>
    <xf numFmtId="3" fontId="9" fillId="0" borderId="0" xfId="1012" applyNumberFormat="1" applyFill="1" applyProtection="1">
      <alignment vertical="center"/>
    </xf>
    <xf numFmtId="0" fontId="19" fillId="0" borderId="2" xfId="1012" applyFont="1" applyFill="1" applyBorder="1" applyAlignment="1" applyProtection="1">
      <alignment horizontal="left" vertical="center"/>
    </xf>
    <xf numFmtId="0" fontId="19" fillId="0" borderId="1" xfId="1011" applyFont="1" applyFill="1" applyBorder="1" applyAlignment="1" applyProtection="1">
      <alignment horizontal="left" vertical="center"/>
    </xf>
    <xf numFmtId="0" fontId="20" fillId="0" borderId="2" xfId="1012" applyFont="1" applyFill="1" applyBorder="1" applyAlignment="1" applyProtection="1">
      <alignment horizontal="left" vertical="center"/>
    </xf>
    <xf numFmtId="0" fontId="20" fillId="0" borderId="1" xfId="1012" applyFont="1" applyFill="1" applyBorder="1" applyAlignment="1" applyProtection="1">
      <alignment horizontal="left" vertical="center"/>
    </xf>
    <xf numFmtId="3" fontId="9" fillId="0" borderId="0" xfId="1012" applyNumberFormat="1" applyFill="1">
      <alignment vertical="center"/>
    </xf>
    <xf numFmtId="0" fontId="47" fillId="0" borderId="0" xfId="0" applyFont="1" applyFill="1" applyBorder="1" applyAlignment="1">
      <alignment horizontal="center" vertical="center"/>
    </xf>
    <xf numFmtId="0" fontId="47" fillId="0" borderId="9" xfId="0" applyFont="1" applyFill="1" applyBorder="1" applyAlignment="1">
      <alignment horizontal="center" vertical="center"/>
    </xf>
    <xf numFmtId="0" fontId="12" fillId="0" borderId="0" xfId="0" applyFont="1" applyAlignment="1">
      <alignment horizontal="right"/>
    </xf>
    <xf numFmtId="0" fontId="19" fillId="0" borderId="5" xfId="1016" applyFont="1" applyBorder="1" applyAlignment="1">
      <alignment horizontal="center" vertical="center"/>
    </xf>
    <xf numFmtId="0" fontId="19" fillId="0" borderId="2" xfId="1016" applyFont="1" applyBorder="1" applyAlignment="1">
      <alignment horizontal="center" vertical="center"/>
    </xf>
    <xf numFmtId="0" fontId="19" fillId="0" borderId="4" xfId="1016" applyFont="1" applyBorder="1" applyAlignment="1">
      <alignment horizontal="center" vertical="center"/>
    </xf>
    <xf numFmtId="0" fontId="19" fillId="0" borderId="7" xfId="1016" applyFont="1" applyBorder="1" applyAlignment="1">
      <alignment horizontal="center" vertical="center"/>
    </xf>
    <xf numFmtId="49" fontId="19" fillId="0" borderId="1" xfId="783" applyNumberFormat="1" applyFont="1" applyFill="1" applyBorder="1" applyAlignment="1" applyProtection="1">
      <alignment horizontal="center" vertical="center"/>
    </xf>
    <xf numFmtId="0" fontId="48" fillId="0" borderId="1" xfId="0" applyFont="1" applyFill="1" applyBorder="1" applyAlignment="1">
      <alignment horizontal="center" vertical="center"/>
    </xf>
    <xf numFmtId="0" fontId="49" fillId="0" borderId="1" xfId="0" applyFont="1" applyFill="1" applyBorder="1" applyAlignment="1">
      <alignment horizontal="center" vertical="center"/>
    </xf>
    <xf numFmtId="10" fontId="49" fillId="0" borderId="1" xfId="0" applyNumberFormat="1" applyFont="1" applyFill="1" applyBorder="1" applyAlignment="1">
      <alignment horizontal="center" vertical="center"/>
    </xf>
    <xf numFmtId="0" fontId="5" fillId="0" borderId="0" xfId="0" applyFont="1" applyFill="1" applyBorder="1" applyAlignment="1">
      <alignment horizontal="left" vertical="top" wrapText="1"/>
    </xf>
    <xf numFmtId="176" fontId="9" fillId="0" borderId="0" xfId="1012" applyNumberFormat="1">
      <alignment vertical="center"/>
    </xf>
    <xf numFmtId="0" fontId="50" fillId="0" borderId="0" xfId="913" applyFont="1" applyAlignment="1"/>
    <xf numFmtId="0" fontId="12" fillId="0" borderId="0" xfId="0" applyFont="1" applyAlignment="1">
      <alignment horizontal="right" vertical="center"/>
    </xf>
    <xf numFmtId="0" fontId="19" fillId="0" borderId="1" xfId="1016" applyFont="1" applyFill="1" applyBorder="1" applyAlignment="1">
      <alignment horizontal="center" vertical="center"/>
    </xf>
    <xf numFmtId="0" fontId="19" fillId="0" borderId="1" xfId="1016" applyFont="1" applyFill="1" applyBorder="1" applyAlignment="1">
      <alignment horizontal="center" vertical="center" wrapText="1"/>
    </xf>
    <xf numFmtId="0" fontId="51" fillId="0" borderId="1" xfId="761" applyFont="1" applyFill="1" applyBorder="1" applyAlignment="1">
      <alignment vertical="center"/>
    </xf>
    <xf numFmtId="0" fontId="51" fillId="0" borderId="1" xfId="761" applyFont="1" applyFill="1" applyBorder="1" applyAlignment="1">
      <alignment vertical="center" wrapText="1"/>
    </xf>
    <xf numFmtId="0" fontId="16" fillId="0" borderId="1" xfId="761" applyFont="1" applyFill="1" applyBorder="1" applyAlignment="1">
      <alignment vertical="center"/>
    </xf>
    <xf numFmtId="176" fontId="5" fillId="0" borderId="1" xfId="1334" applyNumberFormat="1" applyFont="1" applyFill="1" applyBorder="1" applyAlignment="1" applyProtection="1">
      <alignment horizontal="left" vertical="center" wrapText="1"/>
      <protection locked="0"/>
    </xf>
    <xf numFmtId="0" fontId="52" fillId="0" borderId="0" xfId="761" applyFont="1" applyFill="1" applyAlignment="1">
      <alignment horizontal="center" vertical="center"/>
    </xf>
    <xf numFmtId="0" fontId="12" fillId="0" borderId="0" xfId="0" applyFont="1" applyFill="1" applyAlignment="1">
      <alignment horizontal="right" vertical="center"/>
    </xf>
    <xf numFmtId="0" fontId="0" fillId="0" borderId="0" xfId="761" applyFont="1" applyFill="1" applyAlignment="1">
      <alignment horizontal="right"/>
    </xf>
    <xf numFmtId="0" fontId="19" fillId="0" borderId="1" xfId="1012" applyFont="1" applyFill="1" applyBorder="1" applyAlignment="1">
      <alignment horizontal="center" vertical="center" wrapText="1"/>
    </xf>
    <xf numFmtId="203" fontId="11" fillId="0" borderId="1" xfId="0" applyNumberFormat="1" applyFont="1" applyFill="1" applyBorder="1" applyAlignment="1" applyProtection="1">
      <alignment horizontal="right" vertical="center" wrapText="1"/>
    </xf>
    <xf numFmtId="190" fontId="19" fillId="0" borderId="1" xfId="32" applyNumberFormat="1" applyFont="1" applyFill="1" applyBorder="1" applyAlignment="1" applyProtection="1">
      <alignment horizontal="right" vertical="center" wrapText="1"/>
      <protection locked="0"/>
    </xf>
    <xf numFmtId="203" fontId="12" fillId="0" borderId="1" xfId="0" applyNumberFormat="1" applyFont="1" applyFill="1" applyBorder="1" applyAlignment="1" applyProtection="1">
      <alignment horizontal="right" vertical="center" wrapText="1"/>
    </xf>
    <xf numFmtId="190" fontId="20" fillId="0" borderId="1" xfId="32" applyNumberFormat="1" applyFont="1" applyFill="1" applyBorder="1" applyAlignment="1" applyProtection="1">
      <alignment horizontal="right" vertical="center" wrapText="1"/>
      <protection locked="0"/>
    </xf>
    <xf numFmtId="0" fontId="20" fillId="0" borderId="1" xfId="1012" applyFont="1" applyFill="1" applyBorder="1" applyAlignment="1" applyProtection="1">
      <alignment horizontal="left" vertical="center" wrapText="1" indent="4"/>
    </xf>
    <xf numFmtId="0" fontId="10" fillId="0" borderId="0" xfId="761" applyFont="1" applyFill="1" applyBorder="1" applyAlignment="1">
      <alignment horizontal="center" vertical="center"/>
    </xf>
    <xf numFmtId="0" fontId="12" fillId="0" borderId="0" xfId="761" applyFont="1" applyBorder="1" applyAlignment="1">
      <alignment horizontal="left" vertical="center"/>
    </xf>
    <xf numFmtId="0" fontId="12" fillId="0" borderId="0" xfId="761" applyFont="1" applyBorder="1" applyAlignment="1">
      <alignment horizontal="right" vertical="center"/>
    </xf>
    <xf numFmtId="0" fontId="19" fillId="0" borderId="1" xfId="0" applyFont="1" applyBorder="1" applyAlignment="1">
      <alignment horizontal="center" vertical="center" wrapText="1"/>
    </xf>
    <xf numFmtId="0" fontId="53" fillId="0" borderId="1" xfId="0" applyFont="1" applyFill="1" applyBorder="1" applyAlignment="1">
      <alignment horizontal="left" vertical="center"/>
    </xf>
    <xf numFmtId="203" fontId="53" fillId="0" borderId="1" xfId="23" applyNumberFormat="1" applyFont="1" applyFill="1" applyBorder="1" applyAlignment="1">
      <alignment horizontal="right" vertical="center" wrapText="1"/>
    </xf>
    <xf numFmtId="0" fontId="38" fillId="0" borderId="1" xfId="0" applyFont="1" applyFill="1" applyBorder="1" applyAlignment="1">
      <alignment horizontal="left" vertical="center" indent="1"/>
    </xf>
    <xf numFmtId="203" fontId="38" fillId="0" borderId="1" xfId="23" applyNumberFormat="1" applyFont="1" applyFill="1" applyBorder="1" applyAlignment="1">
      <alignment horizontal="right" vertical="center" wrapText="1"/>
    </xf>
    <xf numFmtId="0" fontId="53" fillId="0" borderId="1" xfId="0" applyFont="1" applyFill="1" applyBorder="1" applyAlignment="1">
      <alignment vertical="center"/>
    </xf>
    <xf numFmtId="0" fontId="38" fillId="0" borderId="5" xfId="0" applyFont="1" applyFill="1" applyBorder="1" applyAlignment="1">
      <alignment horizontal="left" vertical="center" indent="1"/>
    </xf>
    <xf numFmtId="203" fontId="38" fillId="0" borderId="5" xfId="23" applyNumberFormat="1" applyFont="1" applyFill="1" applyBorder="1" applyAlignment="1">
      <alignment horizontal="right" vertical="center" wrapText="1"/>
    </xf>
    <xf numFmtId="0" fontId="53" fillId="0" borderId="1" xfId="0" applyFont="1" applyFill="1" applyBorder="1" applyAlignment="1">
      <alignment horizontal="center" vertical="center"/>
    </xf>
    <xf numFmtId="0" fontId="0" fillId="0" borderId="0" xfId="0" applyFill="1" applyAlignment="1" applyProtection="1"/>
    <xf numFmtId="0" fontId="8" fillId="0" borderId="0" xfId="1012" applyFont="1" applyFill="1" applyAlignment="1">
      <alignment horizontal="center" vertical="center" wrapText="1"/>
    </xf>
    <xf numFmtId="0" fontId="27" fillId="0" borderId="0" xfId="1012" applyFont="1" applyFill="1">
      <alignment vertical="center"/>
    </xf>
    <xf numFmtId="0" fontId="9" fillId="0" borderId="0" xfId="1012" applyFont="1" applyFill="1">
      <alignment vertical="center"/>
    </xf>
    <xf numFmtId="0" fontId="2" fillId="0" borderId="0" xfId="1012" applyFont="1" applyFill="1" applyAlignment="1" applyProtection="1">
      <alignment horizontal="center" vertical="center"/>
    </xf>
    <xf numFmtId="0" fontId="12" fillId="0" borderId="0" xfId="1012" applyFont="1" applyFill="1">
      <alignment vertical="center"/>
    </xf>
    <xf numFmtId="176" fontId="20" fillId="0" borderId="0" xfId="1012" applyNumberFormat="1" applyFont="1" applyFill="1" applyBorder="1" applyAlignment="1">
      <alignment horizontal="righ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wrapText="1"/>
    </xf>
    <xf numFmtId="0" fontId="54"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vertical="center" wrapText="1"/>
    </xf>
    <xf numFmtId="49" fontId="12" fillId="0" borderId="1" xfId="0" applyNumberFormat="1" applyFont="1" applyFill="1" applyBorder="1" applyAlignment="1" applyProtection="1">
      <alignment horizontal="left" vertical="center"/>
    </xf>
    <xf numFmtId="49" fontId="12" fillId="0" borderId="1" xfId="0" applyNumberFormat="1"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vertical="center" wrapText="1"/>
    </xf>
    <xf numFmtId="49" fontId="12" fillId="0" borderId="1" xfId="0" applyNumberFormat="1" applyFont="1" applyFill="1" applyBorder="1" applyAlignment="1" applyProtection="1">
      <alignment horizontal="left" vertical="center"/>
      <protection locked="0"/>
    </xf>
    <xf numFmtId="49" fontId="11" fillId="0" borderId="1" xfId="0" applyNumberFormat="1" applyFont="1" applyFill="1" applyBorder="1" applyAlignment="1" applyProtection="1">
      <alignment horizontal="left" vertical="center" wrapText="1"/>
      <protection locked="0"/>
    </xf>
    <xf numFmtId="49" fontId="20" fillId="0" borderId="1" xfId="0" applyNumberFormat="1" applyFont="1" applyFill="1" applyBorder="1" applyAlignment="1" applyProtection="1">
      <alignment horizontal="left" vertical="center" wrapText="1"/>
      <protection locked="0"/>
    </xf>
    <xf numFmtId="49" fontId="19" fillId="0" borderId="1" xfId="0" applyNumberFormat="1" applyFont="1" applyFill="1" applyBorder="1" applyAlignment="1">
      <alignment vertical="center" wrapText="1"/>
    </xf>
    <xf numFmtId="203" fontId="19" fillId="0" borderId="1" xfId="23" applyNumberFormat="1" applyFont="1" applyFill="1" applyBorder="1" applyAlignment="1" applyProtection="1">
      <alignment vertical="center" wrapText="1"/>
      <protection locked="0"/>
    </xf>
    <xf numFmtId="49" fontId="19" fillId="0" borderId="1" xfId="1024" applyNumberFormat="1" applyFont="1" applyFill="1" applyBorder="1" applyAlignment="1" applyProtection="1">
      <alignment horizontal="left" vertical="center"/>
    </xf>
    <xf numFmtId="203" fontId="9" fillId="0" borderId="0" xfId="1012" applyNumberFormat="1" applyFill="1">
      <alignment vertical="center"/>
    </xf>
    <xf numFmtId="0" fontId="19" fillId="0" borderId="0" xfId="1012" applyFont="1" applyFill="1" applyAlignment="1">
      <alignment horizontal="center" vertical="center" wrapText="1"/>
    </xf>
    <xf numFmtId="0" fontId="9" fillId="0" borderId="0" xfId="1011" applyFill="1">
      <alignment vertical="center"/>
    </xf>
    <xf numFmtId="0" fontId="20" fillId="0" borderId="0" xfId="1012" applyFont="1" applyFill="1" applyAlignment="1">
      <alignment horizontal="left" vertical="center"/>
    </xf>
    <xf numFmtId="176" fontId="19" fillId="0" borderId="2" xfId="1012" applyNumberFormat="1" applyFont="1" applyFill="1" applyBorder="1" applyAlignment="1">
      <alignment vertical="center" wrapText="1"/>
    </xf>
    <xf numFmtId="0" fontId="19" fillId="0" borderId="2" xfId="1012" applyNumberFormat="1" applyFont="1" applyFill="1" applyBorder="1" applyAlignment="1">
      <alignment horizontal="left" vertical="center"/>
    </xf>
    <xf numFmtId="0" fontId="19" fillId="0" borderId="1" xfId="1012" applyNumberFormat="1" applyFont="1" applyFill="1" applyBorder="1" applyAlignment="1">
      <alignment vertical="center" wrapText="1"/>
    </xf>
    <xf numFmtId="0" fontId="20" fillId="0" borderId="1" xfId="1012" applyFont="1" applyFill="1" applyBorder="1" applyAlignment="1">
      <alignment horizontal="left" vertical="center" wrapText="1"/>
    </xf>
    <xf numFmtId="0" fontId="20" fillId="0" borderId="2" xfId="1012" applyFont="1" applyFill="1" applyBorder="1" applyAlignment="1">
      <alignment horizontal="left" vertical="top" wrapText="1"/>
    </xf>
    <xf numFmtId="0" fontId="20" fillId="0" borderId="1" xfId="1012" applyNumberFormat="1" applyFont="1" applyFill="1" applyBorder="1" applyAlignment="1">
      <alignment vertical="center" wrapText="1"/>
    </xf>
    <xf numFmtId="0" fontId="19" fillId="0" borderId="2" xfId="1012" applyFont="1" applyFill="1" applyBorder="1" applyAlignment="1">
      <alignment horizontal="distributed" vertical="center"/>
    </xf>
    <xf numFmtId="49" fontId="19" fillId="0" borderId="1" xfId="0" applyNumberFormat="1" applyFont="1" applyFill="1" applyBorder="1" applyAlignment="1" applyProtection="1">
      <alignment horizontal="distributed" vertical="center" wrapText="1"/>
    </xf>
    <xf numFmtId="203" fontId="19" fillId="0" borderId="1" xfId="23" applyNumberFormat="1" applyFont="1" applyFill="1" applyBorder="1" applyAlignment="1" applyProtection="1">
      <alignment horizontal="right" vertical="center" wrapText="1"/>
      <protection locked="0"/>
    </xf>
    <xf numFmtId="0" fontId="19" fillId="0" borderId="2" xfId="1012" applyNumberFormat="1" applyFont="1" applyFill="1" applyBorder="1" applyAlignment="1" applyProtection="1">
      <alignment horizontal="left" vertical="center"/>
    </xf>
    <xf numFmtId="0" fontId="19" fillId="0" borderId="1" xfId="1012" applyNumberFormat="1" applyFont="1" applyFill="1" applyBorder="1" applyAlignment="1" applyProtection="1">
      <alignment vertical="center" wrapText="1"/>
    </xf>
    <xf numFmtId="0" fontId="20" fillId="0" borderId="2" xfId="1011" applyFont="1" applyFill="1" applyBorder="1" applyAlignment="1" applyProtection="1">
      <alignment horizontal="left" vertical="center"/>
    </xf>
    <xf numFmtId="0" fontId="40" fillId="0" borderId="2" xfId="1012" applyFont="1" applyFill="1" applyBorder="1" applyAlignment="1">
      <alignment horizontal="distributed" vertical="center"/>
    </xf>
    <xf numFmtId="0" fontId="19" fillId="0" borderId="1" xfId="1012" applyFont="1" applyFill="1" applyBorder="1" applyAlignment="1">
      <alignment horizontal="distributed" vertical="center" wrapText="1" indent="2"/>
    </xf>
    <xf numFmtId="0" fontId="0" fillId="0" borderId="0" xfId="0" applyAlignment="1" applyProtection="1"/>
    <xf numFmtId="0" fontId="0" fillId="0" borderId="0" xfId="1012" applyFont="1" applyFill="1">
      <alignment vertical="center"/>
    </xf>
    <xf numFmtId="176" fontId="19" fillId="0" borderId="10" xfId="1012" applyNumberFormat="1" applyFont="1" applyFill="1" applyBorder="1" applyAlignment="1">
      <alignment horizontal="center" vertical="center" wrapText="1"/>
    </xf>
    <xf numFmtId="176" fontId="19" fillId="0" borderId="0" xfId="1012" applyNumberFormat="1" applyFont="1" applyFill="1" applyAlignment="1">
      <alignment horizontal="center" vertical="center" wrapText="1"/>
    </xf>
    <xf numFmtId="203" fontId="20" fillId="0" borderId="1" xfId="1022" applyNumberFormat="1" applyFont="1" applyFill="1" applyBorder="1" applyAlignment="1" applyProtection="1">
      <alignment vertical="center" wrapText="1"/>
    </xf>
    <xf numFmtId="190" fontId="20" fillId="0" borderId="1" xfId="32" applyNumberFormat="1" applyFont="1" applyFill="1" applyBorder="1" applyAlignment="1" applyProtection="1">
      <alignment vertical="center" wrapText="1"/>
      <protection locked="0"/>
    </xf>
    <xf numFmtId="49" fontId="20" fillId="0" borderId="1" xfId="1022" applyNumberFormat="1" applyFont="1" applyFill="1" applyBorder="1" applyAlignment="1" applyProtection="1">
      <alignment horizontal="left" vertical="center" wrapText="1"/>
    </xf>
    <xf numFmtId="190" fontId="19" fillId="0" borderId="1" xfId="32" applyNumberFormat="1" applyFont="1" applyFill="1" applyBorder="1" applyAlignment="1" applyProtection="1">
      <alignment vertical="center" wrapText="1"/>
      <protection locked="0"/>
    </xf>
    <xf numFmtId="0" fontId="19" fillId="0" borderId="1" xfId="1012" applyFont="1" applyFill="1" applyBorder="1" applyAlignment="1">
      <alignment vertical="center" wrapText="1"/>
    </xf>
    <xf numFmtId="0" fontId="20" fillId="0" borderId="2" xfId="1012" applyNumberFormat="1" applyFont="1" applyFill="1" applyBorder="1" applyAlignment="1">
      <alignment horizontal="left" vertical="center"/>
    </xf>
    <xf numFmtId="0" fontId="20" fillId="0" borderId="1" xfId="1012" applyNumberFormat="1" applyFont="1" applyFill="1" applyBorder="1" applyAlignment="1">
      <alignment horizontal="left" vertical="center" wrapText="1"/>
    </xf>
    <xf numFmtId="0" fontId="20" fillId="0" borderId="2" xfId="1011" applyFont="1" applyFill="1" applyBorder="1" applyAlignment="1">
      <alignment horizontal="left" vertical="center"/>
    </xf>
    <xf numFmtId="0" fontId="19" fillId="0" borderId="1" xfId="1012" applyNumberFormat="1" applyFont="1" applyFill="1" applyBorder="1" applyAlignment="1">
      <alignment horizontal="left" vertical="center" wrapText="1"/>
    </xf>
    <xf numFmtId="0" fontId="55" fillId="0" borderId="0" xfId="1012" applyFont="1" applyFill="1">
      <alignment vertical="center"/>
    </xf>
    <xf numFmtId="0" fontId="19" fillId="0" borderId="0" xfId="1012" applyFont="1" applyFill="1" applyAlignment="1" applyProtection="1">
      <alignment horizontal="center" vertical="center" wrapText="1"/>
    </xf>
    <xf numFmtId="0" fontId="9" fillId="0" borderId="0" xfId="1011" applyFill="1" applyProtection="1">
      <alignment vertical="center"/>
    </xf>
    <xf numFmtId="0" fontId="56" fillId="0" borderId="0" xfId="1012" applyFont="1" applyFill="1" applyProtection="1">
      <alignment vertical="center"/>
    </xf>
    <xf numFmtId="0" fontId="20" fillId="0" borderId="0" xfId="1012" applyFont="1" applyFill="1" applyAlignment="1" applyProtection="1">
      <alignment horizontal="left" vertical="center"/>
    </xf>
    <xf numFmtId="0" fontId="45" fillId="0" borderId="0" xfId="1012" applyFont="1" applyFill="1" applyProtection="1">
      <alignment vertical="center"/>
    </xf>
    <xf numFmtId="0" fontId="19" fillId="0" borderId="1" xfId="1012" applyFont="1" applyFill="1" applyBorder="1" applyAlignment="1" applyProtection="1">
      <alignment horizontal="center" vertical="center" wrapText="1"/>
    </xf>
    <xf numFmtId="176" fontId="19" fillId="0" borderId="0" xfId="1012" applyNumberFormat="1" applyFont="1" applyFill="1" applyAlignment="1" applyProtection="1">
      <alignment horizontal="center" vertical="center" wrapText="1"/>
    </xf>
    <xf numFmtId="0" fontId="18" fillId="0" borderId="0" xfId="1011" applyFont="1" applyFill="1" applyAlignment="1" applyProtection="1">
      <alignment horizontal="center" vertical="center"/>
    </xf>
    <xf numFmtId="203" fontId="20" fillId="0" borderId="1" xfId="1012" applyNumberFormat="1" applyFont="1" applyFill="1" applyBorder="1" applyAlignment="1" applyProtection="1">
      <alignment horizontal="right" vertical="center" wrapText="1"/>
    </xf>
    <xf numFmtId="203" fontId="20" fillId="0" borderId="1" xfId="0" applyNumberFormat="1" applyFont="1" applyFill="1" applyBorder="1" applyAlignment="1" applyProtection="1">
      <alignment horizontal="right" vertical="center" wrapText="1"/>
      <protection locked="0"/>
    </xf>
    <xf numFmtId="0" fontId="20" fillId="0" borderId="2" xfId="1012" applyFont="1" applyFill="1" applyBorder="1" applyAlignment="1" applyProtection="1">
      <alignment horizontal="left" vertical="top" wrapText="1"/>
    </xf>
    <xf numFmtId="0" fontId="20" fillId="0" borderId="1" xfId="1012" applyNumberFormat="1" applyFont="1" applyFill="1" applyBorder="1" applyAlignment="1" applyProtection="1">
      <alignment vertical="center" wrapText="1"/>
    </xf>
    <xf numFmtId="0" fontId="19" fillId="0" borderId="2" xfId="1012" applyFont="1" applyFill="1" applyBorder="1" applyAlignment="1" applyProtection="1">
      <alignment horizontal="distributed" vertical="center"/>
    </xf>
    <xf numFmtId="0" fontId="40" fillId="0" borderId="2" xfId="1012" applyFont="1" applyFill="1" applyBorder="1" applyAlignment="1" applyProtection="1">
      <alignment horizontal="distributed" vertical="center"/>
    </xf>
    <xf numFmtId="0" fontId="19" fillId="0" borderId="1" xfId="1012" applyNumberFormat="1" applyFont="1" applyFill="1" applyBorder="1" applyAlignment="1" applyProtection="1">
      <alignment horizontal="distributed" vertical="center"/>
    </xf>
    <xf numFmtId="0" fontId="20" fillId="0" borderId="2" xfId="1012" applyFont="1" applyFill="1" applyBorder="1" applyAlignment="1" applyProtection="1" quotePrefix="1">
      <alignment horizontal="left" vertical="center"/>
    </xf>
    <xf numFmtId="0" fontId="20" fillId="0" borderId="2" xfId="1012" applyFont="1" applyFill="1" applyBorder="1" applyAlignment="1" quotePrefix="1">
      <alignment horizontal="left" vertical="center"/>
    </xf>
    <xf numFmtId="49" fontId="13" fillId="0" borderId="1" xfId="890" applyNumberFormat="1" applyFont="1" applyFill="1" applyBorder="1" applyAlignment="1" quotePrefix="1">
      <alignment horizontal="left" vertical="center" wrapText="1"/>
    </xf>
  </cellXfs>
  <cellStyles count="1335">
    <cellStyle name="常规" xfId="0" builtinId="0"/>
    <cellStyle name="货币[0]" xfId="1" builtinId="7"/>
    <cellStyle name="强调文字颜色 2 3 2" xfId="2"/>
    <cellStyle name="输入" xfId="3" builtinId="20"/>
    <cellStyle name="汇总 6" xfId="4"/>
    <cellStyle name="Accent5 9" xfId="5"/>
    <cellStyle name="货币" xfId="6" builtinId="4"/>
    <cellStyle name="部门 4" xfId="7"/>
    <cellStyle name="_ET_STYLE_NoName_00__Book1_1 2 2 2" xfId="8"/>
    <cellStyle name="20% - 强调文字颜色 3" xfId="9" builtinId="38"/>
    <cellStyle name="百分比 2 8 2" xfId="10"/>
    <cellStyle name="好 3 2 2" xfId="11"/>
    <cellStyle name="args.style" xfId="12"/>
    <cellStyle name="Accent1 5" xfId="13"/>
    <cellStyle name="常规 3 2 3 2" xfId="14"/>
    <cellStyle name="Accent2 - 20% 2" xfId="15"/>
    <cellStyle name="_Book1_2 2" xfId="16"/>
    <cellStyle name="常规 3 4 3" xfId="17"/>
    <cellStyle name="Accent2 - 40%" xfId="18"/>
    <cellStyle name="千位分隔[0]" xfId="19" builtinId="6"/>
    <cellStyle name="常规 26 2" xfId="20"/>
    <cellStyle name="40% - 强调文字颜色 3" xfId="21" builtinId="39"/>
    <cellStyle name="差" xfId="22" builtinId="27"/>
    <cellStyle name="千位分隔" xfId="23" builtinId="3"/>
    <cellStyle name="60% - 强调文字颜色 3" xfId="24" builtinId="40"/>
    <cellStyle name="Accent6 4" xfId="25"/>
    <cellStyle name="好_0605石屏县 2 2" xfId="26"/>
    <cellStyle name="Input [yellow] 4" xfId="27"/>
    <cellStyle name="Accent2 - 60%" xfId="28"/>
    <cellStyle name="日期" xfId="29"/>
    <cellStyle name="60% - 强调文字颜色 6 3 2" xfId="30"/>
    <cellStyle name="超链接" xfId="31" builtinId="8"/>
    <cellStyle name="百分比" xfId="32" builtinId="5"/>
    <cellStyle name="差_Book1 2" xfId="33"/>
    <cellStyle name="Accent4 5" xfId="34"/>
    <cellStyle name="60% - 强调文字颜色 4 2 2 2" xfId="35"/>
    <cellStyle name="已访问的超链接" xfId="36" builtinId="9"/>
    <cellStyle name="注释" xfId="37" builtinId="10"/>
    <cellStyle name="60% - 强调文字颜色 2 3" xfId="38"/>
    <cellStyle name="_ET_STYLE_NoName_00__Sheet3" xfId="39"/>
    <cellStyle name="Accent6 3" xfId="40"/>
    <cellStyle name="Accent5 - 60% 2 2"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解释性文本" xfId="51" builtinId="53"/>
    <cellStyle name="标题 1 5 2" xfId="52"/>
    <cellStyle name="Accent1 - 60% 2 2" xfId="53"/>
    <cellStyle name="百分比 4" xfId="54"/>
    <cellStyle name="标题 1" xfId="55" builtinId="16"/>
    <cellStyle name="百分比 5" xfId="56"/>
    <cellStyle name="差 7" xfId="57"/>
    <cellStyle name="0,0_x000d__x000a_NA_x000d__x000a_" xfId="58"/>
    <cellStyle name="60% - 强调文字颜色 2 2 2 2" xfId="59"/>
    <cellStyle name="标题 2" xfId="60" builtinId="17"/>
    <cellStyle name="Accent6 2" xfId="61"/>
    <cellStyle name="60% - 强调文字颜色 1" xfId="62" builtinId="32"/>
    <cellStyle name="Accent4 2 2" xfId="63"/>
    <cellStyle name="百分比 6" xfId="64"/>
    <cellStyle name="标题 3" xfId="65" builtinId="18"/>
    <cellStyle name="Accent6 5" xfId="66"/>
    <cellStyle name="60% - 强调文字颜色 4" xfId="67" builtinId="44"/>
    <cellStyle name="输出" xfId="68" builtinId="21"/>
    <cellStyle name="计算" xfId="69" builtinId="22"/>
    <cellStyle name="40% - 强调文字颜色 4 2" xfId="70"/>
    <cellStyle name="检查单元格" xfId="71" builtinId="23"/>
    <cellStyle name="20% - 强调文字颜色 6" xfId="72" builtinId="50"/>
    <cellStyle name="强调文字颜色 2" xfId="73" builtinId="33"/>
    <cellStyle name="常规 2 2 2 5" xfId="74"/>
    <cellStyle name="PSHeading 4" xfId="75"/>
    <cellStyle name="链接单元格" xfId="76" builtinId="24"/>
    <cellStyle name="60% - 强调文字颜色 4 2 3" xfId="77"/>
    <cellStyle name="汇总" xfId="78" builtinId="25"/>
    <cellStyle name="好" xfId="79" builtinId="26"/>
    <cellStyle name="20% - 强调文字颜色 3 3" xfId="80"/>
    <cellStyle name="适中" xfId="81" builtinId="28"/>
    <cellStyle name="20% - 强调文字颜色 5" xfId="82" builtinId="46"/>
    <cellStyle name="强调文字颜色 1" xfId="83" builtinId="29"/>
    <cellStyle name="常规 2 2 2 4" xfId="84"/>
    <cellStyle name="编号 3 2" xfId="85"/>
    <cellStyle name="20% - 强调文字颜色 1" xfId="86" builtinId="30"/>
    <cellStyle name="Accent6 - 20% 2 2" xfId="87"/>
    <cellStyle name="40% - 强调文字颜色 1" xfId="88" builtinId="31"/>
    <cellStyle name="20% - 强调文字颜色 2" xfId="89" builtinId="34"/>
    <cellStyle name="40% - 强调文字颜色 2" xfId="90" builtinId="35"/>
    <cellStyle name="Accent2 - 40% 2" xfId="91"/>
    <cellStyle name="强调文字颜色 3" xfId="92" builtinId="37"/>
    <cellStyle name="PSChar" xfId="93"/>
    <cellStyle name="好_2008年地州对账表(国库资金）" xfId="94"/>
    <cellStyle name="Accent2 - 40% 3" xfId="95"/>
    <cellStyle name="强调文字颜色 4" xfId="96" builtinId="41"/>
    <cellStyle name="20% - 强调文字颜色 4" xfId="97" builtinId="42"/>
    <cellStyle name="40% - 强调文字颜色 4" xfId="98" builtinId="43"/>
    <cellStyle name="强调文字颜色 5" xfId="99" builtinId="45"/>
    <cellStyle name="60% - 强调文字颜色 5 2 2 2" xfId="100"/>
    <cellStyle name="40% - 强调文字颜色 5" xfId="101" builtinId="47"/>
    <cellStyle name="标题 1 4 2" xfId="102"/>
    <cellStyle name="Accent6 6" xfId="103"/>
    <cellStyle name="60% - 强调文字颜色 5" xfId="104" builtinId="48"/>
    <cellStyle name="强调文字颜色 6" xfId="105" builtinId="49"/>
    <cellStyle name="_弱电系统设备配置报价清单" xfId="106"/>
    <cellStyle name="40% - 强调文字颜色 6" xfId="107" builtinId="51"/>
    <cellStyle name="标题 1 4 3" xfId="108"/>
    <cellStyle name="Accent6 7" xfId="109"/>
    <cellStyle name="60% - 强调文字颜色 6" xfId="110" builtinId="52"/>
    <cellStyle name="常规 2 12 2" xfId="111"/>
    <cellStyle name="Accent2 - 20% 3" xfId="112"/>
    <cellStyle name="_Book1_2 3" xfId="113"/>
    <cellStyle name="_ET_STYLE_NoName_00__Book1" xfId="114"/>
    <cellStyle name="_ET_STYLE_NoName_00_" xfId="115"/>
    <cellStyle name="_Book1_1" xfId="116"/>
    <cellStyle name="_20100326高清市院遂宁检察院1080P配置清单26日改" xfId="117"/>
    <cellStyle name="Accent2 - 20% 2 2" xfId="118"/>
    <cellStyle name="百分比 2 2 4" xfId="119"/>
    <cellStyle name="_Book1_2 2 2" xfId="120"/>
    <cellStyle name="百分比 2 2 5" xfId="121"/>
    <cellStyle name="百分比 2 10 2" xfId="122"/>
    <cellStyle name="_Book1_2 2 3" xfId="123"/>
    <cellStyle name="百分比 2 2 4 2" xfId="124"/>
    <cellStyle name="_Book1_2 2 2 2" xfId="125"/>
    <cellStyle name="_Book1_3 2" xfId="126"/>
    <cellStyle name="常规 2 7 2" xfId="127"/>
    <cellStyle name="_Book1" xfId="128"/>
    <cellStyle name="常规 3 2 3" xfId="129"/>
    <cellStyle name="Accent2 - 20%" xfId="130"/>
    <cellStyle name="_Book1_2" xfId="131"/>
    <cellStyle name="百分比 2 3 4" xfId="132"/>
    <cellStyle name="_Book1_2 3 2" xfId="133"/>
    <cellStyle name="_Book1_2 4" xfId="134"/>
    <cellStyle name="超级链接 2" xfId="135"/>
    <cellStyle name="Accent1 4 2" xfId="136"/>
    <cellStyle name="_Book1_3" xfId="137"/>
    <cellStyle name="Accent5 - 60% 3" xfId="138"/>
    <cellStyle name="_ET_STYLE_NoName_00__Book1_1" xfId="139"/>
    <cellStyle name="_ET_STYLE_NoName_00__Book1_1 2" xfId="140"/>
    <cellStyle name="_ET_STYLE_NoName_00__Book1_1 2 2" xfId="141"/>
    <cellStyle name="_ET_STYLE_NoName_00__Book1_1 2 3" xfId="142"/>
    <cellStyle name="标题 2 2 2 2" xfId="143"/>
    <cellStyle name="Percent [2]" xfId="144"/>
    <cellStyle name="百分比 2 7 2" xfId="145"/>
    <cellStyle name="_ET_STYLE_NoName_00__Book1_1 3" xfId="146"/>
    <cellStyle name="超级链接" xfId="147"/>
    <cellStyle name="Accent1 4" xfId="148"/>
    <cellStyle name="_ET_STYLE_NoName_00__Book1_1 3 2" xfId="149"/>
    <cellStyle name="_ET_STYLE_NoName_00__Book1_1 4" xfId="150"/>
    <cellStyle name="Accent5 4" xfId="151"/>
    <cellStyle name="_关闭破产企业已移交地方管理中小学校退休教师情况明细表(1)"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60% - 强调文字颜色 3 2 2 2" xfId="161"/>
    <cellStyle name="20% - 强调文字颜色 2 3" xfId="162"/>
    <cellStyle name="常规 3 2 5" xfId="163"/>
    <cellStyle name="20% - 强调文字颜色 3 2" xfId="164"/>
    <cellStyle name="20% - 强调文字颜色 3 2 2" xfId="165"/>
    <cellStyle name="Mon閠aire_!!!GO" xfId="166"/>
    <cellStyle name="常规 3 3 5" xfId="167"/>
    <cellStyle name="20% - 强调文字颜色 4 2" xfId="168"/>
    <cellStyle name="常规 3 3 5 2" xfId="169"/>
    <cellStyle name="20% - 强调文字颜色 4 2 2" xfId="170"/>
    <cellStyle name="Accent6 - 60% 2 2" xfId="171"/>
    <cellStyle name="常规 3 3 6" xfId="172"/>
    <cellStyle name="20% - 强调文字颜色 4 3"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Accent1" xfId="183"/>
    <cellStyle name="常规 9 2" xfId="184"/>
    <cellStyle name="40% - 强调文字颜色 1 3"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Accent6 - 20% 2" xfId="193"/>
    <cellStyle name="40% - 强调文字颜色 4 3" xfId="194"/>
    <cellStyle name="好 2 3" xfId="195"/>
    <cellStyle name="40% - 强调文字颜色 5 2" xfId="196"/>
    <cellStyle name="60% - 强调文字颜色 4 3" xfId="197"/>
    <cellStyle name="40% - 强调文字颜色 5 2 2" xfId="198"/>
    <cellStyle name="好 2 4" xfId="199"/>
    <cellStyle name="40% - 强调文字颜色 5 3" xfId="200"/>
    <cellStyle name="标题 2 2 4" xfId="201"/>
    <cellStyle name="适中 2 2" xfId="202"/>
    <cellStyle name="百分比 2 9" xfId="203"/>
    <cellStyle name="好 3 3" xfId="204"/>
    <cellStyle name="40% - 强调文字颜色 6 2" xfId="205"/>
    <cellStyle name="适中 2 2 2" xfId="206"/>
    <cellStyle name="百分比 2 9 2" xfId="207"/>
    <cellStyle name="Accent2 5" xfId="208"/>
    <cellStyle name="40% - 强调文字颜色 6 2 2" xfId="209"/>
    <cellStyle name="好 3 4" xfId="210"/>
    <cellStyle name="40% - 强调文字颜色 6 3" xfId="211"/>
    <cellStyle name="输出 3 4" xfId="212"/>
    <cellStyle name="Accent6 2 2" xfId="213"/>
    <cellStyle name="60% - 强调文字颜色 1 2" xfId="214"/>
    <cellStyle name="60% - 强调文字颜色 1 2 2" xfId="215"/>
    <cellStyle name="好 7" xfId="216"/>
    <cellStyle name="标题 3 2 4" xfId="217"/>
    <cellStyle name="60% - 强调文字颜色 1 2 2 2" xfId="218"/>
    <cellStyle name="百分比 2 3 4 2" xfId="219"/>
    <cellStyle name="60% - 强调文字颜色 1 2 3" xfId="220"/>
    <cellStyle name="60% - 强调文字颜色 1 3" xfId="221"/>
    <cellStyle name="60% - 强调文字颜色 1 3 2" xfId="222"/>
    <cellStyle name="输出 4 4" xfId="223"/>
    <cellStyle name="常规 5" xfId="224"/>
    <cellStyle name="Accent6 3 2" xfId="225"/>
    <cellStyle name="60% - 强调文字颜色 2 2" xfId="226"/>
    <cellStyle name="Accent6 - 60%" xfId="227"/>
    <cellStyle name="60% - 强调文字颜色 2 2 3" xfId="228"/>
    <cellStyle name="注释 2" xfId="229"/>
    <cellStyle name="60% - 强调文字颜色 2 3 2" xfId="230"/>
    <cellStyle name="Accent6 4 2" xfId="231"/>
    <cellStyle name="60% - 强调文字颜色 3 2" xfId="232"/>
    <cellStyle name="60% - 强调文字颜色 3 2 2" xfId="233"/>
    <cellStyle name="60% - 强调文字颜色 3 2 3" xfId="234"/>
    <cellStyle name="Accent5 - 40% 2" xfId="235"/>
    <cellStyle name="60% - 强调文字颜色 3 3" xfId="236"/>
    <cellStyle name="Accent5 - 40% 2 2" xfId="237"/>
    <cellStyle name="60% - 强调文字颜色 3 3 2" xfId="238"/>
    <cellStyle name="Accent6 5 2" xfId="239"/>
    <cellStyle name="60% - 强调文字颜色 4 2" xfId="240"/>
    <cellStyle name="60% - 强调文字颜色 4 2 2" xfId="241"/>
    <cellStyle name="常规 20" xfId="242"/>
    <cellStyle name="常规 15" xfId="243"/>
    <cellStyle name="60% - 强调文字颜色 4 3 2" xfId="244"/>
    <cellStyle name="标题 1 4 2 2" xfId="245"/>
    <cellStyle name="60% - 强调文字颜色 5 2" xfId="246"/>
    <cellStyle name="60% - 强调文字颜色 5 2 2" xfId="247"/>
    <cellStyle name="百分比 2 10" xfId="248"/>
    <cellStyle name="60% - 强调文字颜色 5 2 3" xfId="249"/>
    <cellStyle name="60% - 强调文字颜色 5 3" xfId="250"/>
    <cellStyle name="RowLevel_0" xfId="251"/>
    <cellStyle name="60% - 强调文字颜色 5 3 2" xfId="252"/>
    <cellStyle name="60% - 强调文字颜色 6 2" xfId="253"/>
    <cellStyle name="强调文字颜色 5 2 3" xfId="254"/>
    <cellStyle name="Header2" xfId="255"/>
    <cellStyle name="60% - 强调文字颜色 6 2 2" xfId="256"/>
    <cellStyle name="Header2 2" xfId="257"/>
    <cellStyle name="60% - 强调文字颜色 6 2 2 2" xfId="258"/>
    <cellStyle name="60% - 强调文字颜色 6 2 3" xfId="259"/>
    <cellStyle name="60% - 强调文字颜色 6 3" xfId="260"/>
    <cellStyle name="6mal" xfId="261"/>
    <cellStyle name="Accent4 9" xfId="262"/>
    <cellStyle name="强调文字颜色 2 2 2" xfId="263"/>
    <cellStyle name="Accent1 - 20%" xfId="264"/>
    <cellStyle name="Accent5 - 20%" xfId="265"/>
    <cellStyle name="Accent1 - 20% 2 2" xfId="266"/>
    <cellStyle name="Accent1 - 20% 3" xfId="267"/>
    <cellStyle name="标题 6 2 2" xfId="268"/>
    <cellStyle name="Accent6 9" xfId="269"/>
    <cellStyle name="Accent1 - 40%" xfId="270"/>
    <cellStyle name="Accent1 - 40% 2" xfId="271"/>
    <cellStyle name="Accent1 - 40% 2 2" xfId="272"/>
    <cellStyle name="PSHeading 3 2" xfId="273"/>
    <cellStyle name="Accent1 - 40% 3" xfId="274"/>
    <cellStyle name="Accent1 - 60%" xfId="275"/>
    <cellStyle name="标题 1 5" xfId="276"/>
    <cellStyle name="Accent1 - 60% 2" xfId="277"/>
    <cellStyle name="标题 1 6" xfId="278"/>
    <cellStyle name="Accent1 - 60% 3" xfId="279"/>
    <cellStyle name="Accent1 2" xfId="280"/>
    <cellStyle name="Date 3" xfId="281"/>
    <cellStyle name="Accent1 2 2" xfId="282"/>
    <cellStyle name="Currency [0]_!!!GO" xfId="283"/>
    <cellStyle name="Accent1 3" xfId="284"/>
    <cellStyle name="Accent1 3 2" xfId="285"/>
    <cellStyle name="Accent1 5 2" xfId="286"/>
    <cellStyle name="sstot" xfId="287"/>
    <cellStyle name="常规 2 2 3 2" xfId="288"/>
    <cellStyle name="Accent1 6" xfId="289"/>
    <cellStyle name="常规 2 2 3 3" xfId="290"/>
    <cellStyle name="Accent1 7" xfId="291"/>
    <cellStyle name="常规 2 2 3 4" xfId="292"/>
    <cellStyle name="差_1110洱源 2" xfId="293"/>
    <cellStyle name="Accent1 8" xfId="294"/>
    <cellStyle name="差_1110洱源 3" xfId="295"/>
    <cellStyle name="Accent1 9" xfId="296"/>
    <cellStyle name="强调文字颜色 5 2 2 2" xfId="297"/>
    <cellStyle name="Header1 2" xfId="298"/>
    <cellStyle name="Accent2" xfId="299"/>
    <cellStyle name="输入 2 4" xfId="300"/>
    <cellStyle name="Accent2 - 40% 2 2" xfId="301"/>
    <cellStyle name="Accent2 - 60% 2" xfId="302"/>
    <cellStyle name="Accent5 - 40% 3" xfId="303"/>
    <cellStyle name="Accent2 - 60% 2 2" xfId="304"/>
    <cellStyle name="Accent2 - 60% 3" xfId="305"/>
    <cellStyle name="Accent2 2" xfId="306"/>
    <cellStyle name="t" xfId="307"/>
    <cellStyle name="Accent2 2 2" xfId="308"/>
    <cellStyle name="Accent2 3" xfId="309"/>
    <cellStyle name="Accent2 3 2" xfId="310"/>
    <cellStyle name="Accent2 4" xfId="311"/>
    <cellStyle name="Accent2 4 2" xfId="312"/>
    <cellStyle name="百分比 2 9 2 2" xfId="313"/>
    <cellStyle name="Accent2 5 2" xfId="314"/>
    <cellStyle name="常规 2 2 11" xfId="315"/>
    <cellStyle name="百分比 2 9 3" xfId="316"/>
    <cellStyle name="Date" xfId="317"/>
    <cellStyle name="常规 2 2 4 2" xfId="318"/>
    <cellStyle name="Accent2 6" xfId="319"/>
    <cellStyle name="Accent2 7" xfId="320"/>
    <cellStyle name="Accent2 8" xfId="321"/>
    <cellStyle name="Accent2 9" xfId="322"/>
    <cellStyle name="Accent3" xfId="323"/>
    <cellStyle name="Milliers_!!!GO" xfId="324"/>
    <cellStyle name="Accent5 2" xfId="325"/>
    <cellStyle name="Accent3 - 20%" xfId="326"/>
    <cellStyle name="标题 1 3" xfId="327"/>
    <cellStyle name="常规 2 2 7" xfId="328"/>
    <cellStyle name="百分比 4 3" xfId="329"/>
    <cellStyle name="Accent5 2 2" xfId="330"/>
    <cellStyle name="Accent3 - 20% 2" xfId="331"/>
    <cellStyle name="标题 1 3 2" xfId="332"/>
    <cellStyle name="汇总 3" xfId="333"/>
    <cellStyle name="Accent5 6" xfId="334"/>
    <cellStyle name="Accent3 - 20% 2 2" xfId="335"/>
    <cellStyle name="标题 1 4" xfId="336"/>
    <cellStyle name="Accent3 - 20% 3" xfId="337"/>
    <cellStyle name="Mon閠aire [0]_!!!GO" xfId="338"/>
    <cellStyle name="Accent4 3 2" xfId="339"/>
    <cellStyle name="Accent3 - 40%" xfId="340"/>
    <cellStyle name="Accent3 - 40% 2" xfId="341"/>
    <cellStyle name="Accent3 - 40% 2 2" xfId="342"/>
    <cellStyle name="Accent4 - 60%" xfId="343"/>
    <cellStyle name="捠壿 [0.00]_Region Orders (2)" xfId="344"/>
    <cellStyle name="常规 15 2 2" xfId="345"/>
    <cellStyle name="百分比 2 6 2" xfId="346"/>
    <cellStyle name="Accent3 - 40% 3" xfId="347"/>
    <cellStyle name="Accent4 5 2" xfId="348"/>
    <cellStyle name="Accent3 - 60%" xfId="349"/>
    <cellStyle name="好_M01-1 3" xfId="350"/>
    <cellStyle name="Accent3 - 60% 2" xfId="351"/>
    <cellStyle name="编号" xfId="352"/>
    <cellStyle name="Accent3 - 60% 2 2" xfId="353"/>
    <cellStyle name="Accent3 - 60% 3" xfId="354"/>
    <cellStyle name="Accent3 2" xfId="355"/>
    <cellStyle name="comma zerodec" xfId="356"/>
    <cellStyle name="Accent3 2 2" xfId="357"/>
    <cellStyle name="Accent3 3" xfId="358"/>
    <cellStyle name="Accent3 3 2" xfId="359"/>
    <cellStyle name="Accent3 4" xfId="360"/>
    <cellStyle name="Accent3 5" xfId="361"/>
    <cellStyle name="Accent3 5 2" xfId="362"/>
    <cellStyle name="Moneda_96 Risk" xfId="363"/>
    <cellStyle name="常规 2 2 5 2" xfId="364"/>
    <cellStyle name="Accent3 6" xfId="365"/>
    <cellStyle name="Accent3 7" xfId="366"/>
    <cellStyle name="Accent3 8" xfId="367"/>
    <cellStyle name="百分比 2" xfId="368"/>
    <cellStyle name="Accent3 9" xfId="369"/>
    <cellStyle name="Accent4" xfId="370"/>
    <cellStyle name="百分比 2 2 2" xfId="371"/>
    <cellStyle name="Accent4 - 20%" xfId="372"/>
    <cellStyle name="百分比 2 2 2 2" xfId="373"/>
    <cellStyle name="Accent4 - 20% 2" xfId="374"/>
    <cellStyle name="百分比 2 2 2 2 2" xfId="375"/>
    <cellStyle name="Accent4 - 20% 2 2" xfId="376"/>
    <cellStyle name="强调 2 2" xfId="377"/>
    <cellStyle name="百分比 2 2 2 3" xfId="378"/>
    <cellStyle name="Accent4 - 20% 3" xfId="379"/>
    <cellStyle name="百分比 2 4 2" xfId="380"/>
    <cellStyle name="Accent4 - 40%" xfId="381"/>
    <cellStyle name="百分比 2 4 2 2" xfId="382"/>
    <cellStyle name="Accent6 - 40%" xfId="383"/>
    <cellStyle name="Accent4 - 40% 2" xfId="384"/>
    <cellStyle name="商品名称 4" xfId="385"/>
    <cellStyle name="Accent6 - 40% 2" xfId="386"/>
    <cellStyle name="Accent4 - 40% 2 2" xfId="387"/>
    <cellStyle name="Accent4 - 40% 3" xfId="388"/>
    <cellStyle name="Accent4 - 60% 2" xfId="389"/>
    <cellStyle name="Accent4 - 60% 2 2" xfId="390"/>
    <cellStyle name="Accent4 - 60% 3" xfId="391"/>
    <cellStyle name="PSSpacer" xfId="392"/>
    <cellStyle name="Accent6" xfId="393"/>
    <cellStyle name="Accent4 2" xfId="394"/>
    <cellStyle name="New Times Roman" xfId="395"/>
    <cellStyle name="Accent4 3" xfId="396"/>
    <cellStyle name="Accent4 4" xfId="397"/>
    <cellStyle name="Accent4 4 2" xfId="398"/>
    <cellStyle name="PSHeading 5" xfId="399"/>
    <cellStyle name="标题 1 2 2" xfId="400"/>
    <cellStyle name="常规 2 2 6 2" xfId="401"/>
    <cellStyle name="Accent4 6" xfId="402"/>
    <cellStyle name="百分比 4 2 2" xfId="403"/>
    <cellStyle name="标题 1 2 3" xfId="404"/>
    <cellStyle name="Accent4 7" xfId="405"/>
    <cellStyle name="标题 1 2 4" xfId="406"/>
    <cellStyle name="Accent4 8" xfId="407"/>
    <cellStyle name="Accent5" xfId="408"/>
    <cellStyle name="Accent5 - 20% 2" xfId="409"/>
    <cellStyle name="Accent5 - 20% 2 2" xfId="410"/>
    <cellStyle name="Input [yellow] 2 2 2" xfId="411"/>
    <cellStyle name="Accent5 - 20% 3" xfId="412"/>
    <cellStyle name="Accent5 - 40%" xfId="413"/>
    <cellStyle name="标题 2 3 3" xfId="414"/>
    <cellStyle name="Accent5 - 60%" xfId="415"/>
    <cellStyle name="Accent5 - 60% 2" xfId="416"/>
    <cellStyle name="Category" xfId="417"/>
    <cellStyle name="Accent5 3" xfId="418"/>
    <cellStyle name="标题 2 3" xfId="419"/>
    <cellStyle name="Category 2" xfId="420"/>
    <cellStyle name="Accent5 3 2" xfId="421"/>
    <cellStyle name="标题 3 3" xfId="422"/>
    <cellStyle name="Comma [0]_!!!GO" xfId="423"/>
    <cellStyle name="Accent5 4 2" xfId="424"/>
    <cellStyle name="汇总 2" xfId="425"/>
    <cellStyle name="Accent5 5" xfId="426"/>
    <cellStyle name="汇总 2 2" xfId="427"/>
    <cellStyle name="Accent5 5 2" xfId="428"/>
    <cellStyle name="标题 1 3 3" xfId="429"/>
    <cellStyle name="汇总 4" xfId="430"/>
    <cellStyle name="Accent5 7" xfId="431"/>
    <cellStyle name="标题 1 3 4" xfId="432"/>
    <cellStyle name="百分比 2 3 2 2 2" xfId="433"/>
    <cellStyle name="汇总 5" xfId="434"/>
    <cellStyle name="Accent5 8" xfId="435"/>
    <cellStyle name="Accent6 - 20%" xfId="436"/>
    <cellStyle name="Accent6 - 40% 2 2" xfId="437"/>
    <cellStyle name="ColLevel_0" xfId="438"/>
    <cellStyle name="Accent6 - 40% 3" xfId="439"/>
    <cellStyle name="Accent6 - 60% 2" xfId="440"/>
    <cellStyle name="Accent6 - 60% 3" xfId="441"/>
    <cellStyle name="标题 1 4 4" xfId="442"/>
    <cellStyle name="Accent6 8" xfId="443"/>
    <cellStyle name="百分比 2 4 3" xfId="444"/>
    <cellStyle name="Comma_!!!GO" xfId="445"/>
    <cellStyle name="分级显示列_1_Book1" xfId="446"/>
    <cellStyle name="标题 3 3 2" xfId="447"/>
    <cellStyle name="Currency_!!!GO" xfId="448"/>
    <cellStyle name="标题 2 3 4" xfId="449"/>
    <cellStyle name="Currency1" xfId="450"/>
    <cellStyle name="Date 2" xfId="451"/>
    <cellStyle name="Date 2 2" xfId="452"/>
    <cellStyle name="Dollar (zero dec)" xfId="453"/>
    <cellStyle name="标题 2 2" xfId="454"/>
    <cellStyle name="常规 2 3 6" xfId="455"/>
    <cellStyle name="百分比 5 2" xfId="456"/>
    <cellStyle name="Grey"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数量 3" xfId="478"/>
    <cellStyle name="标题 1 2 2 2" xfId="479"/>
    <cellStyle name="Month" xfId="480"/>
    <cellStyle name="Month 2" xfId="481"/>
    <cellStyle name="百分比 10" xfId="482"/>
    <cellStyle name="PSHeading 2" xfId="483"/>
    <cellStyle name="no dec" xfId="484"/>
    <cellStyle name="PSHeading 2 2" xfId="485"/>
    <cellStyle name="no dec 2" xfId="486"/>
    <cellStyle name="PSHeading 2 2 2" xfId="487"/>
    <cellStyle name="no dec 2 2" xfId="488"/>
    <cellStyle name="百分比 3 3 2" xfId="489"/>
    <cellStyle name="PSHeading 2 3" xfId="490"/>
    <cellStyle name="no dec 3" xfId="491"/>
    <cellStyle name="Normal - Style1" xfId="492"/>
    <cellStyle name="百分比 2 5 2" xfId="493"/>
    <cellStyle name="Normal_!!!GO" xfId="494"/>
    <cellStyle name="PSInt" xfId="495"/>
    <cellStyle name="per.style" xfId="496"/>
    <cellStyle name="常规 2 3 4" xfId="497"/>
    <cellStyle name="t_HVAC Equipment (3)" xfId="498"/>
    <cellStyle name="Percent [2] 2" xfId="499"/>
    <cellStyle name="Percent_!!!GO" xfId="500"/>
    <cellStyle name="百分比 8" xfId="501"/>
    <cellStyle name="Pourcentage_pldt" xfId="502"/>
    <cellStyle name="PSChar 2" xfId="503"/>
    <cellStyle name="编号 2 2" xfId="504"/>
    <cellStyle name="PSHeading 3 3" xfId="505"/>
    <cellStyle name="PSDate" xfId="506"/>
    <cellStyle name="编号 2 2 2" xfId="507"/>
    <cellStyle name="PSDate 2" xfId="508"/>
    <cellStyle name="PSDec" xfId="509"/>
    <cellStyle name="编号 4" xfId="510"/>
    <cellStyle name="常规 10" xfId="511"/>
    <cellStyle name="PSDec 2"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常规 2 3 4 2" xfId="522"/>
    <cellStyle name="t_HVAC Equipment (3) 2" xfId="523"/>
    <cellStyle name="百分比 2 11" xfId="524"/>
    <cellStyle name="千位分隔 2 2" xfId="525"/>
    <cellStyle name="百分比 2 3 5"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常规_Sheet3" xfId="535"/>
    <cellStyle name="百分比 2 3 2"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常规 15 2" xfId="545"/>
    <cellStyle name="百分比 2 6" xfId="546"/>
    <cellStyle name="标题 2 2 2" xfId="547"/>
    <cellStyle name="常规 15 3" xfId="548"/>
    <cellStyle name="百分比 2 7"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常规 2 2 6" xfId="559"/>
    <cellStyle name="百分比 4 2"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好 5 2" xfId="577"/>
    <cellStyle name="标题 3 2 2 2" xfId="578"/>
    <cellStyle name="标题 2 4 3" xfId="579"/>
    <cellStyle name="标题 2 4 4" xfId="580"/>
    <cellStyle name="标题 2 5" xfId="581"/>
    <cellStyle name="标题 2 7" xfId="582"/>
    <cellStyle name="标题 2 5 2" xfId="583"/>
    <cellStyle name="标题 2 5 3" xfId="584"/>
    <cellStyle name="标题 2 6" xfId="585"/>
    <cellStyle name="好 5" xfId="586"/>
    <cellStyle name="标题 3 2 2" xfId="587"/>
    <cellStyle name="好 6" xfId="588"/>
    <cellStyle name="标题 3 2 3"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数量 2 2 2" xfId="602"/>
    <cellStyle name="标题 3 7" xfId="603"/>
    <cellStyle name="千位分隔 3" xfId="604"/>
    <cellStyle name="标题 4 2" xfId="605"/>
    <cellStyle name="千位分隔 3 2" xfId="606"/>
    <cellStyle name="标题 4 2 2" xfId="607"/>
    <cellStyle name="千位分隔 3 2 2" xfId="608"/>
    <cellStyle name="标题 4 2 2 2" xfId="609"/>
    <cellStyle name="千位分隔 3 3" xfId="610"/>
    <cellStyle name="标题 4 2 3" xfId="611"/>
    <cellStyle name="标题 4 2 4" xfId="612"/>
    <cellStyle name="千位分隔 4" xfId="613"/>
    <cellStyle name="标题 4 3" xfId="614"/>
    <cellStyle name="千位分隔 4 2" xfId="615"/>
    <cellStyle name="标题 4 3 2" xfId="616"/>
    <cellStyle name="标题 4 3 2 2" xfId="617"/>
    <cellStyle name="标题 4 3 3" xfId="618"/>
    <cellStyle name="标题 4 3 4" xfId="619"/>
    <cellStyle name="千位分隔 5" xfId="620"/>
    <cellStyle name="标题 4 4" xfId="621"/>
    <cellStyle name="千位分隔 5 2" xfId="622"/>
    <cellStyle name="标题 4 4 2" xfId="623"/>
    <cellStyle name="标题 4 4 2 2" xfId="624"/>
    <cellStyle name="标题 4 4 3" xfId="625"/>
    <cellStyle name="标题 4 4 4" xfId="626"/>
    <cellStyle name="千位分隔 6" xfId="627"/>
    <cellStyle name="标题 4 5" xfId="628"/>
    <cellStyle name="千位分隔 6 2" xfId="629"/>
    <cellStyle name="标题 4 5 2" xfId="630"/>
    <cellStyle name="标题 4 5 3" xfId="631"/>
    <cellStyle name="千位分隔 7" xfId="632"/>
    <cellStyle name="标题 4 6" xfId="633"/>
    <cellStyle name="千位分隔 8" xfId="634"/>
    <cellStyle name="标题 4 7"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常规 2 7" xfId="651"/>
    <cellStyle name="标题 8 2" xfId="652"/>
    <cellStyle name="输入 2" xfId="653"/>
    <cellStyle name="常规 2 8" xfId="654"/>
    <cellStyle name="标题 8 3" xfId="655"/>
    <cellStyle name="标题 9" xfId="656"/>
    <cellStyle name="标题1" xfId="657"/>
    <cellStyle name="标题1 2" xfId="658"/>
    <cellStyle name="标题1 2 2" xfId="659"/>
    <cellStyle name="标题1 2 2 2" xfId="660"/>
    <cellStyle name="差 5 2" xfId="661"/>
    <cellStyle name="标题1 2 3"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解释性文本 5" xfId="675"/>
    <cellStyle name="差 2" xfId="676"/>
    <cellStyle name="解释性文本 5 2" xfId="677"/>
    <cellStyle name="差 2 2" xfId="678"/>
    <cellStyle name="差 2 2 2" xfId="679"/>
    <cellStyle name="解释性文本 5 3" xfId="680"/>
    <cellStyle name="差 2 3" xfId="681"/>
    <cellStyle name="差 2 4" xfId="682"/>
    <cellStyle name="解释性文本 6" xfId="683"/>
    <cellStyle name="差 3" xfId="684"/>
    <cellStyle name="差 3 2" xfId="685"/>
    <cellStyle name="差 3 2 2" xfId="686"/>
    <cellStyle name="差 3 3" xfId="687"/>
    <cellStyle name="差 3 4" xfId="688"/>
    <cellStyle name="解释性文本 7" xfId="689"/>
    <cellStyle name="差 4" xfId="690"/>
    <cellStyle name="差 4 2" xfId="691"/>
    <cellStyle name="差 4 2 2" xfId="692"/>
    <cellStyle name="差 4 3" xfId="693"/>
    <cellStyle name="差 4 4" xfId="694"/>
    <cellStyle name="差 5" xfId="695"/>
    <cellStyle name="差 5 3" xfId="696"/>
    <cellStyle name="差_0502通海县 2 2" xfId="697"/>
    <cellStyle name="差 6"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常规 28" xfId="721"/>
    <cellStyle name="差_2008年地州对账表(国库资金）" xfId="722"/>
    <cellStyle name="差_2008年地州对账表(国库资金） 2" xfId="723"/>
    <cellStyle name="适中 3" xfId="724"/>
    <cellStyle name="差_2008年地州对账表(国库资金） 2 2" xfId="725"/>
    <cellStyle name="差_2008年地州对账表(国库资金） 3" xfId="726"/>
    <cellStyle name="差_Book1" xfId="727"/>
    <cellStyle name="差_M01-1" xfId="728"/>
    <cellStyle name="昗弨_Pacific Region P&amp;L" xfId="729"/>
    <cellStyle name="差_M01-1 2" xfId="730"/>
    <cellStyle name="差_M01-1 2 2" xfId="731"/>
    <cellStyle name="差_M01-1 3" xfId="732"/>
    <cellStyle name="常规 10 2" xfId="733"/>
    <cellStyle name="常规 10 2 2" xfId="734"/>
    <cellStyle name="常规 10 2 2 2" xfId="735"/>
    <cellStyle name="汇总 6 2" xfId="736"/>
    <cellStyle name="常规 10 2 3"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链接单元格 3 2 2" xfId="747"/>
    <cellStyle name="常规 11 4" xfId="748"/>
    <cellStyle name="好 4 2" xfId="749"/>
    <cellStyle name="常规 12" xfId="750"/>
    <cellStyle name="好 4 2 2" xfId="751"/>
    <cellStyle name="常规 12 2" xfId="752"/>
    <cellStyle name="好 4 3" xfId="753"/>
    <cellStyle name="常规 13" xfId="754"/>
    <cellStyle name="常规 13 2" xfId="755"/>
    <cellStyle name="好 4 4" xfId="756"/>
    <cellStyle name="常规 14" xfId="757"/>
    <cellStyle name="常规 14 2" xfId="758"/>
    <cellStyle name="检查单元格 2 2 2" xfId="759"/>
    <cellStyle name="常规 21" xfId="760"/>
    <cellStyle name="常规 16" xfId="761"/>
    <cellStyle name="常规 16 2" xfId="762"/>
    <cellStyle name="注释 4 2" xfId="763"/>
    <cellStyle name="常规 22" xfId="764"/>
    <cellStyle name="常规 17" xfId="765"/>
    <cellStyle name="注释 4 2 2" xfId="766"/>
    <cellStyle name="常规 17 2" xfId="767"/>
    <cellStyle name="常规 17 2 2" xfId="768"/>
    <cellStyle name="常规 17 3" xfId="769"/>
    <cellStyle name="注释 4 3" xfId="770"/>
    <cellStyle name="常规 23" xfId="771"/>
    <cellStyle name="常规 18" xfId="772"/>
    <cellStyle name="常规 5 42" xfId="773"/>
    <cellStyle name="常规 18 2" xfId="774"/>
    <cellStyle name="常规 5 42 2" xfId="775"/>
    <cellStyle name="常规 18 2 2" xfId="776"/>
    <cellStyle name="常规 18 3" xfId="777"/>
    <cellStyle name="注释 4 4" xfId="778"/>
    <cellStyle name="常规 24" xfId="779"/>
    <cellStyle name="常规 19" xfId="780"/>
    <cellStyle name="常规 19 10" xfId="781"/>
    <cellStyle name="常规 19 2" xfId="782"/>
    <cellStyle name="常规 19 2 2" xfId="783"/>
    <cellStyle name="常规 19 3" xfId="784"/>
    <cellStyle name="常规 2" xfId="785"/>
    <cellStyle name="强调文字颜色 3 3" xfId="786"/>
    <cellStyle name="常规 2 10" xfId="787"/>
    <cellStyle name="强调文字颜色 3 3 2" xfId="788"/>
    <cellStyle name="常规 2 10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强调文字颜色 1 2" xfId="807"/>
    <cellStyle name="常规 2 2 2 4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输出 2 2 2" xfId="837"/>
    <cellStyle name="常规 2 4 2 3"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检查单元格 6" xfId="848"/>
    <cellStyle name="常规 2 5 2 2" xfId="849"/>
    <cellStyle name="常规 2 5 2 2 2" xfId="850"/>
    <cellStyle name="输出 3 2 2" xfId="851"/>
    <cellStyle name="检查单元格 7" xfId="852"/>
    <cellStyle name="常规 2 5 2 3"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输入 2 2" xfId="869"/>
    <cellStyle name="常规 2 8 2" xfId="870"/>
    <cellStyle name="输入 3" xfId="871"/>
    <cellStyle name="常规 2 9" xfId="872"/>
    <cellStyle name="输入 3 2" xfId="873"/>
    <cellStyle name="常规 2 9 2" xfId="874"/>
    <cellStyle name="输入 3 2 2" xfId="875"/>
    <cellStyle name="常规 2 9 2 2" xfId="876"/>
    <cellStyle name="输入 3 3" xfId="877"/>
    <cellStyle name="常规 2 9 3" xfId="878"/>
    <cellStyle name="常规 2 9 3 2" xfId="879"/>
    <cellStyle name="输入 3 4" xfId="880"/>
    <cellStyle name="好_2008年地州对账表(国库资金） 2" xfId="881"/>
    <cellStyle name="常规 2 9 4" xfId="882"/>
    <cellStyle name="常规 30" xfId="883"/>
    <cellStyle name="常规 25" xfId="884"/>
    <cellStyle name="常规 25 2" xfId="885"/>
    <cellStyle name="常规 26" xfId="886"/>
    <cellStyle name="常规 27" xfId="887"/>
    <cellStyle name="常规 29" xfId="888"/>
    <cellStyle name="输出 4 2" xfId="889"/>
    <cellStyle name="常规 3" xfId="890"/>
    <cellStyle name="输出 4 2 2" xfId="891"/>
    <cellStyle name="常规 3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输出 4 3" xfId="916"/>
    <cellStyle name="常规 4" xfId="917"/>
    <cellStyle name="常规 4 2" xfId="918"/>
    <cellStyle name="常规 4 4" xfId="919"/>
    <cellStyle name="常规 4 2 2" xfId="920"/>
    <cellStyle name="常规 6 4" xfId="921"/>
    <cellStyle name="常规 4 2 2 2" xfId="922"/>
    <cellStyle name="常规 6 4 2" xfId="923"/>
    <cellStyle name="常规 4 2 2 2 2" xfId="924"/>
    <cellStyle name="常规 4 5" xfId="925"/>
    <cellStyle name="常规 4 2 3" xfId="926"/>
    <cellStyle name="常规 7 4" xfId="927"/>
    <cellStyle name="常规 4 2 3 2" xfId="928"/>
    <cellStyle name="常规 4 6" xfId="929"/>
    <cellStyle name="常规 4 2 4" xfId="930"/>
    <cellStyle name="常规 8 4" xfId="931"/>
    <cellStyle name="常规 444" xfId="932"/>
    <cellStyle name="常规 439" xfId="933"/>
    <cellStyle name="常规 4 6 2" xfId="934"/>
    <cellStyle name="常规 4 2 4 2" xfId="935"/>
    <cellStyle name="常规 4 7" xfId="936"/>
    <cellStyle name="常规 4 2 5" xfId="937"/>
    <cellStyle name="常规 4 3" xfId="938"/>
    <cellStyle name="常规 5 4" xfId="939"/>
    <cellStyle name="常规 4 3 2" xfId="940"/>
    <cellStyle name="常规 5 4 2" xfId="941"/>
    <cellStyle name="常规 4 3 2 2" xfId="942"/>
    <cellStyle name="常规 4 3 2 2 2" xfId="943"/>
    <cellStyle name="常规 4 3 2 3" xfId="944"/>
    <cellStyle name="常规 5 5" xfId="945"/>
    <cellStyle name="常规 4 3 3" xfId="946"/>
    <cellStyle name="常规 4 3 3 2" xfId="947"/>
    <cellStyle name="常规 4 3 4" xfId="948"/>
    <cellStyle name="常规 4 3 4 2" xfId="949"/>
    <cellStyle name="常规 4 3 5" xfId="950"/>
    <cellStyle name="链接单元格 3" xfId="951"/>
    <cellStyle name="常规 433" xfId="952"/>
    <cellStyle name="常规 428" xfId="953"/>
    <cellStyle name="链接单元格 4" xfId="954"/>
    <cellStyle name="常规 434" xfId="955"/>
    <cellStyle name="常规 429" xfId="956"/>
    <cellStyle name="常规 430" xfId="957"/>
    <cellStyle name="常规 431" xfId="958"/>
    <cellStyle name="链接单元格 2" xfId="959"/>
    <cellStyle name="常规 432" xfId="960"/>
    <cellStyle name="链接单元格 5" xfId="961"/>
    <cellStyle name="常规 440" xfId="962"/>
    <cellStyle name="常规 435" xfId="963"/>
    <cellStyle name="链接单元格 6" xfId="964"/>
    <cellStyle name="常规 441" xfId="965"/>
    <cellStyle name="常规 436" xfId="966"/>
    <cellStyle name="链接单元格 7" xfId="967"/>
    <cellStyle name="常规 8 2" xfId="968"/>
    <cellStyle name="常规 442" xfId="969"/>
    <cellStyle name="常规 8 3" xfId="970"/>
    <cellStyle name="常规 44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注释 7" xfId="999"/>
    <cellStyle name="常规 9 2 2" xfId="1000"/>
    <cellStyle name="常规 9 2 2 2" xfId="1001"/>
    <cellStyle name="注释 8" xfId="1002"/>
    <cellStyle name="常规 9 2 3"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计算 2 3" xfId="1013"/>
    <cellStyle name="常规_2007年云南省向人大报送政府收支预算表格式编制过程表 2 2" xfId="1014"/>
    <cellStyle name="数量 4" xfId="1015"/>
    <cellStyle name="常规_2007年云南省向人大报送政府收支预算表格式编制过程表 2 2 2" xfId="1016"/>
    <cellStyle name="计算 2 4" xfId="1017"/>
    <cellStyle name="常规_2007年云南省向人大报送政府收支预算表格式编制过程表 2 3" xfId="1018"/>
    <cellStyle name="常规_2007年云南省向人大报送政府收支预算表格式编制过程表 2 4 2" xfId="1019"/>
    <cellStyle name="计算 3 3" xfId="1020"/>
    <cellStyle name="常规_2007年云南省向人大报送政府收支预算表格式编制过程表 3 2" xfId="1021"/>
    <cellStyle name="常规_exceltmp1" xfId="1022"/>
    <cellStyle name="计算 4" xfId="1023"/>
    <cellStyle name="常规_exceltmp1 2" xfId="1024"/>
    <cellStyle name="超级链接 2 2" xfId="1025"/>
    <cellStyle name="超级链接 3" xfId="1026"/>
    <cellStyle name="超链接 2" xfId="1027"/>
    <cellStyle name="超链接 2 2" xfId="1028"/>
    <cellStyle name="超链接 2 2 2" xfId="1029"/>
    <cellStyle name="超链接 3" xfId="1030"/>
    <cellStyle name="超链接 3 2" xfId="1031"/>
    <cellStyle name="超链接 4" xfId="1032"/>
    <cellStyle name="超链接 4 2" xfId="1033"/>
    <cellStyle name="分级显示行_1_Book1" xfId="1034"/>
    <cellStyle name="好 2" xfId="1035"/>
    <cellStyle name="好 2 2" xfId="1036"/>
    <cellStyle name="好 2 2 2" xfId="1037"/>
    <cellStyle name="好 3" xfId="1038"/>
    <cellStyle name="好 3 2" xfId="1039"/>
    <cellStyle name="好 4" xfId="1040"/>
    <cellStyle name="好 5 3" xfId="1041"/>
    <cellStyle name="好 8" xfId="1042"/>
    <cellStyle name="好_0502通海县" xfId="1043"/>
    <cellStyle name="好_0502通海县 2" xfId="1044"/>
    <cellStyle name="好_0502通海县 2 2" xfId="1045"/>
    <cellStyle name="好_0502通海县 3" xfId="1046"/>
    <cellStyle name="好_0605石屏" xfId="1047"/>
    <cellStyle name="好_0605石屏 2" xfId="1048"/>
    <cellStyle name="好_0605石屏 2 2" xfId="1049"/>
    <cellStyle name="好_0605石屏 3" xfId="1050"/>
    <cellStyle name="好_0605石屏县" xfId="1051"/>
    <cellStyle name="好_0605石屏县 2" xfId="1052"/>
    <cellStyle name="好_0605石屏县 3" xfId="1053"/>
    <cellStyle name="好_1110洱源" xfId="1054"/>
    <cellStyle name="解释性文本 4 3" xfId="1055"/>
    <cellStyle name="好_1110洱源 2" xfId="1056"/>
    <cellStyle name="好_1110洱源 2 2" xfId="1057"/>
    <cellStyle name="解释性文本 4 4" xfId="1058"/>
    <cellStyle name="好_1110洱源 3" xfId="1059"/>
    <cellStyle name="好_11大理" xfId="1060"/>
    <cellStyle name="好_11大理 2" xfId="1061"/>
    <cellStyle name="好_11大理 2 2" xfId="1062"/>
    <cellStyle name="好_11大理 3" xfId="1063"/>
    <cellStyle name="好_2007年地州资金往来对账表" xfId="1064"/>
    <cellStyle name="好_2007年地州资金往来对账表 2" xfId="1065"/>
    <cellStyle name="好_2007年地州资金往来对账表 2 2" xfId="1066"/>
    <cellStyle name="好_2007年地州资金往来对账表 3" xfId="1067"/>
    <cellStyle name="商品名称 2 3" xfId="1068"/>
    <cellStyle name="好_2008年地州对账表(国库资金） 2 2" xfId="1069"/>
    <cellStyle name="好_2008年地州对账表(国库资金） 3" xfId="1070"/>
    <cellStyle name="好_Book1" xfId="1071"/>
    <cellStyle name="好_Book1 2" xfId="1072"/>
    <cellStyle name="好_M01-1" xfId="1073"/>
    <cellStyle name="好_M01-1 2" xfId="1074"/>
    <cellStyle name="好_M01-1 2 2" xfId="1075"/>
    <cellStyle name="后继超级链接" xfId="1076"/>
    <cellStyle name="后继超级链接 2" xfId="1077"/>
    <cellStyle name="后继超级链接 2 2" xfId="1078"/>
    <cellStyle name="后继超级链接 3" xfId="1079"/>
    <cellStyle name="汇总 2 2 2" xfId="1080"/>
    <cellStyle name="汇总 8" xfId="1081"/>
    <cellStyle name="汇总 2 2 2 2" xfId="1082"/>
    <cellStyle name="警告文本 2 2 2" xfId="1083"/>
    <cellStyle name="汇总 2 2 3" xfId="1084"/>
    <cellStyle name="汇总 2 3" xfId="1085"/>
    <cellStyle name="汇总 2 3 2" xfId="1086"/>
    <cellStyle name="汇总 2 4" xfId="1087"/>
    <cellStyle name="汇总 2 4 2" xfId="1088"/>
    <cellStyle name="汇总 2 5" xfId="1089"/>
    <cellStyle name="汇总 3 2" xfId="1090"/>
    <cellStyle name="汇总 3 2 2" xfId="1091"/>
    <cellStyle name="汇总 3 2 2 2" xfId="1092"/>
    <cellStyle name="警告文本 3 2 2" xfId="1093"/>
    <cellStyle name="汇总 3 2 3" xfId="1094"/>
    <cellStyle name="汇总 3 3" xfId="1095"/>
    <cellStyle name="汇总 3 3 2" xfId="1096"/>
    <cellStyle name="汇总 3 4" xfId="1097"/>
    <cellStyle name="汇总 3 4 2" xfId="1098"/>
    <cellStyle name="汇总 3 5" xfId="1099"/>
    <cellStyle name="汇总 4 2" xfId="1100"/>
    <cellStyle name="汇总 4 2 2" xfId="1101"/>
    <cellStyle name="汇总 4 2 2 2" xfId="1102"/>
    <cellStyle name="警告文本 4 2 2" xfId="1103"/>
    <cellStyle name="汇总 4 2 3" xfId="1104"/>
    <cellStyle name="汇总 4 3" xfId="1105"/>
    <cellStyle name="汇总 4 3 2" xfId="1106"/>
    <cellStyle name="汇总 4 4" xfId="1107"/>
    <cellStyle name="汇总 4 4 2" xfId="1108"/>
    <cellStyle name="汇总 4 5" xfId="1109"/>
    <cellStyle name="汇总 5 2" xfId="1110"/>
    <cellStyle name="汇总 5 2 2" xfId="1111"/>
    <cellStyle name="汇总 5 3" xfId="1112"/>
    <cellStyle name="汇总 5 3 2" xfId="1113"/>
    <cellStyle name="千分位_97-917" xfId="1114"/>
    <cellStyle name="汇总 5 4" xfId="1115"/>
    <cellStyle name="汇总 7" xfId="1116"/>
    <cellStyle name="汇总 7 2" xfId="1117"/>
    <cellStyle name="汇总 8 2" xfId="1118"/>
    <cellStyle name="计算 2" xfId="1119"/>
    <cellStyle name="计算 2 2" xfId="1120"/>
    <cellStyle name="计算 2 2 2" xfId="1121"/>
    <cellStyle name="计算 3" xfId="1122"/>
    <cellStyle name="计算 3 2" xfId="1123"/>
    <cellStyle name="计算 3 2 2" xfId="1124"/>
    <cellStyle name="计算 3 4" xfId="1125"/>
    <cellStyle name="计算 4 2" xfId="1126"/>
    <cellStyle name="计算 4 2 2" xfId="1127"/>
    <cellStyle name="计算 4 3" xfId="1128"/>
    <cellStyle name="计算 4 4" xfId="1129"/>
    <cellStyle name="计算 5" xfId="1130"/>
    <cellStyle name="计算 5 2" xfId="1131"/>
    <cellStyle name="计算 5 3" xfId="1132"/>
    <cellStyle name="计算 6" xfId="1133"/>
    <cellStyle name="计算 7" xfId="1134"/>
    <cellStyle name="计算 8" xfId="1135"/>
    <cellStyle name="检查单元格 2" xfId="1136"/>
    <cellStyle name="检查单元格 2 2" xfId="1137"/>
    <cellStyle name="检查单元格 2 3" xfId="1138"/>
    <cellStyle name="检查单元格 2 4" xfId="1139"/>
    <cellStyle name="检查单元格 3" xfId="1140"/>
    <cellStyle name="检查单元格 3 2" xfId="1141"/>
    <cellStyle name="检查单元格 3 2 2" xfId="1142"/>
    <cellStyle name="检查单元格 3 3" xfId="1143"/>
    <cellStyle name="检查单元格 3 4" xfId="1144"/>
    <cellStyle name="检查单元格 4" xfId="1145"/>
    <cellStyle name="检查单元格 4 2" xfId="1146"/>
    <cellStyle name="检查单元格 4 2 2" xfId="1147"/>
    <cellStyle name="检查单元格 4 3" xfId="1148"/>
    <cellStyle name="检查单元格 4 4" xfId="1149"/>
    <cellStyle name="检查单元格 5" xfId="1150"/>
    <cellStyle name="检查单元格 5 2" xfId="1151"/>
    <cellStyle name="检查单元格 5 3" xfId="1152"/>
    <cellStyle name="检查单元格 8" xfId="1153"/>
    <cellStyle name="解释性文本 2" xfId="1154"/>
    <cellStyle name="解释性文本 2 2" xfId="1155"/>
    <cellStyle name="解释性文本 2 2 2" xfId="1156"/>
    <cellStyle name="解释性文本 2 3" xfId="1157"/>
    <cellStyle name="解释性文本 2 4" xfId="1158"/>
    <cellStyle name="解释性文本 3" xfId="1159"/>
    <cellStyle name="解释性文本 3 2" xfId="1160"/>
    <cellStyle name="解释性文本 3 2 2" xfId="1161"/>
    <cellStyle name="解释性文本 3 3" xfId="1162"/>
    <cellStyle name="解释性文本 3 4" xfId="1163"/>
    <cellStyle name="解释性文本 4" xfId="1164"/>
    <cellStyle name="解释性文本 4 2" xfId="1165"/>
    <cellStyle name="解释性文本 4 2 2" xfId="1166"/>
    <cellStyle name="借出原因" xfId="1167"/>
    <cellStyle name="借出原因 2" xfId="1168"/>
    <cellStyle name="借出原因 2 2" xfId="1169"/>
    <cellStyle name="借出原因 2 2 2" xfId="1170"/>
    <cellStyle name="借出原因 2 3" xfId="1171"/>
    <cellStyle name="借出原因 3" xfId="1172"/>
    <cellStyle name="借出原因 3 2" xfId="1173"/>
    <cellStyle name="借出原因 4" xfId="1174"/>
    <cellStyle name="警告文本 2" xfId="1175"/>
    <cellStyle name="警告文本 2 2" xfId="1176"/>
    <cellStyle name="警告文本 2 3" xfId="1177"/>
    <cellStyle name="警告文本 2 4" xfId="1178"/>
    <cellStyle name="警告文本 3" xfId="1179"/>
    <cellStyle name="警告文本 3 2" xfId="1180"/>
    <cellStyle name="警告文本 3 3" xfId="1181"/>
    <cellStyle name="警告文本 3 4" xfId="1182"/>
    <cellStyle name="警告文本 4" xfId="1183"/>
    <cellStyle name="警告文本 4 2" xfId="1184"/>
    <cellStyle name="警告文本 4 3" xfId="1185"/>
    <cellStyle name="警告文本 4 4" xfId="1186"/>
    <cellStyle name="警告文本 5" xfId="1187"/>
    <cellStyle name="警告文本 5 2" xfId="1188"/>
    <cellStyle name="警告文本 5 3" xfId="1189"/>
    <cellStyle name="警告文本 6" xfId="1190"/>
    <cellStyle name="警告文本 7" xfId="1191"/>
    <cellStyle name="链接单元格 2 2" xfId="1192"/>
    <cellStyle name="链接单元格 2 2 2" xfId="1193"/>
    <cellStyle name="链接单元格 2 3" xfId="1194"/>
    <cellStyle name="链接单元格 2 4" xfId="1195"/>
    <cellStyle name="链接单元格 3 2" xfId="1196"/>
    <cellStyle name="链接单元格 3 3" xfId="1197"/>
    <cellStyle name="链接单元格 3 4" xfId="1198"/>
    <cellStyle name="链接单元格 4 2" xfId="1199"/>
    <cellStyle name="链接单元格 4 2 2" xfId="1200"/>
    <cellStyle name="链接单元格 4 3" xfId="1201"/>
    <cellStyle name="链接单元格 4 4" xfId="1202"/>
    <cellStyle name="链接单元格 5 2" xfId="1203"/>
    <cellStyle name="链接单元格 5 3" xfId="1204"/>
    <cellStyle name="普通_97-917" xfId="1205"/>
    <cellStyle name="输入 8" xfId="1206"/>
    <cellStyle name="千分位[0]_laroux" xfId="1207"/>
    <cellStyle name="千位[0]_ 方正PC" xfId="1208"/>
    <cellStyle name="常规_表样--2016年1至7月云南省及省本级地方财政收支执行情况（国资预算）全省数据与国库一致send预算局826" xfId="1209"/>
    <cellStyle name="千位_ 方正PC" xfId="1210"/>
    <cellStyle name="千位分隔 11" xfId="1211"/>
    <cellStyle name="千位分隔 11 2" xfId="1212"/>
    <cellStyle name="千位分隔 2" xfId="1213"/>
    <cellStyle name="千位分隔 2 2 2" xfId="1214"/>
    <cellStyle name="千位分隔 2 3" xfId="1215"/>
    <cellStyle name="千位分隔 4 6" xfId="1216"/>
    <cellStyle name="千位分隔 4 6 2" xfId="1217"/>
    <cellStyle name="千位分隔 7 2" xfId="1218"/>
    <cellStyle name="千位分隔 8 2" xfId="1219"/>
    <cellStyle name="千位分隔 9" xfId="1220"/>
    <cellStyle name="强调 1" xfId="1221"/>
    <cellStyle name="强调 1 2" xfId="1222"/>
    <cellStyle name="强调 2" xfId="1223"/>
    <cellStyle name="强调 3" xfId="1224"/>
    <cellStyle name="强调 3 2" xfId="1225"/>
    <cellStyle name="强调文字颜色 1 2 2" xfId="1226"/>
    <cellStyle name="强调文字颜色 1 2 2 2" xfId="1227"/>
    <cellStyle name="强调文字颜色 1 2 3" xfId="1228"/>
    <cellStyle name="强调文字颜色 1 3" xfId="1229"/>
    <cellStyle name="强调文字颜色 1 3 2" xfId="1230"/>
    <cellStyle name="强调文字颜色 2 2" xfId="1231"/>
    <cellStyle name="强调文字颜色 2 2 3" xfId="1232"/>
    <cellStyle name="强调文字颜色 2 3" xfId="1233"/>
    <cellStyle name="强调文字颜色 3 2" xfId="1234"/>
    <cellStyle name="强调文字颜色 3 2 2" xfId="1235"/>
    <cellStyle name="强调文字颜色 3 2 2 2" xfId="1236"/>
    <cellStyle name="强调文字颜色 3 2 3" xfId="1237"/>
    <cellStyle name="强调文字颜色 4 2" xfId="1238"/>
    <cellStyle name="强调文字颜色 4 2 2" xfId="1239"/>
    <cellStyle name="强调文字颜色 4 2 2 2" xfId="1240"/>
    <cellStyle name="强调文字颜色 4 2 3" xfId="1241"/>
    <cellStyle name="强调文字颜色 4 3" xfId="1242"/>
    <cellStyle name="强调文字颜色 4 3 2" xfId="1243"/>
    <cellStyle name="强调文字颜色 5 2" xfId="1244"/>
    <cellStyle name="强调文字颜色 5 3" xfId="1245"/>
    <cellStyle name="强调文字颜色 5 3 2" xfId="1246"/>
    <cellStyle name="强调文字颜色 6 2" xfId="1247"/>
    <cellStyle name="强调文字颜色 6 2 2" xfId="1248"/>
    <cellStyle name="强调文字颜色 6 2 2 2" xfId="1249"/>
    <cellStyle name="强调文字颜色 6 2 3" xfId="1250"/>
    <cellStyle name="强调文字颜色 6 3" xfId="1251"/>
    <cellStyle name="强调文字颜色 6 3 2" xfId="1252"/>
    <cellStyle name="日期 2" xfId="1253"/>
    <cellStyle name="日期 2 2" xfId="1254"/>
    <cellStyle name="日期 2 2 2" xfId="1255"/>
    <cellStyle name="日期 2 3" xfId="1256"/>
    <cellStyle name="日期 3" xfId="1257"/>
    <cellStyle name="日期 3 2" xfId="1258"/>
    <cellStyle name="日期 4" xfId="1259"/>
    <cellStyle name="商品名称" xfId="1260"/>
    <cellStyle name="商品名称 2" xfId="1261"/>
    <cellStyle name="商品名称 2 2" xfId="1262"/>
    <cellStyle name="商品名称 2 2 2" xfId="1263"/>
    <cellStyle name="商品名称 3" xfId="1264"/>
    <cellStyle name="商品名称 3 2" xfId="1265"/>
    <cellStyle name="适中 2" xfId="1266"/>
    <cellStyle name="适中 2 3" xfId="1267"/>
    <cellStyle name="适中 2 4" xfId="1268"/>
    <cellStyle name="适中 3 2" xfId="1269"/>
    <cellStyle name="适中 3 2 2" xfId="1270"/>
    <cellStyle name="适中 3 3" xfId="1271"/>
    <cellStyle name="适中 3 4" xfId="1272"/>
    <cellStyle name="适中 4" xfId="1273"/>
    <cellStyle name="适中 4 2" xfId="1274"/>
    <cellStyle name="适中 4 2 2" xfId="1275"/>
    <cellStyle name="适中 4 3" xfId="1276"/>
    <cellStyle name="适中 4 4" xfId="1277"/>
    <cellStyle name="适中 5" xfId="1278"/>
    <cellStyle name="适中 5 2" xfId="1279"/>
    <cellStyle name="适中 5 3" xfId="1280"/>
    <cellStyle name="适中 6" xfId="1281"/>
    <cellStyle name="适中 7" xfId="1282"/>
    <cellStyle name="适中 8" xfId="1283"/>
    <cellStyle name="输出 2" xfId="1284"/>
    <cellStyle name="输出 2 2" xfId="1285"/>
    <cellStyle name="输出 2 3" xfId="1286"/>
    <cellStyle name="输出 2 4" xfId="1287"/>
    <cellStyle name="输出 3" xfId="1288"/>
    <cellStyle name="输出 3 2" xfId="1289"/>
    <cellStyle name="输出 3 3" xfId="1290"/>
    <cellStyle name="输出 4" xfId="1291"/>
    <cellStyle name="输出 5" xfId="1292"/>
    <cellStyle name="输出 5 2" xfId="1293"/>
    <cellStyle name="输出 5 3" xfId="1294"/>
    <cellStyle name="输出 6" xfId="1295"/>
    <cellStyle name="输出 7" xfId="1296"/>
    <cellStyle name="输出 8" xfId="1297"/>
    <cellStyle name="输入 2 2 2" xfId="1298"/>
    <cellStyle name="输入 2 3" xfId="1299"/>
    <cellStyle name="输入 4" xfId="1300"/>
    <cellStyle name="输入 4 2" xfId="1301"/>
    <cellStyle name="输入 4 2 2" xfId="1302"/>
    <cellStyle name="输入 4 3" xfId="1303"/>
    <cellStyle name="输入 4 4" xfId="1304"/>
    <cellStyle name="输入 5" xfId="1305"/>
    <cellStyle name="输入 5 2" xfId="1306"/>
    <cellStyle name="输入 5 3" xfId="1307"/>
    <cellStyle name="输入 6" xfId="1308"/>
    <cellStyle name="输入 7" xfId="1309"/>
    <cellStyle name="数量" xfId="1310"/>
    <cellStyle name="数量 2" xfId="1311"/>
    <cellStyle name="数量 2 2" xfId="1312"/>
    <cellStyle name="数量 2 3" xfId="1313"/>
    <cellStyle name="数量 3 2" xfId="1314"/>
    <cellStyle name="未定义" xfId="1315"/>
    <cellStyle name="样式 1" xfId="1316"/>
    <cellStyle name="寘嬫愗傝 [0.00]_Region Orders (2)" xfId="1317"/>
    <cellStyle name="寘嬫愗傝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 name="常规_2007年省与各地结算单" xfId="1334"/>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1" Type="http://schemas.openxmlformats.org/officeDocument/2006/relationships/sharedStrings" Target="sharedStrings.xml"/><Relationship Id="rId40" Type="http://schemas.openxmlformats.org/officeDocument/2006/relationships/styles" Target="styles.xml"/><Relationship Id="rId4" Type="http://schemas.openxmlformats.org/officeDocument/2006/relationships/worksheet" Target="worksheets/sheet4.xml"/><Relationship Id="rId39" Type="http://schemas.openxmlformats.org/officeDocument/2006/relationships/theme" Target="theme/theme1.xml"/><Relationship Id="rId38" Type="http://schemas.openxmlformats.org/officeDocument/2006/relationships/externalLink" Target="externalLinks/externalLink3.xml"/><Relationship Id="rId37" Type="http://schemas.openxmlformats.org/officeDocument/2006/relationships/externalLink" Target="externalLinks/externalLink2.xml"/><Relationship Id="rId36" Type="http://schemas.openxmlformats.org/officeDocument/2006/relationships/externalLink" Target="externalLinks/externalLink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Desktop\&#33609;&#26696;\2023&#24180;&#28548;&#27743;&#24066;&#21450;&#24066;&#26412;&#32423;&#22320;&#26041;&#36130;&#25919;&#25910;&#25903;&#25191;&#34892;&#24773;&#20917;&#21450;2024&#24180;&#39044;&#31639;&#33609;&#26696;2023.12.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 val="Main"/>
      <sheetName val="Sheet1"/>
      <sheetName val="eqpmad2"/>
      <sheetName val="基本支出经济分类透视"/>
      <sheetName val="公检法司编制"/>
      <sheetName val="行政编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空白页"/>
      <sheetName val="校验表"/>
      <sheetName val="01-1"/>
      <sheetName val="01-2"/>
      <sheetName val="02"/>
      <sheetName val="03-1"/>
      <sheetName val="03-2"/>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1"/>
      <sheetName val="21-2"/>
      <sheetName val="22"/>
      <sheetName val="23-1"/>
      <sheetName val="23-2"/>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4">
          <cell r="B4">
            <v>201</v>
          </cell>
          <cell r="C4" t="str">
            <v>一、一般公共服务</v>
          </cell>
          <cell r="D4">
            <v>19981</v>
          </cell>
        </row>
        <row r="5">
          <cell r="B5">
            <v>20101</v>
          </cell>
          <cell r="C5" t="str">
            <v>人大事务</v>
          </cell>
          <cell r="D5">
            <v>900</v>
          </cell>
        </row>
        <row r="6">
          <cell r="B6">
            <v>2010101</v>
          </cell>
          <cell r="C6" t="str">
            <v>行政运行</v>
          </cell>
          <cell r="D6">
            <v>717</v>
          </cell>
        </row>
        <row r="7">
          <cell r="B7">
            <v>2010102</v>
          </cell>
          <cell r="C7" t="str">
            <v>一般行政管理事务</v>
          </cell>
          <cell r="D7">
            <v>8</v>
          </cell>
        </row>
        <row r="8">
          <cell r="B8">
            <v>2010103</v>
          </cell>
          <cell r="C8" t="str">
            <v>机关服务</v>
          </cell>
          <cell r="D8">
            <v>0</v>
          </cell>
        </row>
        <row r="9">
          <cell r="B9">
            <v>2010104</v>
          </cell>
          <cell r="C9" t="str">
            <v>人大会议</v>
          </cell>
          <cell r="D9">
            <v>40</v>
          </cell>
        </row>
        <row r="10">
          <cell r="B10">
            <v>2010105</v>
          </cell>
          <cell r="C10" t="str">
            <v>人大立法</v>
          </cell>
          <cell r="D10">
            <v>2</v>
          </cell>
        </row>
        <row r="11">
          <cell r="B11">
            <v>2010106</v>
          </cell>
          <cell r="C11" t="str">
            <v>人大监督</v>
          </cell>
          <cell r="D11">
            <v>0</v>
          </cell>
        </row>
        <row r="12">
          <cell r="B12">
            <v>2010107</v>
          </cell>
          <cell r="C12" t="str">
            <v>人大代表履职能力提升</v>
          </cell>
          <cell r="D12">
            <v>5</v>
          </cell>
        </row>
        <row r="13">
          <cell r="B13">
            <v>2010108</v>
          </cell>
          <cell r="C13" t="str">
            <v>代表工作</v>
          </cell>
          <cell r="D13">
            <v>128</v>
          </cell>
        </row>
        <row r="14">
          <cell r="B14">
            <v>2010109</v>
          </cell>
          <cell r="C14" t="str">
            <v>人大信访工作</v>
          </cell>
          <cell r="D14">
            <v>0</v>
          </cell>
        </row>
        <row r="15">
          <cell r="B15">
            <v>2010150</v>
          </cell>
          <cell r="C15" t="str">
            <v>事业运行</v>
          </cell>
          <cell r="D15">
            <v>0</v>
          </cell>
        </row>
        <row r="16">
          <cell r="B16">
            <v>2010199</v>
          </cell>
          <cell r="C16" t="str">
            <v>其他人大事务支出</v>
          </cell>
          <cell r="D16">
            <v>0</v>
          </cell>
        </row>
        <row r="17">
          <cell r="B17">
            <v>20102</v>
          </cell>
          <cell r="C17" t="str">
            <v>政协事务</v>
          </cell>
          <cell r="D17">
            <v>879</v>
          </cell>
        </row>
        <row r="18">
          <cell r="B18">
            <v>2010201</v>
          </cell>
          <cell r="C18" t="str">
            <v>行政运行</v>
          </cell>
          <cell r="D18">
            <v>700</v>
          </cell>
        </row>
        <row r="19">
          <cell r="B19">
            <v>2010202</v>
          </cell>
          <cell r="C19" t="str">
            <v>一般行政管理事务</v>
          </cell>
          <cell r="D19">
            <v>19</v>
          </cell>
        </row>
        <row r="20">
          <cell r="B20">
            <v>2010203</v>
          </cell>
          <cell r="C20" t="str">
            <v>机关服务</v>
          </cell>
          <cell r="D20">
            <v>0</v>
          </cell>
        </row>
        <row r="21">
          <cell r="B21">
            <v>2010204</v>
          </cell>
          <cell r="C21" t="str">
            <v>政协会议</v>
          </cell>
          <cell r="D21">
            <v>50</v>
          </cell>
        </row>
        <row r="22">
          <cell r="B22">
            <v>2010205</v>
          </cell>
          <cell r="C22" t="str">
            <v>委员视察</v>
          </cell>
          <cell r="D22">
            <v>15</v>
          </cell>
        </row>
        <row r="23">
          <cell r="B23">
            <v>2010206</v>
          </cell>
          <cell r="C23" t="str">
            <v>参政议政</v>
          </cell>
          <cell r="D23">
            <v>32</v>
          </cell>
        </row>
        <row r="24">
          <cell r="B24">
            <v>2010250</v>
          </cell>
          <cell r="C24" t="str">
            <v>事业运行</v>
          </cell>
          <cell r="D24">
            <v>0</v>
          </cell>
        </row>
        <row r="25">
          <cell r="B25">
            <v>2010299</v>
          </cell>
          <cell r="C25" t="str">
            <v>其他政协事务支出</v>
          </cell>
          <cell r="D25">
            <v>63</v>
          </cell>
        </row>
        <row r="26">
          <cell r="B26">
            <v>20103</v>
          </cell>
          <cell r="C26" t="str">
            <v>政府办公厅(室)及相关机构事务</v>
          </cell>
          <cell r="D26">
            <v>3955</v>
          </cell>
        </row>
        <row r="27">
          <cell r="B27">
            <v>2010301</v>
          </cell>
          <cell r="C27" t="str">
            <v>行政运行</v>
          </cell>
          <cell r="D27">
            <v>1778</v>
          </cell>
        </row>
        <row r="28">
          <cell r="B28">
            <v>2010302</v>
          </cell>
          <cell r="C28" t="str">
            <v>一般行政管理事务</v>
          </cell>
          <cell r="D28">
            <v>521</v>
          </cell>
        </row>
        <row r="29">
          <cell r="B29">
            <v>2010303</v>
          </cell>
          <cell r="C29" t="str">
            <v>机关服务</v>
          </cell>
          <cell r="D29">
            <v>439</v>
          </cell>
        </row>
        <row r="30">
          <cell r="B30">
            <v>2010304</v>
          </cell>
          <cell r="C30" t="str">
            <v>专项服务</v>
          </cell>
          <cell r="D30">
            <v>0</v>
          </cell>
        </row>
        <row r="31">
          <cell r="B31">
            <v>2010305</v>
          </cell>
          <cell r="C31" t="str">
            <v>专项业务及机关事务管理</v>
          </cell>
          <cell r="D31">
            <v>673</v>
          </cell>
        </row>
        <row r="32">
          <cell r="B32">
            <v>2010306</v>
          </cell>
          <cell r="C32" t="str">
            <v>政务公开审批</v>
          </cell>
          <cell r="D32">
            <v>0</v>
          </cell>
        </row>
        <row r="33">
          <cell r="B33">
            <v>2010308</v>
          </cell>
          <cell r="C33" t="str">
            <v>信访事务▼</v>
          </cell>
          <cell r="D33">
            <v>65</v>
          </cell>
        </row>
        <row r="34">
          <cell r="B34">
            <v>2010309</v>
          </cell>
          <cell r="C34" t="str">
            <v>参事事务</v>
          </cell>
          <cell r="D34">
            <v>0</v>
          </cell>
        </row>
        <row r="35">
          <cell r="B35">
            <v>2010350</v>
          </cell>
          <cell r="C35" t="str">
            <v>事业运行</v>
          </cell>
          <cell r="D35">
            <v>257</v>
          </cell>
        </row>
        <row r="36">
          <cell r="B36">
            <v>2010399</v>
          </cell>
          <cell r="C36" t="str">
            <v>其他政府办公厅（室）及相关机构事务支出</v>
          </cell>
          <cell r="D36">
            <v>222</v>
          </cell>
        </row>
        <row r="37">
          <cell r="B37">
            <v>20104</v>
          </cell>
          <cell r="C37" t="str">
            <v>发展与改革事务</v>
          </cell>
          <cell r="D37">
            <v>521</v>
          </cell>
        </row>
        <row r="38">
          <cell r="B38">
            <v>2010401</v>
          </cell>
          <cell r="C38" t="str">
            <v>行政运行</v>
          </cell>
          <cell r="D38">
            <v>319</v>
          </cell>
        </row>
        <row r="39">
          <cell r="B39">
            <v>2010402</v>
          </cell>
          <cell r="C39" t="str">
            <v>一般行政管理事务</v>
          </cell>
          <cell r="D39">
            <v>0</v>
          </cell>
        </row>
        <row r="40">
          <cell r="B40">
            <v>2010403</v>
          </cell>
          <cell r="C40" t="str">
            <v>机关服务</v>
          </cell>
          <cell r="D40">
            <v>0</v>
          </cell>
        </row>
        <row r="41">
          <cell r="B41">
            <v>2010404</v>
          </cell>
          <cell r="C41" t="str">
            <v>战略规划与实施</v>
          </cell>
          <cell r="D41">
            <v>0</v>
          </cell>
        </row>
        <row r="42">
          <cell r="B42">
            <v>2010405</v>
          </cell>
          <cell r="C42" t="str">
            <v>日常经济运行调节</v>
          </cell>
          <cell r="D42">
            <v>0</v>
          </cell>
        </row>
        <row r="43">
          <cell r="B43">
            <v>2010406</v>
          </cell>
          <cell r="C43" t="str">
            <v>社会事业发展规划</v>
          </cell>
          <cell r="D43">
            <v>0</v>
          </cell>
        </row>
        <row r="44">
          <cell r="B44">
            <v>2010407</v>
          </cell>
          <cell r="C44" t="str">
            <v>经济体制改革研究</v>
          </cell>
          <cell r="D44">
            <v>21</v>
          </cell>
        </row>
        <row r="45">
          <cell r="B45">
            <v>2010408</v>
          </cell>
          <cell r="C45" t="str">
            <v>物价管理</v>
          </cell>
          <cell r="D45">
            <v>0</v>
          </cell>
        </row>
        <row r="46">
          <cell r="B46">
            <v>2010450</v>
          </cell>
          <cell r="C46" t="str">
            <v>事业运行</v>
          </cell>
          <cell r="D46">
            <v>159</v>
          </cell>
        </row>
        <row r="47">
          <cell r="B47">
            <v>2010499</v>
          </cell>
          <cell r="C47" t="str">
            <v>其他发展与改革事务支出</v>
          </cell>
          <cell r="D47">
            <v>22</v>
          </cell>
        </row>
        <row r="48">
          <cell r="B48">
            <v>20105</v>
          </cell>
          <cell r="C48" t="str">
            <v>统计信息事务</v>
          </cell>
          <cell r="D48">
            <v>577</v>
          </cell>
        </row>
        <row r="49">
          <cell r="B49">
            <v>2010501</v>
          </cell>
          <cell r="C49" t="str">
            <v>行政运行</v>
          </cell>
          <cell r="D49">
            <v>256</v>
          </cell>
        </row>
        <row r="50">
          <cell r="B50">
            <v>2010502</v>
          </cell>
          <cell r="C50" t="str">
            <v>一般行政管理事务</v>
          </cell>
          <cell r="D50">
            <v>0</v>
          </cell>
        </row>
        <row r="51">
          <cell r="B51">
            <v>2010503</v>
          </cell>
          <cell r="C51" t="str">
            <v>机关服务</v>
          </cell>
          <cell r="D51">
            <v>0</v>
          </cell>
        </row>
        <row r="52">
          <cell r="B52">
            <v>2010504</v>
          </cell>
          <cell r="C52" t="str">
            <v>信息事务</v>
          </cell>
          <cell r="D52">
            <v>0</v>
          </cell>
        </row>
        <row r="53">
          <cell r="B53">
            <v>2010505</v>
          </cell>
          <cell r="C53" t="str">
            <v>专项统计业务</v>
          </cell>
          <cell r="D53">
            <v>7</v>
          </cell>
        </row>
        <row r="54">
          <cell r="B54">
            <v>2010506</v>
          </cell>
          <cell r="C54" t="str">
            <v>统计管理</v>
          </cell>
          <cell r="D54">
            <v>0</v>
          </cell>
        </row>
        <row r="55">
          <cell r="B55">
            <v>2010507</v>
          </cell>
          <cell r="C55" t="str">
            <v>专项普查活动</v>
          </cell>
          <cell r="D55">
            <v>50</v>
          </cell>
        </row>
        <row r="56">
          <cell r="B56">
            <v>2010508</v>
          </cell>
          <cell r="C56" t="str">
            <v>统计抽样调查</v>
          </cell>
          <cell r="D56">
            <v>52</v>
          </cell>
        </row>
        <row r="57">
          <cell r="B57">
            <v>2010550</v>
          </cell>
          <cell r="C57" t="str">
            <v>事业运行</v>
          </cell>
          <cell r="D57">
            <v>212</v>
          </cell>
        </row>
        <row r="58">
          <cell r="B58">
            <v>2010599</v>
          </cell>
          <cell r="C58" t="str">
            <v>其他统计信息事务支出</v>
          </cell>
          <cell r="D58">
            <v>0</v>
          </cell>
        </row>
        <row r="59">
          <cell r="B59">
            <v>20106</v>
          </cell>
          <cell r="C59" t="str">
            <v>财政事务</v>
          </cell>
          <cell r="D59">
            <v>1334</v>
          </cell>
        </row>
        <row r="60">
          <cell r="B60">
            <v>2010601</v>
          </cell>
          <cell r="C60" t="str">
            <v>行政运行</v>
          </cell>
          <cell r="D60">
            <v>671</v>
          </cell>
        </row>
        <row r="61">
          <cell r="B61">
            <v>2010602</v>
          </cell>
          <cell r="C61" t="str">
            <v>一般行政管理事务</v>
          </cell>
          <cell r="D61">
            <v>0</v>
          </cell>
        </row>
        <row r="62">
          <cell r="B62">
            <v>2010603</v>
          </cell>
          <cell r="C62" t="str">
            <v>机关服务</v>
          </cell>
          <cell r="D62">
            <v>0</v>
          </cell>
        </row>
        <row r="63">
          <cell r="B63">
            <v>2010604</v>
          </cell>
          <cell r="C63" t="str">
            <v>预算改革业务</v>
          </cell>
          <cell r="D63">
            <v>0</v>
          </cell>
        </row>
        <row r="64">
          <cell r="B64">
            <v>2010605</v>
          </cell>
          <cell r="C64" t="str">
            <v>财政国库业务</v>
          </cell>
          <cell r="D64">
            <v>0</v>
          </cell>
        </row>
        <row r="65">
          <cell r="B65">
            <v>2010606</v>
          </cell>
          <cell r="C65" t="str">
            <v>财政监察</v>
          </cell>
          <cell r="D65">
            <v>0</v>
          </cell>
        </row>
        <row r="66">
          <cell r="B66">
            <v>2010607</v>
          </cell>
          <cell r="C66" t="str">
            <v>信息化建设</v>
          </cell>
          <cell r="D66">
            <v>84</v>
          </cell>
        </row>
        <row r="67">
          <cell r="B67">
            <v>2010608</v>
          </cell>
          <cell r="C67" t="str">
            <v>财政委托业务支出</v>
          </cell>
          <cell r="D67">
            <v>0</v>
          </cell>
        </row>
        <row r="68">
          <cell r="B68">
            <v>2010650</v>
          </cell>
          <cell r="C68" t="str">
            <v>事业运行</v>
          </cell>
          <cell r="D68">
            <v>430</v>
          </cell>
        </row>
        <row r="69">
          <cell r="B69">
            <v>2010699</v>
          </cell>
          <cell r="C69" t="str">
            <v>其他财政事务支出</v>
          </cell>
          <cell r="D69">
            <v>149</v>
          </cell>
        </row>
        <row r="70">
          <cell r="B70">
            <v>20107</v>
          </cell>
          <cell r="C70" t="str">
            <v>税收事务</v>
          </cell>
          <cell r="D70">
            <v>300</v>
          </cell>
        </row>
        <row r="71">
          <cell r="B71">
            <v>2010701</v>
          </cell>
          <cell r="C71" t="str">
            <v>行政运行</v>
          </cell>
          <cell r="D71">
            <v>0</v>
          </cell>
        </row>
        <row r="72">
          <cell r="B72">
            <v>2010702</v>
          </cell>
          <cell r="C72" t="str">
            <v>一般行政管理事务</v>
          </cell>
          <cell r="D72">
            <v>0</v>
          </cell>
        </row>
        <row r="73">
          <cell r="B73">
            <v>2010703</v>
          </cell>
          <cell r="C73" t="str">
            <v>机关服务</v>
          </cell>
          <cell r="D73">
            <v>0</v>
          </cell>
        </row>
        <row r="74">
          <cell r="B74">
            <v>2010709</v>
          </cell>
          <cell r="C74" t="str">
            <v>信息化建设</v>
          </cell>
          <cell r="D74">
            <v>0</v>
          </cell>
        </row>
        <row r="75">
          <cell r="B75">
            <v>2010710</v>
          </cell>
          <cell r="C75" t="str">
            <v>税收业务</v>
          </cell>
          <cell r="D75">
            <v>0</v>
          </cell>
        </row>
        <row r="76">
          <cell r="B76">
            <v>2010750</v>
          </cell>
          <cell r="C76" t="str">
            <v>事业运行</v>
          </cell>
          <cell r="D76">
            <v>0</v>
          </cell>
        </row>
        <row r="77">
          <cell r="B77">
            <v>2010799</v>
          </cell>
          <cell r="C77" t="str">
            <v>其他税收事务支出</v>
          </cell>
          <cell r="D77">
            <v>300</v>
          </cell>
        </row>
        <row r="78">
          <cell r="B78">
            <v>20108</v>
          </cell>
          <cell r="C78" t="str">
            <v>审计事务</v>
          </cell>
          <cell r="D78">
            <v>0</v>
          </cell>
        </row>
        <row r="79">
          <cell r="B79">
            <v>2010801</v>
          </cell>
          <cell r="C79" t="str">
            <v>行政运行</v>
          </cell>
          <cell r="D79">
            <v>0</v>
          </cell>
        </row>
        <row r="80">
          <cell r="B80">
            <v>2010802</v>
          </cell>
          <cell r="C80" t="str">
            <v>一般行政管理事务</v>
          </cell>
          <cell r="D80">
            <v>0</v>
          </cell>
        </row>
        <row r="81">
          <cell r="B81">
            <v>2010803</v>
          </cell>
          <cell r="C81" t="str">
            <v>机关服务</v>
          </cell>
          <cell r="D81">
            <v>0</v>
          </cell>
        </row>
        <row r="82">
          <cell r="B82">
            <v>2010804</v>
          </cell>
          <cell r="C82" t="str">
            <v>审计业务</v>
          </cell>
          <cell r="D82">
            <v>0</v>
          </cell>
        </row>
        <row r="83">
          <cell r="B83">
            <v>2010805</v>
          </cell>
          <cell r="C83" t="str">
            <v>审计管理</v>
          </cell>
          <cell r="D83">
            <v>0</v>
          </cell>
        </row>
        <row r="84">
          <cell r="B84">
            <v>2010806</v>
          </cell>
          <cell r="C84" t="str">
            <v>信息化建设</v>
          </cell>
          <cell r="D84">
            <v>0</v>
          </cell>
        </row>
        <row r="85">
          <cell r="B85">
            <v>2010850</v>
          </cell>
          <cell r="C85" t="str">
            <v>事业运行</v>
          </cell>
          <cell r="D85">
            <v>0</v>
          </cell>
        </row>
        <row r="86">
          <cell r="B86">
            <v>2010899</v>
          </cell>
          <cell r="C86" t="str">
            <v>其他审计事务支出</v>
          </cell>
          <cell r="D86">
            <v>0</v>
          </cell>
        </row>
        <row r="87">
          <cell r="B87">
            <v>20109</v>
          </cell>
          <cell r="C87" t="str">
            <v>海关事务</v>
          </cell>
          <cell r="D87">
            <v>0</v>
          </cell>
        </row>
        <row r="88">
          <cell r="B88">
            <v>2010901</v>
          </cell>
          <cell r="C88" t="str">
            <v>行政运行</v>
          </cell>
          <cell r="D88">
            <v>0</v>
          </cell>
        </row>
        <row r="89">
          <cell r="B89">
            <v>2010902</v>
          </cell>
          <cell r="C89" t="str">
            <v>一般行政管理事务</v>
          </cell>
          <cell r="D89">
            <v>0</v>
          </cell>
        </row>
        <row r="90">
          <cell r="B90">
            <v>2010903</v>
          </cell>
          <cell r="C90" t="str">
            <v>机关服务</v>
          </cell>
          <cell r="D90">
            <v>0</v>
          </cell>
        </row>
        <row r="91">
          <cell r="B91">
            <v>2010905</v>
          </cell>
          <cell r="C91" t="str">
            <v>缉私办案</v>
          </cell>
          <cell r="D91">
            <v>0</v>
          </cell>
        </row>
        <row r="92">
          <cell r="B92">
            <v>2010907</v>
          </cell>
          <cell r="C92" t="str">
            <v>口岸管理</v>
          </cell>
          <cell r="D92">
            <v>0</v>
          </cell>
        </row>
        <row r="93">
          <cell r="B93">
            <v>2010908</v>
          </cell>
          <cell r="C93" t="str">
            <v>信息化建设</v>
          </cell>
          <cell r="D93">
            <v>0</v>
          </cell>
        </row>
        <row r="94">
          <cell r="B94">
            <v>2010909</v>
          </cell>
          <cell r="C94" t="str">
            <v>海关关务</v>
          </cell>
          <cell r="D94">
            <v>0</v>
          </cell>
        </row>
        <row r="95">
          <cell r="B95">
            <v>2010910</v>
          </cell>
          <cell r="C95" t="str">
            <v>关税征管</v>
          </cell>
          <cell r="D95">
            <v>0</v>
          </cell>
        </row>
        <row r="96">
          <cell r="B96">
            <v>2010911</v>
          </cell>
          <cell r="C96" t="str">
            <v>海关监管</v>
          </cell>
          <cell r="D96">
            <v>0</v>
          </cell>
        </row>
        <row r="97">
          <cell r="B97">
            <v>2010912</v>
          </cell>
          <cell r="C97" t="str">
            <v>检验检疫</v>
          </cell>
          <cell r="D97">
            <v>0</v>
          </cell>
        </row>
        <row r="98">
          <cell r="B98">
            <v>2010950</v>
          </cell>
          <cell r="C98" t="str">
            <v>事业运行</v>
          </cell>
          <cell r="D98">
            <v>0</v>
          </cell>
        </row>
        <row r="99">
          <cell r="B99">
            <v>2010999</v>
          </cell>
          <cell r="C99" t="str">
            <v>其他海关事务支出</v>
          </cell>
          <cell r="D99">
            <v>0</v>
          </cell>
        </row>
        <row r="100">
          <cell r="B100">
            <v>20111</v>
          </cell>
          <cell r="C100" t="str">
            <v>纪检监察事务</v>
          </cell>
          <cell r="D100">
            <v>1406</v>
          </cell>
        </row>
        <row r="101">
          <cell r="B101">
            <v>2011101</v>
          </cell>
          <cell r="C101" t="str">
            <v>行政运行</v>
          </cell>
          <cell r="D101">
            <v>1406</v>
          </cell>
        </row>
        <row r="102">
          <cell r="B102">
            <v>2011102</v>
          </cell>
          <cell r="C102" t="str">
            <v>一般行政管理事务</v>
          </cell>
          <cell r="D102">
            <v>0</v>
          </cell>
        </row>
        <row r="103">
          <cell r="B103">
            <v>2011103</v>
          </cell>
          <cell r="C103" t="str">
            <v>机关服务</v>
          </cell>
          <cell r="D103">
            <v>0</v>
          </cell>
        </row>
        <row r="104">
          <cell r="B104">
            <v>2011104</v>
          </cell>
          <cell r="C104" t="str">
            <v>大案要案查处</v>
          </cell>
          <cell r="D104">
            <v>0</v>
          </cell>
        </row>
        <row r="105">
          <cell r="B105">
            <v>2011105</v>
          </cell>
          <cell r="C105" t="str">
            <v>派驻派出机构</v>
          </cell>
          <cell r="D105">
            <v>0</v>
          </cell>
        </row>
        <row r="106">
          <cell r="B106">
            <v>2011106</v>
          </cell>
          <cell r="C106" t="str">
            <v>巡视工作</v>
          </cell>
          <cell r="D106">
            <v>0</v>
          </cell>
        </row>
        <row r="107">
          <cell r="B107">
            <v>2011150</v>
          </cell>
          <cell r="C107" t="str">
            <v>事业运行</v>
          </cell>
          <cell r="D107">
            <v>0</v>
          </cell>
        </row>
        <row r="108">
          <cell r="B108">
            <v>2011199</v>
          </cell>
          <cell r="C108" t="str">
            <v>其他纪检监察事务支出</v>
          </cell>
          <cell r="D108">
            <v>0</v>
          </cell>
        </row>
        <row r="109">
          <cell r="B109">
            <v>20113</v>
          </cell>
          <cell r="C109" t="str">
            <v>商贸事务</v>
          </cell>
          <cell r="D109">
            <v>156</v>
          </cell>
        </row>
        <row r="110">
          <cell r="B110">
            <v>2011301</v>
          </cell>
          <cell r="C110" t="str">
            <v>行政运行</v>
          </cell>
          <cell r="D110">
            <v>151</v>
          </cell>
        </row>
        <row r="111">
          <cell r="B111">
            <v>2011302</v>
          </cell>
          <cell r="C111" t="str">
            <v>一般行政管理事务</v>
          </cell>
          <cell r="D111">
            <v>0</v>
          </cell>
        </row>
        <row r="112">
          <cell r="B112">
            <v>2011303</v>
          </cell>
          <cell r="C112" t="str">
            <v>机关服务</v>
          </cell>
          <cell r="D112">
            <v>0</v>
          </cell>
        </row>
        <row r="113">
          <cell r="B113">
            <v>2011304</v>
          </cell>
          <cell r="C113" t="str">
            <v>对外贸易管理</v>
          </cell>
          <cell r="D113">
            <v>0</v>
          </cell>
        </row>
        <row r="114">
          <cell r="B114">
            <v>2011305</v>
          </cell>
          <cell r="C114" t="str">
            <v>国际经济合作</v>
          </cell>
          <cell r="D114">
            <v>0</v>
          </cell>
        </row>
        <row r="115">
          <cell r="B115">
            <v>2011306</v>
          </cell>
          <cell r="C115" t="str">
            <v>外资管理</v>
          </cell>
          <cell r="D115">
            <v>0</v>
          </cell>
        </row>
        <row r="116">
          <cell r="B116">
            <v>2011307</v>
          </cell>
          <cell r="C116" t="str">
            <v>国内贸易管理</v>
          </cell>
          <cell r="D116">
            <v>0</v>
          </cell>
        </row>
        <row r="117">
          <cell r="B117">
            <v>2011308</v>
          </cell>
          <cell r="C117" t="str">
            <v>招商引资</v>
          </cell>
          <cell r="D117">
            <v>0</v>
          </cell>
        </row>
        <row r="118">
          <cell r="B118">
            <v>2011350</v>
          </cell>
          <cell r="C118" t="str">
            <v>事业运行</v>
          </cell>
          <cell r="D118">
            <v>0</v>
          </cell>
        </row>
        <row r="119">
          <cell r="B119">
            <v>2011399</v>
          </cell>
          <cell r="C119" t="str">
            <v>其他商贸事务支出</v>
          </cell>
          <cell r="D119">
            <v>5</v>
          </cell>
        </row>
        <row r="120">
          <cell r="B120">
            <v>20114</v>
          </cell>
          <cell r="C120" t="str">
            <v>知识产权事务</v>
          </cell>
          <cell r="D120">
            <v>0</v>
          </cell>
        </row>
        <row r="121">
          <cell r="B121">
            <v>2011401</v>
          </cell>
          <cell r="C121" t="str">
            <v>行政运行</v>
          </cell>
          <cell r="D121">
            <v>0</v>
          </cell>
        </row>
        <row r="122">
          <cell r="B122">
            <v>2011402</v>
          </cell>
          <cell r="C122" t="str">
            <v>一般行政管理事务</v>
          </cell>
          <cell r="D122">
            <v>0</v>
          </cell>
        </row>
        <row r="123">
          <cell r="B123">
            <v>2011403</v>
          </cell>
          <cell r="C123" t="str">
            <v>机关服务</v>
          </cell>
          <cell r="D123">
            <v>0</v>
          </cell>
        </row>
        <row r="124">
          <cell r="B124">
            <v>2011404</v>
          </cell>
          <cell r="C124" t="str">
            <v>专利审批</v>
          </cell>
          <cell r="D124">
            <v>0</v>
          </cell>
        </row>
        <row r="125">
          <cell r="B125">
            <v>2011405</v>
          </cell>
          <cell r="C125" t="str">
            <v>产权战略与规划</v>
          </cell>
          <cell r="D125">
            <v>0</v>
          </cell>
        </row>
        <row r="126">
          <cell r="B126">
            <v>2011408</v>
          </cell>
          <cell r="C126" t="str">
            <v>国际合作与交流</v>
          </cell>
          <cell r="D126">
            <v>0</v>
          </cell>
        </row>
        <row r="127">
          <cell r="B127">
            <v>2011409</v>
          </cell>
          <cell r="C127" t="str">
            <v>知识产权宏观管理</v>
          </cell>
          <cell r="D127">
            <v>0</v>
          </cell>
        </row>
        <row r="128">
          <cell r="B128">
            <v>2011410</v>
          </cell>
          <cell r="C128" t="str">
            <v>商标管理</v>
          </cell>
          <cell r="D128">
            <v>0</v>
          </cell>
        </row>
        <row r="129">
          <cell r="B129">
            <v>2011411</v>
          </cell>
          <cell r="C129" t="str">
            <v>原产地地理标志管理</v>
          </cell>
          <cell r="D129">
            <v>0</v>
          </cell>
        </row>
        <row r="130">
          <cell r="B130">
            <v>2011450</v>
          </cell>
          <cell r="C130" t="str">
            <v>事业运行</v>
          </cell>
          <cell r="D130">
            <v>0</v>
          </cell>
        </row>
        <row r="131">
          <cell r="B131">
            <v>2011499</v>
          </cell>
          <cell r="C131" t="str">
            <v>其他知识产权事务支出</v>
          </cell>
          <cell r="D131">
            <v>0</v>
          </cell>
        </row>
        <row r="132">
          <cell r="B132">
            <v>20123</v>
          </cell>
          <cell r="C132" t="str">
            <v>民族事务</v>
          </cell>
          <cell r="D132">
            <v>387</v>
          </cell>
        </row>
        <row r="133">
          <cell r="B133">
            <v>2012301</v>
          </cell>
          <cell r="C133" t="str">
            <v>行政运行</v>
          </cell>
          <cell r="D133">
            <v>0</v>
          </cell>
        </row>
        <row r="134">
          <cell r="B134">
            <v>2012302</v>
          </cell>
          <cell r="C134" t="str">
            <v>一般行政管理事务</v>
          </cell>
          <cell r="D134">
            <v>0</v>
          </cell>
        </row>
        <row r="135">
          <cell r="B135">
            <v>2012303</v>
          </cell>
          <cell r="C135" t="str">
            <v>机关服务</v>
          </cell>
          <cell r="D135">
            <v>0</v>
          </cell>
        </row>
        <row r="136">
          <cell r="B136">
            <v>2012304</v>
          </cell>
          <cell r="C136" t="str">
            <v>民族工作专项</v>
          </cell>
          <cell r="D136">
            <v>210</v>
          </cell>
        </row>
        <row r="137">
          <cell r="B137">
            <v>2012350</v>
          </cell>
          <cell r="C137" t="str">
            <v>事业运行</v>
          </cell>
          <cell r="D137">
            <v>0</v>
          </cell>
        </row>
        <row r="138">
          <cell r="B138">
            <v>2012399</v>
          </cell>
          <cell r="C138" t="str">
            <v>其他民族事务支出</v>
          </cell>
          <cell r="D138">
            <v>177</v>
          </cell>
        </row>
        <row r="139">
          <cell r="B139">
            <v>20125</v>
          </cell>
          <cell r="C139" t="str">
            <v>港澳台事务</v>
          </cell>
          <cell r="D139">
            <v>0</v>
          </cell>
        </row>
        <row r="140">
          <cell r="B140">
            <v>2012501</v>
          </cell>
          <cell r="C140" t="str">
            <v>行政运行</v>
          </cell>
          <cell r="D140">
            <v>0</v>
          </cell>
        </row>
        <row r="141">
          <cell r="B141">
            <v>2012502</v>
          </cell>
          <cell r="C141" t="str">
            <v>一般行政管理事务</v>
          </cell>
          <cell r="D141">
            <v>0</v>
          </cell>
        </row>
        <row r="142">
          <cell r="B142">
            <v>2012503</v>
          </cell>
          <cell r="C142" t="str">
            <v>机关服务</v>
          </cell>
          <cell r="D142">
            <v>0</v>
          </cell>
        </row>
        <row r="143">
          <cell r="B143">
            <v>2012504</v>
          </cell>
          <cell r="C143" t="str">
            <v>港澳事务</v>
          </cell>
          <cell r="D143">
            <v>0</v>
          </cell>
        </row>
        <row r="144">
          <cell r="B144">
            <v>2012505</v>
          </cell>
          <cell r="C144" t="str">
            <v>台湾事务</v>
          </cell>
          <cell r="D144">
            <v>0</v>
          </cell>
        </row>
        <row r="145">
          <cell r="B145">
            <v>2012550</v>
          </cell>
          <cell r="C145" t="str">
            <v>事业运行</v>
          </cell>
          <cell r="D145">
            <v>0</v>
          </cell>
        </row>
        <row r="146">
          <cell r="B146">
            <v>2012599</v>
          </cell>
          <cell r="C146" t="str">
            <v>其他港澳台事务支出</v>
          </cell>
          <cell r="D146">
            <v>0</v>
          </cell>
        </row>
        <row r="147">
          <cell r="B147">
            <v>20126</v>
          </cell>
          <cell r="C147" t="str">
            <v>档案事务</v>
          </cell>
          <cell r="D147">
            <v>138</v>
          </cell>
        </row>
        <row r="148">
          <cell r="B148">
            <v>2012601</v>
          </cell>
          <cell r="C148" t="str">
            <v>行政运行</v>
          </cell>
          <cell r="D148">
            <v>108</v>
          </cell>
        </row>
        <row r="149">
          <cell r="B149">
            <v>2012602</v>
          </cell>
          <cell r="C149" t="str">
            <v>一般行政管理事务</v>
          </cell>
          <cell r="D149">
            <v>0</v>
          </cell>
        </row>
        <row r="150">
          <cell r="B150">
            <v>2012603</v>
          </cell>
          <cell r="C150" t="str">
            <v>机关服务</v>
          </cell>
          <cell r="D150">
            <v>0</v>
          </cell>
        </row>
        <row r="151">
          <cell r="B151">
            <v>2012604</v>
          </cell>
          <cell r="C151" t="str">
            <v>档案馆</v>
          </cell>
          <cell r="D151">
            <v>0</v>
          </cell>
        </row>
        <row r="152">
          <cell r="B152">
            <v>2012699</v>
          </cell>
          <cell r="C152" t="str">
            <v>其他档案事务支出</v>
          </cell>
          <cell r="D152">
            <v>30</v>
          </cell>
        </row>
        <row r="153">
          <cell r="B153">
            <v>20128</v>
          </cell>
          <cell r="C153" t="str">
            <v>民主党派及工商联事务</v>
          </cell>
          <cell r="D153">
            <v>49</v>
          </cell>
        </row>
        <row r="154">
          <cell r="B154">
            <v>2012801</v>
          </cell>
          <cell r="C154" t="str">
            <v>行政运行</v>
          </cell>
          <cell r="D154">
            <v>49</v>
          </cell>
        </row>
        <row r="155">
          <cell r="B155">
            <v>2012802</v>
          </cell>
          <cell r="C155" t="str">
            <v>一般行政管理事务</v>
          </cell>
          <cell r="D155">
            <v>0</v>
          </cell>
        </row>
        <row r="156">
          <cell r="B156">
            <v>2012803</v>
          </cell>
          <cell r="C156" t="str">
            <v>机关服务</v>
          </cell>
          <cell r="D156">
            <v>0</v>
          </cell>
        </row>
        <row r="157">
          <cell r="B157">
            <v>2012804</v>
          </cell>
          <cell r="C157" t="str">
            <v>参政议政</v>
          </cell>
          <cell r="D157">
            <v>0</v>
          </cell>
        </row>
        <row r="158">
          <cell r="B158">
            <v>2012850</v>
          </cell>
          <cell r="C158" t="str">
            <v>事业运行</v>
          </cell>
          <cell r="D158">
            <v>0</v>
          </cell>
        </row>
        <row r="159">
          <cell r="B159">
            <v>2012899</v>
          </cell>
          <cell r="C159" t="str">
            <v>其他民主党派及工商联事务支出</v>
          </cell>
          <cell r="D159">
            <v>0</v>
          </cell>
        </row>
        <row r="160">
          <cell r="B160">
            <v>20129</v>
          </cell>
          <cell r="C160" t="str">
            <v>群众团体事务</v>
          </cell>
          <cell r="D160">
            <v>403</v>
          </cell>
        </row>
        <row r="161">
          <cell r="B161">
            <v>2012901</v>
          </cell>
          <cell r="C161" t="str">
            <v>行政运行</v>
          </cell>
          <cell r="D161">
            <v>190</v>
          </cell>
        </row>
        <row r="162">
          <cell r="B162">
            <v>2012902</v>
          </cell>
          <cell r="C162" t="str">
            <v>一般行政管理事务</v>
          </cell>
          <cell r="D162">
            <v>8</v>
          </cell>
        </row>
        <row r="163">
          <cell r="B163">
            <v>2012903</v>
          </cell>
          <cell r="C163" t="str">
            <v>机关服务</v>
          </cell>
          <cell r="D163">
            <v>0</v>
          </cell>
        </row>
        <row r="164">
          <cell r="B164">
            <v>2012906</v>
          </cell>
          <cell r="C164" t="str">
            <v>工会事务</v>
          </cell>
          <cell r="D164">
            <v>0</v>
          </cell>
        </row>
        <row r="165">
          <cell r="B165">
            <v>2012950</v>
          </cell>
          <cell r="C165" t="str">
            <v>事业运行</v>
          </cell>
          <cell r="D165">
            <v>53</v>
          </cell>
        </row>
        <row r="166">
          <cell r="B166">
            <v>2012999</v>
          </cell>
          <cell r="C166" t="str">
            <v>其他群众团体事务支出</v>
          </cell>
          <cell r="D166">
            <v>152</v>
          </cell>
        </row>
        <row r="167">
          <cell r="B167">
            <v>20131</v>
          </cell>
          <cell r="C167" t="str">
            <v>党委办公厅（室）及相关机构事务</v>
          </cell>
          <cell r="D167">
            <v>1117</v>
          </cell>
        </row>
        <row r="168">
          <cell r="B168">
            <v>2013101</v>
          </cell>
          <cell r="C168" t="str">
            <v>行政运行</v>
          </cell>
          <cell r="D168">
            <v>917</v>
          </cell>
        </row>
        <row r="169">
          <cell r="B169">
            <v>2013102</v>
          </cell>
          <cell r="C169" t="str">
            <v>一般行政管理事务</v>
          </cell>
          <cell r="D169">
            <v>110</v>
          </cell>
        </row>
        <row r="170">
          <cell r="B170">
            <v>2013103</v>
          </cell>
          <cell r="C170" t="str">
            <v>机关服务</v>
          </cell>
          <cell r="D170">
            <v>0</v>
          </cell>
        </row>
        <row r="171">
          <cell r="B171">
            <v>2013105</v>
          </cell>
          <cell r="C171" t="str">
            <v>专项业务</v>
          </cell>
          <cell r="D171">
            <v>0</v>
          </cell>
        </row>
        <row r="172">
          <cell r="B172">
            <v>2013150</v>
          </cell>
          <cell r="C172" t="str">
            <v>事业运行</v>
          </cell>
          <cell r="D172">
            <v>90</v>
          </cell>
        </row>
        <row r="173">
          <cell r="B173">
            <v>2013199</v>
          </cell>
          <cell r="C173" t="str">
            <v>其他党委办公厅（室）及相关机构事务支出</v>
          </cell>
          <cell r="D173">
            <v>0</v>
          </cell>
        </row>
        <row r="174">
          <cell r="B174">
            <v>20132</v>
          </cell>
          <cell r="C174" t="str">
            <v>组织事务</v>
          </cell>
          <cell r="D174">
            <v>980</v>
          </cell>
        </row>
        <row r="175">
          <cell r="B175">
            <v>2013201</v>
          </cell>
          <cell r="C175" t="str">
            <v>行政运行</v>
          </cell>
          <cell r="D175">
            <v>752</v>
          </cell>
        </row>
        <row r="176">
          <cell r="B176">
            <v>2013202</v>
          </cell>
          <cell r="C176" t="str">
            <v>一般行政管理事务</v>
          </cell>
          <cell r="D176">
            <v>225</v>
          </cell>
        </row>
        <row r="177">
          <cell r="B177">
            <v>2013203</v>
          </cell>
          <cell r="C177" t="str">
            <v>机关服务</v>
          </cell>
          <cell r="D177">
            <v>0</v>
          </cell>
        </row>
        <row r="178">
          <cell r="B178">
            <v>2013204</v>
          </cell>
          <cell r="C178" t="str">
            <v>公务员事务</v>
          </cell>
          <cell r="D178">
            <v>0</v>
          </cell>
        </row>
        <row r="179">
          <cell r="B179">
            <v>2013250</v>
          </cell>
          <cell r="C179" t="str">
            <v>事业运行</v>
          </cell>
          <cell r="D179">
            <v>0</v>
          </cell>
        </row>
        <row r="180">
          <cell r="B180">
            <v>2013299</v>
          </cell>
          <cell r="C180" t="str">
            <v>其他组织事务支出</v>
          </cell>
          <cell r="D180">
            <v>3</v>
          </cell>
        </row>
        <row r="181">
          <cell r="B181">
            <v>20133</v>
          </cell>
          <cell r="C181" t="str">
            <v>宣传事务</v>
          </cell>
          <cell r="D181">
            <v>695</v>
          </cell>
        </row>
        <row r="182">
          <cell r="B182">
            <v>2013301</v>
          </cell>
          <cell r="C182" t="str">
            <v>行政运行</v>
          </cell>
          <cell r="D182">
            <v>312</v>
          </cell>
        </row>
        <row r="183">
          <cell r="B183">
            <v>2013302</v>
          </cell>
          <cell r="C183" t="str">
            <v>一般行政管理事务</v>
          </cell>
          <cell r="D183">
            <v>0</v>
          </cell>
        </row>
        <row r="184">
          <cell r="B184">
            <v>2013303</v>
          </cell>
          <cell r="C184" t="str">
            <v>机关服务</v>
          </cell>
          <cell r="D184">
            <v>0</v>
          </cell>
        </row>
        <row r="185">
          <cell r="B185">
            <v>2013304</v>
          </cell>
          <cell r="C185" t="str">
            <v>宣传管理</v>
          </cell>
          <cell r="D185">
            <v>113</v>
          </cell>
        </row>
        <row r="186">
          <cell r="B186">
            <v>2013350</v>
          </cell>
          <cell r="C186" t="str">
            <v>事业运行</v>
          </cell>
          <cell r="D186">
            <v>270</v>
          </cell>
        </row>
        <row r="187">
          <cell r="B187">
            <v>2013399</v>
          </cell>
          <cell r="C187" t="str">
            <v>其他宣传事务支出</v>
          </cell>
          <cell r="D187">
            <v>0</v>
          </cell>
        </row>
        <row r="188">
          <cell r="B188">
            <v>20134</v>
          </cell>
          <cell r="C188" t="str">
            <v>统战事务</v>
          </cell>
          <cell r="D188">
            <v>695</v>
          </cell>
        </row>
        <row r="189">
          <cell r="B189">
            <v>2013401</v>
          </cell>
          <cell r="C189" t="str">
            <v>行政运行</v>
          </cell>
          <cell r="D189">
            <v>155</v>
          </cell>
        </row>
        <row r="190">
          <cell r="B190">
            <v>2013402</v>
          </cell>
          <cell r="C190" t="str">
            <v>一般行政管理事务</v>
          </cell>
          <cell r="D190">
            <v>1</v>
          </cell>
        </row>
        <row r="191">
          <cell r="B191">
            <v>2013403</v>
          </cell>
          <cell r="C191" t="str">
            <v>机关服务</v>
          </cell>
          <cell r="D191">
            <v>0</v>
          </cell>
        </row>
        <row r="192">
          <cell r="B192">
            <v>2013404</v>
          </cell>
          <cell r="C192" t="str">
            <v>宗教事务</v>
          </cell>
          <cell r="D192">
            <v>464</v>
          </cell>
        </row>
        <row r="193">
          <cell r="B193">
            <v>2013405</v>
          </cell>
          <cell r="C193" t="str">
            <v>华侨事务</v>
          </cell>
          <cell r="D193">
            <v>0</v>
          </cell>
        </row>
        <row r="194">
          <cell r="B194">
            <v>2013450</v>
          </cell>
          <cell r="C194" t="str">
            <v>事业运行</v>
          </cell>
          <cell r="D194">
            <v>34</v>
          </cell>
        </row>
        <row r="195">
          <cell r="B195">
            <v>2013499</v>
          </cell>
          <cell r="C195" t="str">
            <v>其他统战事务支出</v>
          </cell>
          <cell r="D195">
            <v>41</v>
          </cell>
        </row>
        <row r="196">
          <cell r="B196">
            <v>20135</v>
          </cell>
          <cell r="C196" t="str">
            <v>对外联络事务</v>
          </cell>
          <cell r="D196">
            <v>0</v>
          </cell>
        </row>
        <row r="197">
          <cell r="B197">
            <v>2013501</v>
          </cell>
          <cell r="C197" t="str">
            <v>行政运行</v>
          </cell>
          <cell r="D197">
            <v>0</v>
          </cell>
        </row>
        <row r="198">
          <cell r="B198">
            <v>2013502</v>
          </cell>
          <cell r="C198" t="str">
            <v>一般行政管理事务</v>
          </cell>
          <cell r="D198">
            <v>0</v>
          </cell>
        </row>
        <row r="199">
          <cell r="B199">
            <v>2013503</v>
          </cell>
          <cell r="C199" t="str">
            <v>机关服务</v>
          </cell>
          <cell r="D199">
            <v>0</v>
          </cell>
        </row>
        <row r="200">
          <cell r="B200">
            <v>2013550</v>
          </cell>
          <cell r="C200" t="str">
            <v>事业运行</v>
          </cell>
          <cell r="D200">
            <v>0</v>
          </cell>
        </row>
        <row r="201">
          <cell r="B201">
            <v>2013599</v>
          </cell>
          <cell r="C201" t="str">
            <v>其他对外联络事务支出</v>
          </cell>
          <cell r="D201">
            <v>0</v>
          </cell>
        </row>
        <row r="202">
          <cell r="B202">
            <v>20136</v>
          </cell>
          <cell r="C202" t="str">
            <v>其他共产党事务支出</v>
          </cell>
          <cell r="D202">
            <v>93</v>
          </cell>
        </row>
        <row r="203">
          <cell r="B203">
            <v>2013601</v>
          </cell>
          <cell r="C203" t="str">
            <v>行政运行</v>
          </cell>
          <cell r="D203">
            <v>0</v>
          </cell>
        </row>
        <row r="204">
          <cell r="B204">
            <v>2013602</v>
          </cell>
          <cell r="C204" t="str">
            <v>一般行政管理事务</v>
          </cell>
          <cell r="D204">
            <v>10</v>
          </cell>
        </row>
        <row r="205">
          <cell r="B205">
            <v>2013603</v>
          </cell>
          <cell r="C205" t="str">
            <v>机关服务</v>
          </cell>
          <cell r="D205">
            <v>0</v>
          </cell>
        </row>
        <row r="206">
          <cell r="B206">
            <v>2013650</v>
          </cell>
          <cell r="C206" t="str">
            <v>事业运行</v>
          </cell>
          <cell r="D206">
            <v>55</v>
          </cell>
        </row>
        <row r="207">
          <cell r="B207">
            <v>2013699</v>
          </cell>
          <cell r="C207" t="str">
            <v>其他共产党事务支出</v>
          </cell>
          <cell r="D207">
            <v>28</v>
          </cell>
        </row>
        <row r="208">
          <cell r="B208">
            <v>20137</v>
          </cell>
          <cell r="C208" t="str">
            <v>网信事务</v>
          </cell>
          <cell r="D208">
            <v>0</v>
          </cell>
        </row>
        <row r="209">
          <cell r="B209">
            <v>2013701</v>
          </cell>
          <cell r="C209" t="str">
            <v>行政运行</v>
          </cell>
          <cell r="D209">
            <v>0</v>
          </cell>
        </row>
        <row r="210">
          <cell r="B210">
            <v>2013702</v>
          </cell>
          <cell r="C210" t="str">
            <v>一般行政管理事务</v>
          </cell>
          <cell r="D210">
            <v>0</v>
          </cell>
        </row>
        <row r="211">
          <cell r="B211">
            <v>2013703</v>
          </cell>
          <cell r="C211" t="str">
            <v>机关服务</v>
          </cell>
          <cell r="D211">
            <v>0</v>
          </cell>
        </row>
        <row r="212">
          <cell r="B212">
            <v>2013704</v>
          </cell>
          <cell r="C212" t="str">
            <v>信息安全事务</v>
          </cell>
          <cell r="D212">
            <v>0</v>
          </cell>
        </row>
        <row r="213">
          <cell r="B213">
            <v>2013750</v>
          </cell>
          <cell r="C213" t="str">
            <v>事业运行</v>
          </cell>
          <cell r="D213">
            <v>0</v>
          </cell>
        </row>
        <row r="214">
          <cell r="B214">
            <v>2013799</v>
          </cell>
          <cell r="C214" t="str">
            <v>其他网信事务支出</v>
          </cell>
          <cell r="D214">
            <v>0</v>
          </cell>
        </row>
        <row r="215">
          <cell r="B215">
            <v>20138</v>
          </cell>
          <cell r="C215" t="str">
            <v>市场监督管理事务</v>
          </cell>
          <cell r="D215">
            <v>974</v>
          </cell>
        </row>
        <row r="216">
          <cell r="B216">
            <v>2013801</v>
          </cell>
          <cell r="C216" t="str">
            <v>行政运行</v>
          </cell>
          <cell r="D216">
            <v>792</v>
          </cell>
        </row>
        <row r="217">
          <cell r="B217">
            <v>2013802</v>
          </cell>
          <cell r="C217" t="str">
            <v>一般行政管理事务</v>
          </cell>
          <cell r="D217">
            <v>0</v>
          </cell>
        </row>
        <row r="218">
          <cell r="B218">
            <v>2013803</v>
          </cell>
          <cell r="C218" t="str">
            <v>机关服务</v>
          </cell>
          <cell r="D218">
            <v>0</v>
          </cell>
        </row>
        <row r="219">
          <cell r="B219">
            <v>2013804</v>
          </cell>
          <cell r="C219" t="str">
            <v>市场主体管理</v>
          </cell>
          <cell r="D219">
            <v>21</v>
          </cell>
        </row>
        <row r="220">
          <cell r="B220">
            <v>2013805</v>
          </cell>
          <cell r="C220" t="str">
            <v>市场秩序执法</v>
          </cell>
          <cell r="D220">
            <v>12</v>
          </cell>
        </row>
        <row r="221">
          <cell r="B221">
            <v>2013808</v>
          </cell>
          <cell r="C221" t="str">
            <v>信息化建设</v>
          </cell>
          <cell r="D221">
            <v>0</v>
          </cell>
        </row>
        <row r="222">
          <cell r="B222">
            <v>2013810</v>
          </cell>
          <cell r="C222" t="str">
            <v>质量基础</v>
          </cell>
          <cell r="D222">
            <v>3</v>
          </cell>
        </row>
        <row r="223">
          <cell r="B223">
            <v>2013812</v>
          </cell>
          <cell r="C223" t="str">
            <v>药品事务</v>
          </cell>
          <cell r="D223">
            <v>1</v>
          </cell>
        </row>
        <row r="224">
          <cell r="B224">
            <v>2013813</v>
          </cell>
          <cell r="C224" t="str">
            <v>医疗器械事务</v>
          </cell>
          <cell r="D224">
            <v>0</v>
          </cell>
        </row>
        <row r="225">
          <cell r="B225">
            <v>2013814</v>
          </cell>
          <cell r="C225" t="str">
            <v>化妆品事务</v>
          </cell>
          <cell r="D225">
            <v>0</v>
          </cell>
        </row>
        <row r="226">
          <cell r="B226">
            <v>2013815</v>
          </cell>
          <cell r="C226" t="str">
            <v>质量安全监管</v>
          </cell>
          <cell r="D226">
            <v>0</v>
          </cell>
        </row>
        <row r="227">
          <cell r="B227">
            <v>2013816</v>
          </cell>
          <cell r="C227" t="str">
            <v>食品安全监管</v>
          </cell>
          <cell r="D227">
            <v>13</v>
          </cell>
        </row>
        <row r="228">
          <cell r="B228">
            <v>2013850</v>
          </cell>
          <cell r="C228" t="str">
            <v>事业运行</v>
          </cell>
          <cell r="D228">
            <v>127</v>
          </cell>
        </row>
        <row r="229">
          <cell r="B229">
            <v>2013899</v>
          </cell>
          <cell r="C229" t="str">
            <v>其他市场监督管理事务</v>
          </cell>
          <cell r="D229">
            <v>5</v>
          </cell>
        </row>
        <row r="230">
          <cell r="B230">
            <v>20139</v>
          </cell>
          <cell r="C230" t="str">
            <v>社会工作事务▲</v>
          </cell>
          <cell r="D230">
            <v>0</v>
          </cell>
        </row>
        <row r="231">
          <cell r="B231">
            <v>2013901</v>
          </cell>
          <cell r="C231" t="str">
            <v>行政运行▲</v>
          </cell>
        </row>
        <row r="232">
          <cell r="B232">
            <v>2013902</v>
          </cell>
          <cell r="C232" t="str">
            <v>一般行政管理事务▲</v>
          </cell>
        </row>
        <row r="233">
          <cell r="B233">
            <v>2013903</v>
          </cell>
          <cell r="C233" t="str">
            <v>机关服务▲</v>
          </cell>
        </row>
        <row r="234">
          <cell r="B234">
            <v>2013904</v>
          </cell>
          <cell r="C234" t="str">
            <v>专项业务▲</v>
          </cell>
        </row>
        <row r="235">
          <cell r="B235">
            <v>2013950</v>
          </cell>
          <cell r="C235" t="str">
            <v>事业运行▲</v>
          </cell>
        </row>
        <row r="236">
          <cell r="B236">
            <v>2013999</v>
          </cell>
          <cell r="C236" t="str">
            <v>其他社会工作事务支出▲</v>
          </cell>
        </row>
        <row r="237">
          <cell r="B237">
            <v>20140</v>
          </cell>
          <cell r="C237" t="str">
            <v>信访事务▲</v>
          </cell>
          <cell r="D237">
            <v>0</v>
          </cell>
        </row>
        <row r="238">
          <cell r="B238">
            <v>2014001</v>
          </cell>
          <cell r="C238" t="str">
            <v>行政运行▲</v>
          </cell>
        </row>
        <row r="239">
          <cell r="B239">
            <v>2014002</v>
          </cell>
          <cell r="C239" t="str">
            <v>一般行政管理事务▲</v>
          </cell>
        </row>
        <row r="240">
          <cell r="B240">
            <v>2014003</v>
          </cell>
          <cell r="C240" t="str">
            <v>机关服务▲</v>
          </cell>
        </row>
        <row r="241">
          <cell r="B241">
            <v>2014004</v>
          </cell>
          <cell r="C241" t="str">
            <v>信访业务▲</v>
          </cell>
        </row>
        <row r="242">
          <cell r="B242">
            <v>2014099</v>
          </cell>
          <cell r="C242" t="str">
            <v>其他信访事务支出▲</v>
          </cell>
        </row>
        <row r="243">
          <cell r="B243">
            <v>20199</v>
          </cell>
          <cell r="C243" t="str">
            <v>其他一般公共服务支出</v>
          </cell>
          <cell r="D243">
            <v>4422</v>
          </cell>
        </row>
        <row r="244">
          <cell r="B244">
            <v>2019901</v>
          </cell>
          <cell r="C244" t="str">
            <v>国家赔偿费用支出</v>
          </cell>
          <cell r="D244">
            <v>0</v>
          </cell>
        </row>
        <row r="245">
          <cell r="B245">
            <v>2019999</v>
          </cell>
          <cell r="C245" t="str">
            <v>其他一般公共服务支出</v>
          </cell>
          <cell r="D245">
            <v>4422</v>
          </cell>
        </row>
        <row r="246">
          <cell r="B246">
            <v>202</v>
          </cell>
          <cell r="C246" t="str">
            <v>二、外交支出</v>
          </cell>
          <cell r="D246">
            <v>0</v>
          </cell>
        </row>
        <row r="247">
          <cell r="B247">
            <v>20205</v>
          </cell>
          <cell r="C247" t="str">
            <v>对外合作与交流</v>
          </cell>
        </row>
        <row r="248">
          <cell r="B248">
            <v>20299</v>
          </cell>
          <cell r="C248" t="str">
            <v>其他外交支出</v>
          </cell>
        </row>
        <row r="249">
          <cell r="B249">
            <v>203</v>
          </cell>
          <cell r="C249" t="str">
            <v>三、国防支出</v>
          </cell>
          <cell r="D249">
            <v>196</v>
          </cell>
        </row>
        <row r="250">
          <cell r="B250">
            <v>20301</v>
          </cell>
          <cell r="C250" t="str">
            <v>军费</v>
          </cell>
          <cell r="D250">
            <v>0</v>
          </cell>
        </row>
        <row r="251">
          <cell r="B251">
            <v>2030101</v>
          </cell>
          <cell r="C251" t="str">
            <v>现役部队</v>
          </cell>
          <cell r="D251">
            <v>0</v>
          </cell>
        </row>
        <row r="252">
          <cell r="B252">
            <v>2030102</v>
          </cell>
          <cell r="C252" t="str">
            <v>预备役部队</v>
          </cell>
          <cell r="D252">
            <v>0</v>
          </cell>
        </row>
        <row r="253">
          <cell r="B253">
            <v>2030199</v>
          </cell>
          <cell r="C253" t="str">
            <v>其他军费支出</v>
          </cell>
          <cell r="D253">
            <v>0</v>
          </cell>
        </row>
        <row r="254">
          <cell r="B254">
            <v>20304</v>
          </cell>
          <cell r="C254" t="str">
            <v>国防科研事业</v>
          </cell>
          <cell r="D254">
            <v>0</v>
          </cell>
        </row>
        <row r="255">
          <cell r="B255">
            <v>2030401</v>
          </cell>
          <cell r="C255" t="str">
            <v>国防科研事业</v>
          </cell>
          <cell r="D255">
            <v>0</v>
          </cell>
        </row>
        <row r="256">
          <cell r="B256">
            <v>20305</v>
          </cell>
          <cell r="C256" t="str">
            <v>专项工程</v>
          </cell>
          <cell r="D256">
            <v>0</v>
          </cell>
        </row>
        <row r="257">
          <cell r="B257">
            <v>2030501</v>
          </cell>
          <cell r="C257" t="str">
            <v>专项工程</v>
          </cell>
          <cell r="D257">
            <v>0</v>
          </cell>
        </row>
        <row r="258">
          <cell r="B258">
            <v>20306</v>
          </cell>
          <cell r="C258" t="str">
            <v>国防动员</v>
          </cell>
          <cell r="D258">
            <v>196</v>
          </cell>
        </row>
        <row r="259">
          <cell r="B259">
            <v>2030601</v>
          </cell>
          <cell r="C259" t="str">
            <v>兵役征集</v>
          </cell>
          <cell r="D259">
            <v>88</v>
          </cell>
        </row>
        <row r="260">
          <cell r="B260">
            <v>2030602</v>
          </cell>
          <cell r="C260" t="str">
            <v>经济动员</v>
          </cell>
          <cell r="D260">
            <v>0</v>
          </cell>
        </row>
        <row r="261">
          <cell r="B261">
            <v>2030603</v>
          </cell>
          <cell r="C261" t="str">
            <v>人民防空</v>
          </cell>
          <cell r="D261">
            <v>0</v>
          </cell>
        </row>
        <row r="262">
          <cell r="B262">
            <v>2030604</v>
          </cell>
          <cell r="C262" t="str">
            <v>交通战备</v>
          </cell>
          <cell r="D262">
            <v>0</v>
          </cell>
        </row>
        <row r="263">
          <cell r="B263">
            <v>2030607</v>
          </cell>
          <cell r="C263" t="str">
            <v>民兵</v>
          </cell>
          <cell r="D263">
            <v>106</v>
          </cell>
        </row>
        <row r="264">
          <cell r="B264">
            <v>2030608</v>
          </cell>
          <cell r="C264" t="str">
            <v>边海防</v>
          </cell>
          <cell r="D264">
            <v>0</v>
          </cell>
        </row>
        <row r="265">
          <cell r="B265">
            <v>2030699</v>
          </cell>
          <cell r="C265" t="str">
            <v>其他国防动员支出</v>
          </cell>
          <cell r="D265">
            <v>2</v>
          </cell>
        </row>
        <row r="266">
          <cell r="B266">
            <v>20399</v>
          </cell>
          <cell r="C266" t="str">
            <v>其他国防支出</v>
          </cell>
          <cell r="D266">
            <v>0</v>
          </cell>
        </row>
        <row r="267">
          <cell r="B267">
            <v>2039999</v>
          </cell>
          <cell r="C267" t="str">
            <v>其他国防支出</v>
          </cell>
          <cell r="D267">
            <v>0</v>
          </cell>
        </row>
        <row r="268">
          <cell r="B268">
            <v>204</v>
          </cell>
          <cell r="C268" t="str">
            <v>四、公共安全支出</v>
          </cell>
          <cell r="D268">
            <v>8955</v>
          </cell>
        </row>
        <row r="269">
          <cell r="B269">
            <v>20401</v>
          </cell>
          <cell r="C269" t="str">
            <v>武装警察部队</v>
          </cell>
          <cell r="D269">
            <v>15</v>
          </cell>
        </row>
        <row r="270">
          <cell r="B270">
            <v>2040101</v>
          </cell>
          <cell r="C270" t="str">
            <v>武装警察部队</v>
          </cell>
          <cell r="D270">
            <v>0</v>
          </cell>
        </row>
        <row r="271">
          <cell r="B271">
            <v>2040199</v>
          </cell>
          <cell r="C271" t="str">
            <v>其他武装警察部队支出</v>
          </cell>
          <cell r="D271">
            <v>15</v>
          </cell>
        </row>
        <row r="272">
          <cell r="B272">
            <v>20402</v>
          </cell>
          <cell r="C272" t="str">
            <v>公安</v>
          </cell>
          <cell r="D272">
            <v>8072</v>
          </cell>
        </row>
        <row r="273">
          <cell r="B273">
            <v>2040201</v>
          </cell>
          <cell r="C273" t="str">
            <v>行政运行</v>
          </cell>
          <cell r="D273">
            <v>6314</v>
          </cell>
        </row>
        <row r="274">
          <cell r="B274">
            <v>2040202</v>
          </cell>
          <cell r="C274" t="str">
            <v>一般行政管理事务</v>
          </cell>
          <cell r="D274">
            <v>844</v>
          </cell>
        </row>
        <row r="275">
          <cell r="B275">
            <v>2040203</v>
          </cell>
          <cell r="C275" t="str">
            <v>机关服务</v>
          </cell>
          <cell r="D275">
            <v>0</v>
          </cell>
        </row>
        <row r="276">
          <cell r="B276">
            <v>2040219</v>
          </cell>
          <cell r="C276" t="str">
            <v>信息化建设</v>
          </cell>
          <cell r="D276">
            <v>0</v>
          </cell>
        </row>
        <row r="277">
          <cell r="B277">
            <v>2040220</v>
          </cell>
          <cell r="C277" t="str">
            <v>执法办案</v>
          </cell>
          <cell r="D277">
            <v>100</v>
          </cell>
        </row>
        <row r="278">
          <cell r="B278">
            <v>2040221</v>
          </cell>
          <cell r="C278" t="str">
            <v>特别业务</v>
          </cell>
          <cell r="D278">
            <v>0</v>
          </cell>
        </row>
        <row r="279">
          <cell r="B279">
            <v>2040222</v>
          </cell>
          <cell r="C279" t="str">
            <v>特勤业务</v>
          </cell>
          <cell r="D279">
            <v>0</v>
          </cell>
        </row>
        <row r="280">
          <cell r="B280">
            <v>2040223</v>
          </cell>
          <cell r="C280" t="str">
            <v>移民事务</v>
          </cell>
          <cell r="D280">
            <v>0</v>
          </cell>
        </row>
        <row r="281">
          <cell r="B281">
            <v>2040250</v>
          </cell>
          <cell r="C281" t="str">
            <v>事业运行</v>
          </cell>
          <cell r="D281">
            <v>0</v>
          </cell>
        </row>
        <row r="282">
          <cell r="B282">
            <v>2040299</v>
          </cell>
          <cell r="C282" t="str">
            <v>其他公安支出</v>
          </cell>
          <cell r="D282">
            <v>814</v>
          </cell>
        </row>
        <row r="283">
          <cell r="B283">
            <v>20403</v>
          </cell>
          <cell r="C283" t="str">
            <v>国家安全</v>
          </cell>
          <cell r="D283">
            <v>0</v>
          </cell>
        </row>
        <row r="284">
          <cell r="B284">
            <v>2040301</v>
          </cell>
          <cell r="C284" t="str">
            <v>行政运行</v>
          </cell>
          <cell r="D284">
            <v>0</v>
          </cell>
        </row>
        <row r="285">
          <cell r="B285">
            <v>2040302</v>
          </cell>
          <cell r="C285" t="str">
            <v>一般行政管理事务</v>
          </cell>
          <cell r="D285">
            <v>0</v>
          </cell>
        </row>
        <row r="286">
          <cell r="B286">
            <v>2040303</v>
          </cell>
          <cell r="C286" t="str">
            <v>机关服务</v>
          </cell>
          <cell r="D286">
            <v>0</v>
          </cell>
        </row>
        <row r="287">
          <cell r="B287">
            <v>2040304</v>
          </cell>
          <cell r="C287" t="str">
            <v>安全业务</v>
          </cell>
          <cell r="D287">
            <v>0</v>
          </cell>
        </row>
        <row r="288">
          <cell r="B288">
            <v>2040350</v>
          </cell>
          <cell r="C288" t="str">
            <v>事业运行</v>
          </cell>
          <cell r="D288">
            <v>0</v>
          </cell>
        </row>
        <row r="289">
          <cell r="B289">
            <v>2040399</v>
          </cell>
          <cell r="C289" t="str">
            <v>其他国家安全支出</v>
          </cell>
          <cell r="D289">
            <v>0</v>
          </cell>
        </row>
        <row r="290">
          <cell r="B290">
            <v>20404</v>
          </cell>
          <cell r="C290" t="str">
            <v>检察</v>
          </cell>
          <cell r="D290">
            <v>31</v>
          </cell>
        </row>
        <row r="291">
          <cell r="B291">
            <v>2040401</v>
          </cell>
          <cell r="C291" t="str">
            <v>行政运行</v>
          </cell>
          <cell r="D291">
            <v>31</v>
          </cell>
        </row>
        <row r="292">
          <cell r="B292">
            <v>2040402</v>
          </cell>
          <cell r="C292" t="str">
            <v>一般行政管理事务</v>
          </cell>
          <cell r="D292">
            <v>0</v>
          </cell>
        </row>
        <row r="293">
          <cell r="B293">
            <v>2040403</v>
          </cell>
          <cell r="C293" t="str">
            <v>机关服务</v>
          </cell>
          <cell r="D293">
            <v>0</v>
          </cell>
        </row>
        <row r="294">
          <cell r="B294">
            <v>2040409</v>
          </cell>
          <cell r="C294" t="str">
            <v>“两房”建设</v>
          </cell>
          <cell r="D294">
            <v>0</v>
          </cell>
        </row>
        <row r="295">
          <cell r="B295">
            <v>2040410</v>
          </cell>
          <cell r="C295" t="str">
            <v>检察监督</v>
          </cell>
          <cell r="D295">
            <v>0</v>
          </cell>
        </row>
        <row r="296">
          <cell r="B296">
            <v>2040450</v>
          </cell>
          <cell r="C296" t="str">
            <v>事业运行</v>
          </cell>
          <cell r="D296">
            <v>0</v>
          </cell>
        </row>
        <row r="297">
          <cell r="B297">
            <v>2040499</v>
          </cell>
          <cell r="C297" t="str">
            <v>其他检察支出</v>
          </cell>
          <cell r="D297">
            <v>0</v>
          </cell>
        </row>
        <row r="298">
          <cell r="B298">
            <v>20405</v>
          </cell>
          <cell r="C298" t="str">
            <v>法院</v>
          </cell>
          <cell r="D298">
            <v>51</v>
          </cell>
        </row>
        <row r="299">
          <cell r="B299">
            <v>2040501</v>
          </cell>
          <cell r="C299" t="str">
            <v>行政运行</v>
          </cell>
          <cell r="D299">
            <v>51</v>
          </cell>
        </row>
        <row r="300">
          <cell r="B300">
            <v>2040502</v>
          </cell>
          <cell r="C300" t="str">
            <v>一般行政管理事务</v>
          </cell>
          <cell r="D300">
            <v>0</v>
          </cell>
        </row>
        <row r="301">
          <cell r="B301">
            <v>2040503</v>
          </cell>
          <cell r="C301" t="str">
            <v>机关服务</v>
          </cell>
          <cell r="D301">
            <v>0</v>
          </cell>
        </row>
        <row r="302">
          <cell r="B302">
            <v>2040504</v>
          </cell>
          <cell r="C302" t="str">
            <v>案件审判</v>
          </cell>
          <cell r="D302">
            <v>0</v>
          </cell>
        </row>
        <row r="303">
          <cell r="B303">
            <v>2040505</v>
          </cell>
          <cell r="C303" t="str">
            <v>案件执行</v>
          </cell>
          <cell r="D303">
            <v>0</v>
          </cell>
        </row>
        <row r="304">
          <cell r="B304">
            <v>2040506</v>
          </cell>
          <cell r="C304" t="str">
            <v>“两庭”建设</v>
          </cell>
          <cell r="D304">
            <v>0</v>
          </cell>
        </row>
        <row r="305">
          <cell r="B305">
            <v>2040550</v>
          </cell>
          <cell r="C305" t="str">
            <v>事业运行</v>
          </cell>
          <cell r="D305">
            <v>0</v>
          </cell>
        </row>
        <row r="306">
          <cell r="B306">
            <v>2040599</v>
          </cell>
          <cell r="C306" t="str">
            <v>其他法院支出</v>
          </cell>
          <cell r="D306">
            <v>0</v>
          </cell>
        </row>
        <row r="307">
          <cell r="B307">
            <v>20406</v>
          </cell>
          <cell r="C307" t="str">
            <v>司法</v>
          </cell>
          <cell r="D307">
            <v>631</v>
          </cell>
        </row>
        <row r="308">
          <cell r="B308">
            <v>2040601</v>
          </cell>
          <cell r="C308" t="str">
            <v>行政运行</v>
          </cell>
          <cell r="D308">
            <v>442</v>
          </cell>
        </row>
        <row r="309">
          <cell r="B309">
            <v>2040602</v>
          </cell>
          <cell r="C309" t="str">
            <v>一般行政管理事务</v>
          </cell>
          <cell r="D309">
            <v>37</v>
          </cell>
        </row>
        <row r="310">
          <cell r="B310">
            <v>2040603</v>
          </cell>
          <cell r="C310" t="str">
            <v>机关服务</v>
          </cell>
          <cell r="D310">
            <v>0</v>
          </cell>
        </row>
        <row r="311">
          <cell r="B311">
            <v>2040604</v>
          </cell>
          <cell r="C311" t="str">
            <v>基层司法业务</v>
          </cell>
          <cell r="D311">
            <v>9</v>
          </cell>
        </row>
        <row r="312">
          <cell r="B312">
            <v>2040605</v>
          </cell>
          <cell r="C312" t="str">
            <v>普法宣传</v>
          </cell>
          <cell r="D312">
            <v>2</v>
          </cell>
        </row>
        <row r="313">
          <cell r="B313">
            <v>2040606</v>
          </cell>
          <cell r="C313" t="str">
            <v>律师管理</v>
          </cell>
          <cell r="D313">
            <v>0</v>
          </cell>
        </row>
        <row r="314">
          <cell r="B314">
            <v>2040607</v>
          </cell>
          <cell r="C314" t="str">
            <v>公共法律服务</v>
          </cell>
          <cell r="D314">
            <v>7</v>
          </cell>
        </row>
        <row r="315">
          <cell r="B315">
            <v>2040608</v>
          </cell>
          <cell r="C315" t="str">
            <v>国家统一法律职业资格考试</v>
          </cell>
          <cell r="D315">
            <v>0</v>
          </cell>
        </row>
        <row r="316">
          <cell r="B316">
            <v>2040610</v>
          </cell>
          <cell r="C316" t="str">
            <v>社区矫正</v>
          </cell>
          <cell r="D316">
            <v>16</v>
          </cell>
        </row>
        <row r="317">
          <cell r="B317">
            <v>2040612</v>
          </cell>
          <cell r="C317" t="str">
            <v>法治建设</v>
          </cell>
          <cell r="D317">
            <v>2</v>
          </cell>
        </row>
        <row r="318">
          <cell r="B318">
            <v>2040613</v>
          </cell>
          <cell r="C318" t="str">
            <v>信息化建设</v>
          </cell>
          <cell r="D318">
            <v>0</v>
          </cell>
        </row>
        <row r="319">
          <cell r="B319">
            <v>2040650</v>
          </cell>
          <cell r="C319" t="str">
            <v>事业运行</v>
          </cell>
          <cell r="D319">
            <v>0</v>
          </cell>
        </row>
        <row r="320">
          <cell r="B320">
            <v>2040699</v>
          </cell>
          <cell r="C320" t="str">
            <v>其他司法支出</v>
          </cell>
          <cell r="D320">
            <v>116</v>
          </cell>
        </row>
        <row r="321">
          <cell r="B321">
            <v>20407</v>
          </cell>
          <cell r="C321" t="str">
            <v>监狱</v>
          </cell>
          <cell r="D321">
            <v>0</v>
          </cell>
        </row>
        <row r="322">
          <cell r="B322">
            <v>2040701</v>
          </cell>
          <cell r="C322" t="str">
            <v>行政运行</v>
          </cell>
          <cell r="D322">
            <v>0</v>
          </cell>
        </row>
        <row r="323">
          <cell r="B323">
            <v>2040702</v>
          </cell>
          <cell r="C323" t="str">
            <v>一般行政管理事务</v>
          </cell>
          <cell r="D323">
            <v>0</v>
          </cell>
        </row>
        <row r="324">
          <cell r="B324">
            <v>2040703</v>
          </cell>
          <cell r="C324" t="str">
            <v>机关服务</v>
          </cell>
          <cell r="D324">
            <v>0</v>
          </cell>
        </row>
        <row r="325">
          <cell r="B325">
            <v>2040704</v>
          </cell>
          <cell r="C325" t="str">
            <v>罪犯生活及医疗卫生</v>
          </cell>
          <cell r="D325">
            <v>0</v>
          </cell>
        </row>
        <row r="326">
          <cell r="B326">
            <v>2040705</v>
          </cell>
          <cell r="C326" t="str">
            <v>监狱业务及罪犯改造</v>
          </cell>
          <cell r="D326">
            <v>0</v>
          </cell>
        </row>
        <row r="327">
          <cell r="B327">
            <v>2040706</v>
          </cell>
          <cell r="C327" t="str">
            <v>狱政设施建设</v>
          </cell>
          <cell r="D327">
            <v>0</v>
          </cell>
        </row>
        <row r="328">
          <cell r="B328">
            <v>2040707</v>
          </cell>
          <cell r="C328" t="str">
            <v>信息化建设</v>
          </cell>
          <cell r="D328">
            <v>0</v>
          </cell>
        </row>
        <row r="329">
          <cell r="B329">
            <v>2040750</v>
          </cell>
          <cell r="C329" t="str">
            <v>事业运行</v>
          </cell>
          <cell r="D329">
            <v>0</v>
          </cell>
        </row>
        <row r="330">
          <cell r="B330">
            <v>2040799</v>
          </cell>
          <cell r="C330" t="str">
            <v>其他监狱支出</v>
          </cell>
          <cell r="D330">
            <v>0</v>
          </cell>
        </row>
        <row r="331">
          <cell r="B331">
            <v>20408</v>
          </cell>
          <cell r="C331" t="str">
            <v>强制隔离戒毒</v>
          </cell>
          <cell r="D331">
            <v>0</v>
          </cell>
        </row>
        <row r="332">
          <cell r="B332">
            <v>2040801</v>
          </cell>
          <cell r="C332" t="str">
            <v>行政运行</v>
          </cell>
          <cell r="D332">
            <v>0</v>
          </cell>
        </row>
        <row r="333">
          <cell r="B333">
            <v>2040802</v>
          </cell>
          <cell r="C333" t="str">
            <v>一般行政管理事务</v>
          </cell>
          <cell r="D333">
            <v>0</v>
          </cell>
        </row>
        <row r="334">
          <cell r="B334">
            <v>2040803</v>
          </cell>
          <cell r="C334" t="str">
            <v>机关服务</v>
          </cell>
          <cell r="D334">
            <v>0</v>
          </cell>
        </row>
        <row r="335">
          <cell r="B335">
            <v>2040804</v>
          </cell>
          <cell r="C335" t="str">
            <v>强制隔离戒毒人员生活</v>
          </cell>
          <cell r="D335">
            <v>0</v>
          </cell>
        </row>
        <row r="336">
          <cell r="B336">
            <v>2040805</v>
          </cell>
          <cell r="C336" t="str">
            <v>强制隔离戒毒人员教育</v>
          </cell>
          <cell r="D336">
            <v>0</v>
          </cell>
        </row>
        <row r="337">
          <cell r="B337">
            <v>2040806</v>
          </cell>
          <cell r="C337" t="str">
            <v>所政设施建设</v>
          </cell>
          <cell r="D337">
            <v>0</v>
          </cell>
        </row>
        <row r="338">
          <cell r="B338">
            <v>2040807</v>
          </cell>
          <cell r="C338" t="str">
            <v>信息化建设</v>
          </cell>
          <cell r="D338">
            <v>0</v>
          </cell>
        </row>
        <row r="339">
          <cell r="B339">
            <v>2040850</v>
          </cell>
          <cell r="C339" t="str">
            <v>事业运行</v>
          </cell>
          <cell r="D339">
            <v>0</v>
          </cell>
        </row>
        <row r="340">
          <cell r="B340">
            <v>2040899</v>
          </cell>
          <cell r="C340" t="str">
            <v>其他强制隔离戒毒支出</v>
          </cell>
          <cell r="D340">
            <v>0</v>
          </cell>
        </row>
        <row r="341">
          <cell r="B341">
            <v>20409</v>
          </cell>
          <cell r="C341" t="str">
            <v>国家保密</v>
          </cell>
          <cell r="D341">
            <v>0</v>
          </cell>
        </row>
        <row r="342">
          <cell r="B342">
            <v>2040901</v>
          </cell>
          <cell r="C342" t="str">
            <v>行政运行</v>
          </cell>
          <cell r="D342">
            <v>0</v>
          </cell>
        </row>
        <row r="343">
          <cell r="B343">
            <v>2040902</v>
          </cell>
          <cell r="C343" t="str">
            <v>一般行政管理事务</v>
          </cell>
          <cell r="D343">
            <v>0</v>
          </cell>
        </row>
        <row r="344">
          <cell r="B344">
            <v>2040903</v>
          </cell>
          <cell r="C344" t="str">
            <v>机关服务</v>
          </cell>
          <cell r="D344">
            <v>0</v>
          </cell>
        </row>
        <row r="345">
          <cell r="B345">
            <v>2040904</v>
          </cell>
          <cell r="C345" t="str">
            <v>保密技术</v>
          </cell>
          <cell r="D345">
            <v>0</v>
          </cell>
        </row>
        <row r="346">
          <cell r="B346">
            <v>2040905</v>
          </cell>
          <cell r="C346" t="str">
            <v>保密管理</v>
          </cell>
          <cell r="D346">
            <v>0</v>
          </cell>
        </row>
        <row r="347">
          <cell r="B347">
            <v>2040950</v>
          </cell>
          <cell r="C347" t="str">
            <v>事业运行</v>
          </cell>
          <cell r="D347">
            <v>0</v>
          </cell>
        </row>
        <row r="348">
          <cell r="B348">
            <v>2040999</v>
          </cell>
          <cell r="C348" t="str">
            <v>其他国家保密支出</v>
          </cell>
          <cell r="D348">
            <v>0</v>
          </cell>
        </row>
        <row r="349">
          <cell r="B349">
            <v>20410</v>
          </cell>
          <cell r="C349" t="str">
            <v>缉私警察</v>
          </cell>
          <cell r="D349">
            <v>0</v>
          </cell>
        </row>
        <row r="350">
          <cell r="B350">
            <v>2041001</v>
          </cell>
          <cell r="C350" t="str">
            <v>行政运行</v>
          </cell>
          <cell r="D350">
            <v>0</v>
          </cell>
        </row>
        <row r="351">
          <cell r="B351">
            <v>2041002</v>
          </cell>
          <cell r="C351" t="str">
            <v>一般行政管理事务</v>
          </cell>
          <cell r="D351">
            <v>0</v>
          </cell>
        </row>
        <row r="352">
          <cell r="B352">
            <v>2041006</v>
          </cell>
          <cell r="C352" t="str">
            <v>信息化建设</v>
          </cell>
          <cell r="D352">
            <v>0</v>
          </cell>
        </row>
        <row r="353">
          <cell r="B353">
            <v>2041007</v>
          </cell>
          <cell r="C353" t="str">
            <v>缉私业务</v>
          </cell>
          <cell r="D353">
            <v>0</v>
          </cell>
        </row>
        <row r="354">
          <cell r="B354">
            <v>2041099</v>
          </cell>
          <cell r="C354" t="str">
            <v>其他缉私警察支出</v>
          </cell>
          <cell r="D354">
            <v>0</v>
          </cell>
        </row>
        <row r="355">
          <cell r="B355">
            <v>20499</v>
          </cell>
          <cell r="C355" t="str">
            <v>其他公共安全支出</v>
          </cell>
          <cell r="D355">
            <v>155</v>
          </cell>
        </row>
        <row r="356">
          <cell r="B356">
            <v>2049902</v>
          </cell>
          <cell r="C356" t="str">
            <v>国家司法救助支出</v>
          </cell>
          <cell r="D356">
            <v>0</v>
          </cell>
        </row>
        <row r="357">
          <cell r="B357">
            <v>2049999</v>
          </cell>
          <cell r="C357" t="str">
            <v>其他公共安全支出</v>
          </cell>
          <cell r="D357">
            <v>155</v>
          </cell>
        </row>
        <row r="358">
          <cell r="B358">
            <v>205</v>
          </cell>
          <cell r="C358" t="str">
            <v>五、教育支出</v>
          </cell>
          <cell r="D358">
            <v>35979</v>
          </cell>
        </row>
        <row r="359">
          <cell r="B359">
            <v>20501</v>
          </cell>
          <cell r="C359" t="str">
            <v>教育管理事务</v>
          </cell>
          <cell r="D359">
            <v>642</v>
          </cell>
        </row>
        <row r="360">
          <cell r="B360">
            <v>2050101</v>
          </cell>
          <cell r="C360" t="str">
            <v>行政运行</v>
          </cell>
          <cell r="D360">
            <v>163</v>
          </cell>
        </row>
        <row r="361">
          <cell r="B361">
            <v>2050102</v>
          </cell>
          <cell r="C361" t="str">
            <v>一般行政管理事务</v>
          </cell>
          <cell r="D361">
            <v>0</v>
          </cell>
        </row>
        <row r="362">
          <cell r="B362">
            <v>2050103</v>
          </cell>
          <cell r="C362" t="str">
            <v>机关服务</v>
          </cell>
          <cell r="D362">
            <v>0</v>
          </cell>
        </row>
        <row r="363">
          <cell r="B363">
            <v>2050199</v>
          </cell>
          <cell r="C363" t="str">
            <v>其他教育管理事务支出</v>
          </cell>
          <cell r="D363">
            <v>479</v>
          </cell>
        </row>
        <row r="364">
          <cell r="B364">
            <v>20502</v>
          </cell>
          <cell r="C364" t="str">
            <v>普通教育</v>
          </cell>
          <cell r="D364">
            <v>33658</v>
          </cell>
        </row>
        <row r="365">
          <cell r="B365">
            <v>2050201</v>
          </cell>
          <cell r="C365" t="str">
            <v>学前教育</v>
          </cell>
          <cell r="D365">
            <v>2587</v>
          </cell>
        </row>
        <row r="366">
          <cell r="B366">
            <v>2050202</v>
          </cell>
          <cell r="C366" t="str">
            <v>小学教育</v>
          </cell>
          <cell r="D366">
            <v>13238</v>
          </cell>
        </row>
        <row r="367">
          <cell r="B367">
            <v>2050203</v>
          </cell>
          <cell r="C367" t="str">
            <v>初中教育</v>
          </cell>
          <cell r="D367">
            <v>6915</v>
          </cell>
        </row>
        <row r="368">
          <cell r="B368">
            <v>2050204</v>
          </cell>
          <cell r="C368" t="str">
            <v>高中教育</v>
          </cell>
          <cell r="D368">
            <v>3557</v>
          </cell>
        </row>
        <row r="369">
          <cell r="B369">
            <v>2050205</v>
          </cell>
          <cell r="C369" t="str">
            <v>高等教育</v>
          </cell>
          <cell r="D369">
            <v>18</v>
          </cell>
        </row>
        <row r="370">
          <cell r="B370">
            <v>2050299</v>
          </cell>
          <cell r="C370" t="str">
            <v>其他普通教育支出</v>
          </cell>
          <cell r="D370">
            <v>7343</v>
          </cell>
        </row>
        <row r="371">
          <cell r="B371">
            <v>20503</v>
          </cell>
          <cell r="C371" t="str">
            <v>职业教育</v>
          </cell>
          <cell r="D371">
            <v>913</v>
          </cell>
        </row>
        <row r="372">
          <cell r="B372">
            <v>2050301</v>
          </cell>
          <cell r="C372" t="str">
            <v>初等职业教育</v>
          </cell>
          <cell r="D372">
            <v>0</v>
          </cell>
        </row>
        <row r="373">
          <cell r="B373">
            <v>2050302</v>
          </cell>
          <cell r="C373" t="str">
            <v>中等职业教育</v>
          </cell>
          <cell r="D373">
            <v>913</v>
          </cell>
        </row>
        <row r="374">
          <cell r="B374">
            <v>2050303</v>
          </cell>
          <cell r="C374" t="str">
            <v>技校教育</v>
          </cell>
          <cell r="D374">
            <v>0</v>
          </cell>
        </row>
        <row r="375">
          <cell r="B375">
            <v>2050305</v>
          </cell>
          <cell r="C375" t="str">
            <v>高等职业教育</v>
          </cell>
          <cell r="D375">
            <v>0</v>
          </cell>
        </row>
        <row r="376">
          <cell r="B376">
            <v>2050399</v>
          </cell>
          <cell r="C376" t="str">
            <v>其他职业教育支出</v>
          </cell>
          <cell r="D376">
            <v>0</v>
          </cell>
        </row>
        <row r="377">
          <cell r="B377">
            <v>20504</v>
          </cell>
          <cell r="C377" t="str">
            <v>成人教育</v>
          </cell>
          <cell r="D377">
            <v>0</v>
          </cell>
        </row>
        <row r="378">
          <cell r="B378">
            <v>2050401</v>
          </cell>
          <cell r="C378" t="str">
            <v>成人初等教育</v>
          </cell>
          <cell r="D378">
            <v>0</v>
          </cell>
        </row>
        <row r="379">
          <cell r="B379">
            <v>2050402</v>
          </cell>
          <cell r="C379" t="str">
            <v>成人中等教育</v>
          </cell>
          <cell r="D379">
            <v>0</v>
          </cell>
        </row>
        <row r="380">
          <cell r="B380">
            <v>2050403</v>
          </cell>
          <cell r="C380" t="str">
            <v>成人高等教育</v>
          </cell>
          <cell r="D380">
            <v>0</v>
          </cell>
        </row>
        <row r="381">
          <cell r="B381">
            <v>2050404</v>
          </cell>
          <cell r="C381" t="str">
            <v>成人广播电视教育</v>
          </cell>
          <cell r="D381">
            <v>0</v>
          </cell>
        </row>
        <row r="382">
          <cell r="B382">
            <v>2050499</v>
          </cell>
          <cell r="C382" t="str">
            <v>其他成人教育支出</v>
          </cell>
          <cell r="D382">
            <v>0</v>
          </cell>
        </row>
        <row r="383">
          <cell r="B383">
            <v>20505</v>
          </cell>
          <cell r="C383" t="str">
            <v>广播电视教育</v>
          </cell>
          <cell r="D383">
            <v>0</v>
          </cell>
        </row>
        <row r="384">
          <cell r="B384">
            <v>2050501</v>
          </cell>
          <cell r="C384" t="str">
            <v>广播电视学校</v>
          </cell>
          <cell r="D384">
            <v>0</v>
          </cell>
        </row>
        <row r="385">
          <cell r="B385">
            <v>2050502</v>
          </cell>
          <cell r="C385" t="str">
            <v>教育电视台</v>
          </cell>
          <cell r="D385">
            <v>0</v>
          </cell>
        </row>
        <row r="386">
          <cell r="B386">
            <v>2050599</v>
          </cell>
          <cell r="C386" t="str">
            <v>其他广播电视教育支出</v>
          </cell>
          <cell r="D386">
            <v>0</v>
          </cell>
        </row>
        <row r="387">
          <cell r="B387">
            <v>20506</v>
          </cell>
          <cell r="C387" t="str">
            <v>留学教育</v>
          </cell>
          <cell r="D387">
            <v>0</v>
          </cell>
        </row>
        <row r="388">
          <cell r="B388">
            <v>2050601</v>
          </cell>
          <cell r="C388" t="str">
            <v>出国留学教育</v>
          </cell>
          <cell r="D388">
            <v>0</v>
          </cell>
        </row>
        <row r="389">
          <cell r="B389">
            <v>2050602</v>
          </cell>
          <cell r="C389" t="str">
            <v>来华留学教育</v>
          </cell>
          <cell r="D389">
            <v>0</v>
          </cell>
        </row>
        <row r="390">
          <cell r="B390">
            <v>2050699</v>
          </cell>
          <cell r="C390" t="str">
            <v>其他留学教育支出</v>
          </cell>
          <cell r="D390">
            <v>0</v>
          </cell>
        </row>
        <row r="391">
          <cell r="B391">
            <v>20507</v>
          </cell>
          <cell r="C391" t="str">
            <v>特殊教育</v>
          </cell>
          <cell r="D391">
            <v>2</v>
          </cell>
        </row>
        <row r="392">
          <cell r="B392">
            <v>2050701</v>
          </cell>
          <cell r="C392" t="str">
            <v>特殊学校教育</v>
          </cell>
          <cell r="D392">
            <v>0</v>
          </cell>
        </row>
        <row r="393">
          <cell r="B393">
            <v>2050702</v>
          </cell>
          <cell r="C393" t="str">
            <v>工读学校教育</v>
          </cell>
          <cell r="D393">
            <v>0</v>
          </cell>
        </row>
        <row r="394">
          <cell r="B394">
            <v>2050799</v>
          </cell>
          <cell r="C394" t="str">
            <v>其他特殊教育支出</v>
          </cell>
          <cell r="D394">
            <v>2</v>
          </cell>
        </row>
        <row r="395">
          <cell r="B395">
            <v>20508</v>
          </cell>
          <cell r="C395" t="str">
            <v>进修及培训</v>
          </cell>
          <cell r="D395">
            <v>726</v>
          </cell>
        </row>
        <row r="396">
          <cell r="B396">
            <v>2050801</v>
          </cell>
          <cell r="C396" t="str">
            <v>教师进修</v>
          </cell>
          <cell r="D396">
            <v>0</v>
          </cell>
        </row>
        <row r="397">
          <cell r="B397">
            <v>2050802</v>
          </cell>
          <cell r="C397" t="str">
            <v>干部教育</v>
          </cell>
          <cell r="D397">
            <v>726</v>
          </cell>
        </row>
        <row r="398">
          <cell r="B398">
            <v>2050803</v>
          </cell>
          <cell r="C398" t="str">
            <v>培训支出</v>
          </cell>
          <cell r="D398">
            <v>0</v>
          </cell>
        </row>
        <row r="399">
          <cell r="B399">
            <v>2050804</v>
          </cell>
          <cell r="C399" t="str">
            <v>退役士兵能力提升</v>
          </cell>
          <cell r="D399">
            <v>0</v>
          </cell>
        </row>
        <row r="400">
          <cell r="B400">
            <v>2050899</v>
          </cell>
          <cell r="C400" t="str">
            <v>其他进修及培训</v>
          </cell>
          <cell r="D400">
            <v>0</v>
          </cell>
        </row>
        <row r="401">
          <cell r="B401">
            <v>20509</v>
          </cell>
          <cell r="C401" t="str">
            <v>教育费附加安排的支出</v>
          </cell>
          <cell r="D401">
            <v>0</v>
          </cell>
        </row>
        <row r="402">
          <cell r="B402">
            <v>2050901</v>
          </cell>
          <cell r="C402" t="str">
            <v>农村中小学校舍建设</v>
          </cell>
          <cell r="D402">
            <v>0</v>
          </cell>
        </row>
        <row r="403">
          <cell r="B403">
            <v>2050902</v>
          </cell>
          <cell r="C403" t="str">
            <v>农村中小学教学设施</v>
          </cell>
          <cell r="D403">
            <v>0</v>
          </cell>
        </row>
        <row r="404">
          <cell r="B404">
            <v>2050903</v>
          </cell>
          <cell r="C404" t="str">
            <v>城市中小学校舍建设</v>
          </cell>
          <cell r="D404">
            <v>0</v>
          </cell>
        </row>
        <row r="405">
          <cell r="B405">
            <v>2050904</v>
          </cell>
          <cell r="C405" t="str">
            <v>城市中小学教学设施</v>
          </cell>
          <cell r="D405">
            <v>0</v>
          </cell>
        </row>
        <row r="406">
          <cell r="B406">
            <v>2050905</v>
          </cell>
          <cell r="C406" t="str">
            <v>中等职业学校教学设施</v>
          </cell>
          <cell r="D406">
            <v>0</v>
          </cell>
        </row>
        <row r="407">
          <cell r="B407">
            <v>2050999</v>
          </cell>
          <cell r="C407" t="str">
            <v>其他教育费附加安排的支出</v>
          </cell>
          <cell r="D407">
            <v>0</v>
          </cell>
        </row>
        <row r="408">
          <cell r="B408">
            <v>20599</v>
          </cell>
          <cell r="C408" t="str">
            <v>其他教育支出</v>
          </cell>
          <cell r="D408">
            <v>38</v>
          </cell>
        </row>
        <row r="409">
          <cell r="B409">
            <v>2059999</v>
          </cell>
          <cell r="C409" t="str">
            <v>其他教育支出</v>
          </cell>
          <cell r="D409">
            <v>38</v>
          </cell>
        </row>
        <row r="410">
          <cell r="B410">
            <v>206</v>
          </cell>
          <cell r="C410" t="str">
            <v>六、科学技术支出</v>
          </cell>
          <cell r="D410">
            <v>831</v>
          </cell>
        </row>
        <row r="411">
          <cell r="B411">
            <v>20601</v>
          </cell>
          <cell r="C411" t="str">
            <v>科学技术管理事务</v>
          </cell>
          <cell r="D411">
            <v>81</v>
          </cell>
        </row>
        <row r="412">
          <cell r="B412">
            <v>2060101</v>
          </cell>
          <cell r="C412" t="str">
            <v>行政运行</v>
          </cell>
          <cell r="D412">
            <v>81</v>
          </cell>
        </row>
        <row r="413">
          <cell r="B413">
            <v>2060102</v>
          </cell>
          <cell r="C413" t="str">
            <v>一般行政管理事务</v>
          </cell>
          <cell r="D413">
            <v>0</v>
          </cell>
        </row>
        <row r="414">
          <cell r="B414">
            <v>2060103</v>
          </cell>
          <cell r="C414" t="str">
            <v>机关服务</v>
          </cell>
          <cell r="D414">
            <v>0</v>
          </cell>
        </row>
        <row r="415">
          <cell r="B415">
            <v>2060199</v>
          </cell>
          <cell r="C415" t="str">
            <v>其他科学技术管理事务支出</v>
          </cell>
          <cell r="D415">
            <v>0</v>
          </cell>
        </row>
        <row r="416">
          <cell r="B416">
            <v>20602</v>
          </cell>
          <cell r="C416" t="str">
            <v>基础研究</v>
          </cell>
          <cell r="D416">
            <v>0</v>
          </cell>
        </row>
        <row r="417">
          <cell r="B417">
            <v>2060201</v>
          </cell>
          <cell r="C417" t="str">
            <v>机构运行</v>
          </cell>
          <cell r="D417">
            <v>0</v>
          </cell>
        </row>
        <row r="418">
          <cell r="B418">
            <v>2060203</v>
          </cell>
          <cell r="C418" t="str">
            <v>自然科学基金</v>
          </cell>
          <cell r="D418">
            <v>0</v>
          </cell>
        </row>
        <row r="419">
          <cell r="B419">
            <v>2060204</v>
          </cell>
          <cell r="C419" t="str">
            <v>实验室及相关设施</v>
          </cell>
          <cell r="D419">
            <v>0</v>
          </cell>
        </row>
        <row r="420">
          <cell r="B420">
            <v>2060205</v>
          </cell>
          <cell r="C420" t="str">
            <v>重大科学工程</v>
          </cell>
          <cell r="D420">
            <v>0</v>
          </cell>
        </row>
        <row r="421">
          <cell r="B421">
            <v>2060206</v>
          </cell>
          <cell r="C421" t="str">
            <v>专项基础科研</v>
          </cell>
          <cell r="D421">
            <v>0</v>
          </cell>
        </row>
        <row r="422">
          <cell r="B422">
            <v>2060207</v>
          </cell>
          <cell r="C422" t="str">
            <v>专项技术基础</v>
          </cell>
          <cell r="D422">
            <v>0</v>
          </cell>
        </row>
        <row r="423">
          <cell r="B423">
            <v>2060208</v>
          </cell>
          <cell r="C423" t="str">
            <v>科技人才队伍建设</v>
          </cell>
          <cell r="D423">
            <v>0</v>
          </cell>
        </row>
        <row r="424">
          <cell r="B424">
            <v>2060299</v>
          </cell>
          <cell r="C424" t="str">
            <v>其他基础研究支出</v>
          </cell>
          <cell r="D424">
            <v>0</v>
          </cell>
        </row>
        <row r="425">
          <cell r="B425">
            <v>20603</v>
          </cell>
          <cell r="C425" t="str">
            <v>应用研究</v>
          </cell>
          <cell r="D425">
            <v>0</v>
          </cell>
        </row>
        <row r="426">
          <cell r="B426">
            <v>2060301</v>
          </cell>
          <cell r="C426" t="str">
            <v>机构运行</v>
          </cell>
          <cell r="D426">
            <v>0</v>
          </cell>
        </row>
        <row r="427">
          <cell r="B427">
            <v>2060302</v>
          </cell>
          <cell r="C427" t="str">
            <v>社会公益研究</v>
          </cell>
          <cell r="D427">
            <v>0</v>
          </cell>
        </row>
        <row r="428">
          <cell r="B428">
            <v>2060303</v>
          </cell>
          <cell r="C428" t="str">
            <v>高技术研究</v>
          </cell>
          <cell r="D428">
            <v>0</v>
          </cell>
        </row>
        <row r="429">
          <cell r="B429">
            <v>2060304</v>
          </cell>
          <cell r="C429" t="str">
            <v>专项科研试制</v>
          </cell>
          <cell r="D429">
            <v>0</v>
          </cell>
        </row>
        <row r="430">
          <cell r="B430">
            <v>2060399</v>
          </cell>
          <cell r="C430" t="str">
            <v>其他应用研究支出</v>
          </cell>
          <cell r="D430">
            <v>0</v>
          </cell>
        </row>
        <row r="431">
          <cell r="B431">
            <v>20604</v>
          </cell>
          <cell r="C431" t="str">
            <v>技术研究与开发</v>
          </cell>
          <cell r="D431">
            <v>54</v>
          </cell>
        </row>
        <row r="432">
          <cell r="B432">
            <v>2060401</v>
          </cell>
          <cell r="C432" t="str">
            <v>机构运行</v>
          </cell>
          <cell r="D432">
            <v>0</v>
          </cell>
        </row>
        <row r="433">
          <cell r="B433">
            <v>2060404</v>
          </cell>
          <cell r="C433" t="str">
            <v>科技成果转化与扩散</v>
          </cell>
          <cell r="D433">
            <v>0</v>
          </cell>
        </row>
        <row r="434">
          <cell r="B434">
            <v>2060405</v>
          </cell>
          <cell r="C434" t="str">
            <v>共性技术研究与开发</v>
          </cell>
          <cell r="D434">
            <v>0</v>
          </cell>
        </row>
        <row r="435">
          <cell r="B435">
            <v>2060499</v>
          </cell>
          <cell r="C435" t="str">
            <v>其他技术研究与开发支出</v>
          </cell>
          <cell r="D435">
            <v>54</v>
          </cell>
        </row>
        <row r="436">
          <cell r="B436">
            <v>20605</v>
          </cell>
          <cell r="C436" t="str">
            <v>科技条件与服务</v>
          </cell>
          <cell r="D436">
            <v>0</v>
          </cell>
        </row>
        <row r="437">
          <cell r="B437">
            <v>2060501</v>
          </cell>
          <cell r="C437" t="str">
            <v>机构运行</v>
          </cell>
          <cell r="D437">
            <v>0</v>
          </cell>
        </row>
        <row r="438">
          <cell r="B438">
            <v>2060502</v>
          </cell>
          <cell r="C438" t="str">
            <v>技术创新服务体系</v>
          </cell>
          <cell r="D438">
            <v>0</v>
          </cell>
        </row>
        <row r="439">
          <cell r="B439">
            <v>2060503</v>
          </cell>
          <cell r="C439" t="str">
            <v>科技条件专项</v>
          </cell>
          <cell r="D439">
            <v>0</v>
          </cell>
        </row>
        <row r="440">
          <cell r="B440">
            <v>2060599</v>
          </cell>
          <cell r="C440" t="str">
            <v>其他科技条件与服务支出</v>
          </cell>
          <cell r="D440">
            <v>0</v>
          </cell>
        </row>
        <row r="441">
          <cell r="B441">
            <v>20606</v>
          </cell>
          <cell r="C441" t="str">
            <v>社会科学</v>
          </cell>
          <cell r="D441">
            <v>0</v>
          </cell>
        </row>
        <row r="442">
          <cell r="B442">
            <v>2060601</v>
          </cell>
          <cell r="C442" t="str">
            <v>社会科学研究机构</v>
          </cell>
          <cell r="D442">
            <v>0</v>
          </cell>
        </row>
        <row r="443">
          <cell r="B443">
            <v>2060602</v>
          </cell>
          <cell r="C443" t="str">
            <v>社会科学研究</v>
          </cell>
          <cell r="D443">
            <v>0</v>
          </cell>
        </row>
        <row r="444">
          <cell r="B444">
            <v>2060603</v>
          </cell>
          <cell r="C444" t="str">
            <v>社科基金支出</v>
          </cell>
          <cell r="D444">
            <v>0</v>
          </cell>
        </row>
        <row r="445">
          <cell r="B445">
            <v>2060699</v>
          </cell>
          <cell r="C445" t="str">
            <v>其他社会科学支出</v>
          </cell>
          <cell r="D445">
            <v>0</v>
          </cell>
        </row>
        <row r="446">
          <cell r="B446">
            <v>20607</v>
          </cell>
          <cell r="C446" t="str">
            <v>科学技术普及</v>
          </cell>
          <cell r="D446">
            <v>91</v>
          </cell>
        </row>
        <row r="447">
          <cell r="B447">
            <v>2060701</v>
          </cell>
          <cell r="C447" t="str">
            <v>机构运行</v>
          </cell>
          <cell r="D447">
            <v>0</v>
          </cell>
        </row>
        <row r="448">
          <cell r="B448">
            <v>2060702</v>
          </cell>
          <cell r="C448" t="str">
            <v>科普活动</v>
          </cell>
          <cell r="D448">
            <v>71</v>
          </cell>
        </row>
        <row r="449">
          <cell r="B449">
            <v>2060703</v>
          </cell>
          <cell r="C449" t="str">
            <v>青少年科技活动</v>
          </cell>
          <cell r="D449">
            <v>0</v>
          </cell>
        </row>
        <row r="450">
          <cell r="B450">
            <v>2060704</v>
          </cell>
          <cell r="C450" t="str">
            <v>学术交流活动</v>
          </cell>
          <cell r="D450">
            <v>0</v>
          </cell>
        </row>
        <row r="451">
          <cell r="B451">
            <v>2060705</v>
          </cell>
          <cell r="C451" t="str">
            <v>科技馆站</v>
          </cell>
          <cell r="D451">
            <v>0</v>
          </cell>
        </row>
        <row r="452">
          <cell r="B452">
            <v>2060799</v>
          </cell>
          <cell r="C452" t="str">
            <v>其他科学技术普及支出</v>
          </cell>
          <cell r="D452">
            <v>20</v>
          </cell>
        </row>
        <row r="453">
          <cell r="B453">
            <v>20608</v>
          </cell>
          <cell r="C453" t="str">
            <v>科技交流与合作</v>
          </cell>
          <cell r="D453">
            <v>0</v>
          </cell>
        </row>
        <row r="454">
          <cell r="B454">
            <v>2060801</v>
          </cell>
          <cell r="C454" t="str">
            <v>国际交流与合作</v>
          </cell>
          <cell r="D454">
            <v>0</v>
          </cell>
        </row>
        <row r="455">
          <cell r="B455">
            <v>2060802</v>
          </cell>
          <cell r="C455" t="str">
            <v>重大科技合作项目</v>
          </cell>
          <cell r="D455">
            <v>0</v>
          </cell>
        </row>
        <row r="456">
          <cell r="B456">
            <v>2060899</v>
          </cell>
          <cell r="C456" t="str">
            <v>其他科技交流与合作支出</v>
          </cell>
          <cell r="D456">
            <v>0</v>
          </cell>
        </row>
        <row r="457">
          <cell r="B457">
            <v>20609</v>
          </cell>
          <cell r="C457" t="str">
            <v>科技重大项目</v>
          </cell>
          <cell r="D457">
            <v>0</v>
          </cell>
        </row>
        <row r="458">
          <cell r="B458">
            <v>2060901</v>
          </cell>
          <cell r="C458" t="str">
            <v>科技重大专项</v>
          </cell>
          <cell r="D458">
            <v>0</v>
          </cell>
        </row>
        <row r="459">
          <cell r="B459">
            <v>2060902</v>
          </cell>
          <cell r="C459" t="str">
            <v>重点研发计划</v>
          </cell>
          <cell r="D459">
            <v>0</v>
          </cell>
        </row>
        <row r="460">
          <cell r="B460">
            <v>2060999</v>
          </cell>
          <cell r="C460" t="str">
            <v>其他科技重大项目</v>
          </cell>
          <cell r="D460">
            <v>0</v>
          </cell>
        </row>
        <row r="461">
          <cell r="B461">
            <v>20699</v>
          </cell>
          <cell r="C461" t="str">
            <v>其他科学技术支出</v>
          </cell>
          <cell r="D461">
            <v>605</v>
          </cell>
        </row>
        <row r="462">
          <cell r="B462">
            <v>2069901</v>
          </cell>
          <cell r="C462" t="str">
            <v>科技奖励</v>
          </cell>
          <cell r="D462">
            <v>0</v>
          </cell>
        </row>
        <row r="463">
          <cell r="B463">
            <v>2069902</v>
          </cell>
          <cell r="C463" t="str">
            <v>核应急</v>
          </cell>
          <cell r="D463">
            <v>0</v>
          </cell>
        </row>
        <row r="464">
          <cell r="B464">
            <v>2069903</v>
          </cell>
          <cell r="C464" t="str">
            <v>转制科研机构</v>
          </cell>
          <cell r="D464">
            <v>0</v>
          </cell>
        </row>
        <row r="465">
          <cell r="B465">
            <v>2069999</v>
          </cell>
          <cell r="C465" t="str">
            <v>其他科学技术支出</v>
          </cell>
          <cell r="D465">
            <v>605</v>
          </cell>
        </row>
        <row r="466">
          <cell r="B466">
            <v>207</v>
          </cell>
          <cell r="C466" t="str">
            <v>七、文化旅游体育与传媒支出</v>
          </cell>
          <cell r="D466">
            <v>3611</v>
          </cell>
        </row>
        <row r="467">
          <cell r="B467">
            <v>20701</v>
          </cell>
          <cell r="C467" t="str">
            <v>文化和旅游</v>
          </cell>
          <cell r="D467">
            <v>1443</v>
          </cell>
        </row>
        <row r="468">
          <cell r="B468">
            <v>2070101</v>
          </cell>
          <cell r="C468" t="str">
            <v>行政运行</v>
          </cell>
          <cell r="D468">
            <v>312</v>
          </cell>
        </row>
        <row r="469">
          <cell r="B469">
            <v>2070102</v>
          </cell>
          <cell r="C469" t="str">
            <v>一般行政管理事务</v>
          </cell>
          <cell r="D469">
            <v>0</v>
          </cell>
        </row>
        <row r="470">
          <cell r="B470">
            <v>2070103</v>
          </cell>
          <cell r="C470" t="str">
            <v>机关服务</v>
          </cell>
          <cell r="D470">
            <v>0</v>
          </cell>
        </row>
        <row r="471">
          <cell r="B471">
            <v>2070104</v>
          </cell>
          <cell r="C471" t="str">
            <v>图书馆</v>
          </cell>
          <cell r="D471">
            <v>107</v>
          </cell>
        </row>
        <row r="472">
          <cell r="B472">
            <v>2070105</v>
          </cell>
          <cell r="C472" t="str">
            <v>文化展示及纪念机构</v>
          </cell>
          <cell r="D472">
            <v>0</v>
          </cell>
        </row>
        <row r="473">
          <cell r="B473">
            <v>2070106</v>
          </cell>
          <cell r="C473" t="str">
            <v>艺术表演场所</v>
          </cell>
          <cell r="D473">
            <v>0</v>
          </cell>
        </row>
        <row r="474">
          <cell r="B474">
            <v>2070107</v>
          </cell>
          <cell r="C474" t="str">
            <v>艺术表演团体</v>
          </cell>
          <cell r="D474">
            <v>0</v>
          </cell>
        </row>
        <row r="475">
          <cell r="B475">
            <v>2070108</v>
          </cell>
          <cell r="C475" t="str">
            <v>文化活动</v>
          </cell>
          <cell r="D475">
            <v>7</v>
          </cell>
        </row>
        <row r="476">
          <cell r="B476">
            <v>2070109</v>
          </cell>
          <cell r="C476" t="str">
            <v>群众文化</v>
          </cell>
          <cell r="D476">
            <v>442</v>
          </cell>
        </row>
        <row r="477">
          <cell r="B477">
            <v>2070110</v>
          </cell>
          <cell r="C477" t="str">
            <v>文化和旅游交流与合作</v>
          </cell>
          <cell r="D477">
            <v>0</v>
          </cell>
        </row>
        <row r="478">
          <cell r="B478">
            <v>2070111</v>
          </cell>
          <cell r="C478" t="str">
            <v>文化创作与保护</v>
          </cell>
          <cell r="D478">
            <v>27</v>
          </cell>
        </row>
        <row r="479">
          <cell r="B479">
            <v>2070112</v>
          </cell>
          <cell r="C479" t="str">
            <v>文化和旅游市场管理</v>
          </cell>
          <cell r="D479">
            <v>5</v>
          </cell>
        </row>
        <row r="480">
          <cell r="B480">
            <v>2070113</v>
          </cell>
          <cell r="C480" t="str">
            <v>旅游宣传</v>
          </cell>
          <cell r="D480">
            <v>77</v>
          </cell>
        </row>
        <row r="481">
          <cell r="B481">
            <v>2070114</v>
          </cell>
          <cell r="C481" t="str">
            <v>文化和旅游管理事务</v>
          </cell>
          <cell r="D481">
            <v>0</v>
          </cell>
        </row>
        <row r="482">
          <cell r="B482">
            <v>2070199</v>
          </cell>
          <cell r="C482" t="str">
            <v>其他文化和旅游支出</v>
          </cell>
          <cell r="D482">
            <v>466</v>
          </cell>
        </row>
        <row r="483">
          <cell r="B483">
            <v>20702</v>
          </cell>
          <cell r="C483" t="str">
            <v>文物</v>
          </cell>
          <cell r="D483">
            <v>1124</v>
          </cell>
        </row>
        <row r="484">
          <cell r="B484">
            <v>2070201</v>
          </cell>
          <cell r="C484" t="str">
            <v>行政运行</v>
          </cell>
          <cell r="D484">
            <v>339</v>
          </cell>
        </row>
        <row r="485">
          <cell r="B485">
            <v>2070202</v>
          </cell>
          <cell r="C485" t="str">
            <v>一般行政管理事务</v>
          </cell>
          <cell r="D485">
            <v>0</v>
          </cell>
        </row>
        <row r="486">
          <cell r="B486">
            <v>2070203</v>
          </cell>
          <cell r="C486" t="str">
            <v>机关服务</v>
          </cell>
          <cell r="D486">
            <v>0</v>
          </cell>
        </row>
        <row r="487">
          <cell r="B487">
            <v>2070204</v>
          </cell>
          <cell r="C487" t="str">
            <v>文物保护</v>
          </cell>
          <cell r="D487">
            <v>214</v>
          </cell>
        </row>
        <row r="488">
          <cell r="B488">
            <v>2070205</v>
          </cell>
          <cell r="C488" t="str">
            <v>博物馆</v>
          </cell>
          <cell r="D488">
            <v>485</v>
          </cell>
        </row>
        <row r="489">
          <cell r="B489">
            <v>2070206</v>
          </cell>
          <cell r="C489" t="str">
            <v>历史名城与古迹</v>
          </cell>
          <cell r="D489">
            <v>0</v>
          </cell>
        </row>
        <row r="490">
          <cell r="B490">
            <v>2070299</v>
          </cell>
          <cell r="C490" t="str">
            <v>其他文物支出</v>
          </cell>
          <cell r="D490">
            <v>86</v>
          </cell>
        </row>
        <row r="491">
          <cell r="B491">
            <v>20703</v>
          </cell>
          <cell r="C491" t="str">
            <v>体育</v>
          </cell>
          <cell r="D491">
            <v>275</v>
          </cell>
        </row>
        <row r="492">
          <cell r="B492">
            <v>2070301</v>
          </cell>
          <cell r="C492" t="str">
            <v>行政运行</v>
          </cell>
          <cell r="D492">
            <v>0</v>
          </cell>
        </row>
        <row r="493">
          <cell r="B493">
            <v>2070302</v>
          </cell>
          <cell r="C493" t="str">
            <v>一般行政管理事务</v>
          </cell>
          <cell r="D493">
            <v>0</v>
          </cell>
        </row>
        <row r="494">
          <cell r="B494">
            <v>2070303</v>
          </cell>
          <cell r="C494" t="str">
            <v>机关服务</v>
          </cell>
          <cell r="D494">
            <v>0</v>
          </cell>
        </row>
        <row r="495">
          <cell r="B495">
            <v>2070304</v>
          </cell>
          <cell r="C495" t="str">
            <v>运动项目管理</v>
          </cell>
          <cell r="D495">
            <v>0</v>
          </cell>
        </row>
        <row r="496">
          <cell r="B496">
            <v>2070305</v>
          </cell>
          <cell r="C496" t="str">
            <v>体育竞赛</v>
          </cell>
          <cell r="D496">
            <v>0</v>
          </cell>
        </row>
        <row r="497">
          <cell r="B497">
            <v>2070306</v>
          </cell>
          <cell r="C497" t="str">
            <v>体育训练</v>
          </cell>
          <cell r="D497">
            <v>0</v>
          </cell>
        </row>
        <row r="498">
          <cell r="B498">
            <v>2070307</v>
          </cell>
          <cell r="C498" t="str">
            <v>体育场馆</v>
          </cell>
          <cell r="D498">
            <v>0</v>
          </cell>
        </row>
        <row r="499">
          <cell r="B499">
            <v>2070308</v>
          </cell>
          <cell r="C499" t="str">
            <v>群众体育</v>
          </cell>
          <cell r="D499">
            <v>0</v>
          </cell>
        </row>
        <row r="500">
          <cell r="B500">
            <v>2070309</v>
          </cell>
          <cell r="C500" t="str">
            <v>体育交流与合作</v>
          </cell>
          <cell r="D500">
            <v>0</v>
          </cell>
        </row>
        <row r="501">
          <cell r="B501">
            <v>2070399</v>
          </cell>
          <cell r="C501" t="str">
            <v>其他体育支出</v>
          </cell>
          <cell r="D501">
            <v>275</v>
          </cell>
        </row>
        <row r="502">
          <cell r="B502">
            <v>20706</v>
          </cell>
          <cell r="C502" t="str">
            <v>新闻出版电影</v>
          </cell>
          <cell r="D502">
            <v>6</v>
          </cell>
        </row>
        <row r="503">
          <cell r="B503">
            <v>2070601</v>
          </cell>
          <cell r="C503" t="str">
            <v>行政运行</v>
          </cell>
          <cell r="D503">
            <v>0</v>
          </cell>
        </row>
        <row r="504">
          <cell r="B504">
            <v>2070602</v>
          </cell>
          <cell r="C504" t="str">
            <v>一般行政管理事务</v>
          </cell>
          <cell r="D504">
            <v>0</v>
          </cell>
        </row>
        <row r="505">
          <cell r="B505">
            <v>2070603</v>
          </cell>
          <cell r="C505" t="str">
            <v>机关服务</v>
          </cell>
          <cell r="D505">
            <v>0</v>
          </cell>
        </row>
        <row r="506">
          <cell r="B506">
            <v>2070604</v>
          </cell>
          <cell r="C506" t="str">
            <v>新闻通讯</v>
          </cell>
          <cell r="D506">
            <v>0</v>
          </cell>
        </row>
        <row r="507">
          <cell r="B507">
            <v>2070605</v>
          </cell>
          <cell r="C507" t="str">
            <v>出版发行</v>
          </cell>
          <cell r="D507">
            <v>0</v>
          </cell>
        </row>
        <row r="508">
          <cell r="B508">
            <v>2070606</v>
          </cell>
          <cell r="C508" t="str">
            <v>版权管理</v>
          </cell>
          <cell r="D508">
            <v>0</v>
          </cell>
        </row>
        <row r="509">
          <cell r="B509">
            <v>2070607</v>
          </cell>
          <cell r="C509" t="str">
            <v>电影</v>
          </cell>
          <cell r="D509">
            <v>6</v>
          </cell>
        </row>
        <row r="510">
          <cell r="B510">
            <v>2070699</v>
          </cell>
          <cell r="C510" t="str">
            <v>其他新闻出版电影支出</v>
          </cell>
          <cell r="D510">
            <v>0</v>
          </cell>
        </row>
        <row r="511">
          <cell r="B511">
            <v>20708</v>
          </cell>
          <cell r="C511" t="str">
            <v>广播电视</v>
          </cell>
          <cell r="D511">
            <v>763</v>
          </cell>
        </row>
        <row r="512">
          <cell r="B512">
            <v>2070801</v>
          </cell>
          <cell r="C512" t="str">
            <v>行政运行</v>
          </cell>
          <cell r="D512">
            <v>0</v>
          </cell>
        </row>
        <row r="513">
          <cell r="B513">
            <v>2070802</v>
          </cell>
          <cell r="C513" t="str">
            <v>一般行政管理事务</v>
          </cell>
          <cell r="D513">
            <v>0</v>
          </cell>
        </row>
        <row r="514">
          <cell r="B514">
            <v>2070803</v>
          </cell>
          <cell r="C514" t="str">
            <v>机关服务</v>
          </cell>
          <cell r="D514">
            <v>0</v>
          </cell>
        </row>
        <row r="515">
          <cell r="B515">
            <v>2070806</v>
          </cell>
          <cell r="C515" t="str">
            <v>监测监管</v>
          </cell>
          <cell r="D515">
            <v>0</v>
          </cell>
        </row>
        <row r="516">
          <cell r="B516">
            <v>2070807</v>
          </cell>
          <cell r="C516" t="str">
            <v>传输发射</v>
          </cell>
          <cell r="D516">
            <v>0</v>
          </cell>
        </row>
        <row r="517">
          <cell r="B517">
            <v>2070808</v>
          </cell>
          <cell r="C517" t="str">
            <v>广播电视事务</v>
          </cell>
          <cell r="D517">
            <v>456</v>
          </cell>
        </row>
        <row r="518">
          <cell r="B518">
            <v>2070899</v>
          </cell>
          <cell r="C518" t="str">
            <v>其他广播电视支出</v>
          </cell>
          <cell r="D518">
            <v>307</v>
          </cell>
        </row>
        <row r="519">
          <cell r="B519">
            <v>20799</v>
          </cell>
          <cell r="C519" t="str">
            <v>其他文化旅游体育与传媒支出</v>
          </cell>
          <cell r="D519">
            <v>0</v>
          </cell>
        </row>
        <row r="520">
          <cell r="B520">
            <v>2079902</v>
          </cell>
          <cell r="C520" t="str">
            <v>宣传文化发展专项支出</v>
          </cell>
          <cell r="D520">
            <v>0</v>
          </cell>
        </row>
        <row r="521">
          <cell r="B521">
            <v>2079903</v>
          </cell>
          <cell r="C521" t="str">
            <v>文化产业发展专项支出</v>
          </cell>
          <cell r="D521">
            <v>0</v>
          </cell>
        </row>
        <row r="522">
          <cell r="B522">
            <v>2079999</v>
          </cell>
          <cell r="C522" t="str">
            <v>其他文化旅游体育与传媒支出</v>
          </cell>
          <cell r="D522">
            <v>0</v>
          </cell>
        </row>
        <row r="523">
          <cell r="B523">
            <v>208</v>
          </cell>
          <cell r="C523" t="str">
            <v>八、社会保障和就业支出</v>
          </cell>
          <cell r="D523">
            <v>34150</v>
          </cell>
        </row>
        <row r="524">
          <cell r="B524">
            <v>20801</v>
          </cell>
          <cell r="C524" t="str">
            <v>人力资源和社会保障管理事务</v>
          </cell>
          <cell r="D524">
            <v>931</v>
          </cell>
        </row>
        <row r="525">
          <cell r="B525">
            <v>2080101</v>
          </cell>
          <cell r="C525" t="str">
            <v>行政运行</v>
          </cell>
          <cell r="D525">
            <v>231</v>
          </cell>
        </row>
        <row r="526">
          <cell r="B526">
            <v>2080102</v>
          </cell>
          <cell r="C526" t="str">
            <v>一般行政管理事务</v>
          </cell>
          <cell r="D526">
            <v>10</v>
          </cell>
        </row>
        <row r="527">
          <cell r="B527">
            <v>2080103</v>
          </cell>
          <cell r="C527" t="str">
            <v>机关服务</v>
          </cell>
          <cell r="D527">
            <v>0</v>
          </cell>
        </row>
        <row r="528">
          <cell r="B528">
            <v>2080104</v>
          </cell>
          <cell r="C528" t="str">
            <v>综合业务管理</v>
          </cell>
          <cell r="D528">
            <v>29</v>
          </cell>
        </row>
        <row r="529">
          <cell r="B529">
            <v>2080105</v>
          </cell>
          <cell r="C529" t="str">
            <v>劳动保障监察</v>
          </cell>
          <cell r="D529">
            <v>4</v>
          </cell>
        </row>
        <row r="530">
          <cell r="B530">
            <v>2080106</v>
          </cell>
          <cell r="C530" t="str">
            <v>就业管理事务</v>
          </cell>
          <cell r="D530">
            <v>0</v>
          </cell>
        </row>
        <row r="531">
          <cell r="B531">
            <v>2080107</v>
          </cell>
          <cell r="C531" t="str">
            <v>社会保险业务管理事务</v>
          </cell>
          <cell r="D531">
            <v>0</v>
          </cell>
        </row>
        <row r="532">
          <cell r="B532">
            <v>2080108</v>
          </cell>
          <cell r="C532" t="str">
            <v>信息化建设</v>
          </cell>
          <cell r="D532">
            <v>0</v>
          </cell>
        </row>
        <row r="533">
          <cell r="B533">
            <v>2080109</v>
          </cell>
          <cell r="C533" t="str">
            <v>社会保险经办机构</v>
          </cell>
          <cell r="D533">
            <v>509</v>
          </cell>
        </row>
        <row r="534">
          <cell r="B534">
            <v>2080110</v>
          </cell>
          <cell r="C534" t="str">
            <v>劳动关系和维权</v>
          </cell>
          <cell r="D534">
            <v>0</v>
          </cell>
        </row>
        <row r="535">
          <cell r="B535">
            <v>2080111</v>
          </cell>
          <cell r="C535" t="str">
            <v>公共就业服务和职业技能鉴定机构</v>
          </cell>
          <cell r="D535">
            <v>0</v>
          </cell>
        </row>
        <row r="536">
          <cell r="B536">
            <v>2080112</v>
          </cell>
          <cell r="C536" t="str">
            <v>劳动人事争议调解仲裁</v>
          </cell>
          <cell r="D536">
            <v>0</v>
          </cell>
        </row>
        <row r="537">
          <cell r="B537">
            <v>2080113</v>
          </cell>
          <cell r="C537" t="str">
            <v>政府特殊津贴</v>
          </cell>
          <cell r="D537">
            <v>0</v>
          </cell>
        </row>
        <row r="538">
          <cell r="B538">
            <v>2080114</v>
          </cell>
          <cell r="C538" t="str">
            <v>资助留学回国人员</v>
          </cell>
          <cell r="D538">
            <v>0</v>
          </cell>
        </row>
        <row r="539">
          <cell r="B539">
            <v>2080115</v>
          </cell>
          <cell r="C539" t="str">
            <v>博士后日常经费</v>
          </cell>
          <cell r="D539">
            <v>0</v>
          </cell>
        </row>
        <row r="540">
          <cell r="B540">
            <v>2080116</v>
          </cell>
          <cell r="C540" t="str">
            <v>引进人才费用</v>
          </cell>
          <cell r="D540">
            <v>0</v>
          </cell>
        </row>
        <row r="541">
          <cell r="B541">
            <v>2080150</v>
          </cell>
          <cell r="C541" t="str">
            <v>事业运行</v>
          </cell>
          <cell r="D541">
            <v>100</v>
          </cell>
        </row>
        <row r="542">
          <cell r="B542">
            <v>2080199</v>
          </cell>
          <cell r="C542" t="str">
            <v>其他人力资源和社会保障管理事务支出</v>
          </cell>
          <cell r="D542">
            <v>48</v>
          </cell>
        </row>
        <row r="543">
          <cell r="B543">
            <v>20802</v>
          </cell>
          <cell r="C543" t="str">
            <v>民政管理事务</v>
          </cell>
          <cell r="D543">
            <v>326</v>
          </cell>
        </row>
        <row r="544">
          <cell r="B544">
            <v>2080201</v>
          </cell>
          <cell r="C544" t="str">
            <v>行政运行</v>
          </cell>
          <cell r="D544">
            <v>166</v>
          </cell>
        </row>
        <row r="545">
          <cell r="B545">
            <v>2080202</v>
          </cell>
          <cell r="C545" t="str">
            <v>一般行政管理事务</v>
          </cell>
          <cell r="D545">
            <v>0</v>
          </cell>
        </row>
        <row r="546">
          <cell r="B546">
            <v>2080203</v>
          </cell>
          <cell r="C546" t="str">
            <v>机关服务</v>
          </cell>
          <cell r="D546">
            <v>0</v>
          </cell>
        </row>
        <row r="547">
          <cell r="B547">
            <v>2080206</v>
          </cell>
          <cell r="C547" t="str">
            <v>社会组织管理</v>
          </cell>
          <cell r="D547">
            <v>0</v>
          </cell>
        </row>
        <row r="548">
          <cell r="B548">
            <v>2080207</v>
          </cell>
          <cell r="C548" t="str">
            <v>行政区划和地名管理</v>
          </cell>
          <cell r="D548">
            <v>0</v>
          </cell>
        </row>
        <row r="549">
          <cell r="B549">
            <v>2080208</v>
          </cell>
          <cell r="C549" t="str">
            <v>基层政权建设和社区治理</v>
          </cell>
          <cell r="D549">
            <v>0</v>
          </cell>
        </row>
        <row r="550">
          <cell r="B550">
            <v>2080299</v>
          </cell>
          <cell r="C550" t="str">
            <v>其他民政管理事务支出</v>
          </cell>
          <cell r="D550">
            <v>160</v>
          </cell>
        </row>
        <row r="551">
          <cell r="B551">
            <v>20804</v>
          </cell>
          <cell r="C551" t="str">
            <v>补充全国社会保障基金</v>
          </cell>
          <cell r="D551">
            <v>0</v>
          </cell>
        </row>
        <row r="552">
          <cell r="B552">
            <v>2080402</v>
          </cell>
          <cell r="C552" t="str">
            <v>用一般公共预算补充基金</v>
          </cell>
          <cell r="D552">
            <v>0</v>
          </cell>
        </row>
        <row r="553">
          <cell r="B553">
            <v>20805</v>
          </cell>
          <cell r="C553" t="str">
            <v>行政事业单位养老支出</v>
          </cell>
          <cell r="D553">
            <v>18841</v>
          </cell>
        </row>
        <row r="554">
          <cell r="B554">
            <v>2080501</v>
          </cell>
          <cell r="C554" t="str">
            <v>行政单位离退休</v>
          </cell>
          <cell r="D554">
            <v>1606</v>
          </cell>
        </row>
        <row r="555">
          <cell r="B555">
            <v>2080502</v>
          </cell>
          <cell r="C555" t="str">
            <v>事业单位离退休</v>
          </cell>
          <cell r="D555">
            <v>3631</v>
          </cell>
        </row>
        <row r="556">
          <cell r="B556">
            <v>2080503</v>
          </cell>
          <cell r="C556" t="str">
            <v>离退休人员管理机构</v>
          </cell>
          <cell r="D556">
            <v>50</v>
          </cell>
        </row>
        <row r="557">
          <cell r="B557">
            <v>2080505</v>
          </cell>
          <cell r="C557" t="str">
            <v>机关事业单位基本养老保险缴费支出</v>
          </cell>
          <cell r="D557">
            <v>6540</v>
          </cell>
        </row>
        <row r="558">
          <cell r="B558">
            <v>2080506</v>
          </cell>
          <cell r="C558" t="str">
            <v>机关事业单位职业年金缴费支出</v>
          </cell>
          <cell r="D558">
            <v>2580</v>
          </cell>
        </row>
        <row r="559">
          <cell r="B559">
            <v>2080507</v>
          </cell>
          <cell r="C559" t="str">
            <v>对机关事业单位基本养老保险基金的补助</v>
          </cell>
          <cell r="D559">
            <v>4224</v>
          </cell>
        </row>
        <row r="560">
          <cell r="B560">
            <v>2080508</v>
          </cell>
          <cell r="C560" t="str">
            <v>对机关事业单位职业年金的补助</v>
          </cell>
          <cell r="D560">
            <v>0</v>
          </cell>
        </row>
        <row r="561">
          <cell r="B561">
            <v>2080599</v>
          </cell>
          <cell r="C561" t="str">
            <v>其他行政事业单位养老支出</v>
          </cell>
          <cell r="D561">
            <v>210</v>
          </cell>
        </row>
        <row r="562">
          <cell r="B562">
            <v>20806</v>
          </cell>
          <cell r="C562" t="str">
            <v>企业改革补助</v>
          </cell>
          <cell r="D562">
            <v>11</v>
          </cell>
        </row>
        <row r="563">
          <cell r="B563">
            <v>2080601</v>
          </cell>
          <cell r="C563" t="str">
            <v>企业关闭破产补助</v>
          </cell>
          <cell r="D563">
            <v>11</v>
          </cell>
        </row>
        <row r="564">
          <cell r="B564">
            <v>2080602</v>
          </cell>
          <cell r="C564" t="str">
            <v>厂办大集体改革补助</v>
          </cell>
          <cell r="D564">
            <v>0</v>
          </cell>
        </row>
        <row r="565">
          <cell r="B565">
            <v>2080699</v>
          </cell>
          <cell r="C565" t="str">
            <v>其他企业改革发展补助</v>
          </cell>
          <cell r="D565">
            <v>0</v>
          </cell>
        </row>
        <row r="566">
          <cell r="B566">
            <v>20807</v>
          </cell>
          <cell r="C566" t="str">
            <v>就业补助</v>
          </cell>
          <cell r="D566">
            <v>991</v>
          </cell>
        </row>
        <row r="567">
          <cell r="B567">
            <v>2080701</v>
          </cell>
          <cell r="C567" t="str">
            <v>就业创业服务补贴</v>
          </cell>
          <cell r="D567">
            <v>0</v>
          </cell>
        </row>
        <row r="568">
          <cell r="B568">
            <v>2080702</v>
          </cell>
          <cell r="C568" t="str">
            <v>职业培训补贴</v>
          </cell>
          <cell r="D568">
            <v>0</v>
          </cell>
        </row>
        <row r="569">
          <cell r="B569">
            <v>2080704</v>
          </cell>
          <cell r="C569" t="str">
            <v>社会保险补贴</v>
          </cell>
          <cell r="D569">
            <v>0</v>
          </cell>
        </row>
        <row r="570">
          <cell r="B570">
            <v>2080705</v>
          </cell>
          <cell r="C570" t="str">
            <v>公益性岗位补贴</v>
          </cell>
          <cell r="D570">
            <v>0</v>
          </cell>
        </row>
        <row r="571">
          <cell r="B571">
            <v>2080709</v>
          </cell>
          <cell r="C571" t="str">
            <v>职业技能鉴定补贴</v>
          </cell>
          <cell r="D571">
            <v>0</v>
          </cell>
        </row>
        <row r="572">
          <cell r="B572">
            <v>2080711</v>
          </cell>
          <cell r="C572" t="str">
            <v>就业见习补贴</v>
          </cell>
          <cell r="D572">
            <v>40</v>
          </cell>
        </row>
        <row r="573">
          <cell r="B573">
            <v>2080712</v>
          </cell>
          <cell r="C573" t="str">
            <v>高技能人才培养补助</v>
          </cell>
          <cell r="D573">
            <v>0</v>
          </cell>
        </row>
        <row r="574">
          <cell r="B574">
            <v>2080713</v>
          </cell>
          <cell r="C574" t="str">
            <v>促进创业补贴</v>
          </cell>
          <cell r="D574">
            <v>0</v>
          </cell>
        </row>
        <row r="575">
          <cell r="B575">
            <v>2080799</v>
          </cell>
          <cell r="C575" t="str">
            <v>其他就业补助支出</v>
          </cell>
          <cell r="D575">
            <v>951</v>
          </cell>
        </row>
        <row r="576">
          <cell r="B576">
            <v>20808</v>
          </cell>
          <cell r="C576" t="str">
            <v>抚恤</v>
          </cell>
          <cell r="D576">
            <v>2323</v>
          </cell>
        </row>
        <row r="577">
          <cell r="B577">
            <v>2080801</v>
          </cell>
          <cell r="C577" t="str">
            <v>死亡抚恤</v>
          </cell>
          <cell r="D577">
            <v>865</v>
          </cell>
        </row>
        <row r="578">
          <cell r="B578">
            <v>2080802</v>
          </cell>
          <cell r="C578" t="str">
            <v>伤残抚恤</v>
          </cell>
          <cell r="D578">
            <v>34</v>
          </cell>
        </row>
        <row r="579">
          <cell r="B579">
            <v>2080803</v>
          </cell>
          <cell r="C579" t="str">
            <v>在乡复员、退伍军人生活补助</v>
          </cell>
          <cell r="D579">
            <v>14</v>
          </cell>
        </row>
        <row r="580">
          <cell r="B580">
            <v>2080805</v>
          </cell>
          <cell r="C580" t="str">
            <v>义务兵优待</v>
          </cell>
          <cell r="D580">
            <v>307</v>
          </cell>
        </row>
        <row r="581">
          <cell r="B581">
            <v>2080806</v>
          </cell>
          <cell r="C581" t="str">
            <v>农村籍退役士兵老年生活补助</v>
          </cell>
          <cell r="D581">
            <v>0</v>
          </cell>
        </row>
        <row r="582">
          <cell r="B582">
            <v>2080807</v>
          </cell>
          <cell r="C582" t="str">
            <v>光荣院</v>
          </cell>
          <cell r="D582">
            <v>0</v>
          </cell>
        </row>
        <row r="583">
          <cell r="B583">
            <v>2080808</v>
          </cell>
          <cell r="C583" t="str">
            <v>褒扬纪念★</v>
          </cell>
          <cell r="D583">
            <v>0</v>
          </cell>
        </row>
        <row r="584">
          <cell r="B584">
            <v>2080899</v>
          </cell>
          <cell r="C584" t="str">
            <v>其他优抚支出</v>
          </cell>
          <cell r="D584">
            <v>1103</v>
          </cell>
        </row>
        <row r="585">
          <cell r="B585">
            <v>20809</v>
          </cell>
          <cell r="C585" t="str">
            <v>退役安置</v>
          </cell>
          <cell r="D585">
            <v>647</v>
          </cell>
        </row>
        <row r="586">
          <cell r="B586">
            <v>2080901</v>
          </cell>
          <cell r="C586" t="str">
            <v>退役士兵安置</v>
          </cell>
          <cell r="D586">
            <v>350</v>
          </cell>
        </row>
        <row r="587">
          <cell r="B587">
            <v>2080902</v>
          </cell>
          <cell r="C587" t="str">
            <v>军队移交政府的离退休人员安置</v>
          </cell>
          <cell r="D587">
            <v>243</v>
          </cell>
        </row>
        <row r="588">
          <cell r="B588">
            <v>2080903</v>
          </cell>
          <cell r="C588" t="str">
            <v>军队移交政府离退休干部管理机构</v>
          </cell>
          <cell r="D588">
            <v>4</v>
          </cell>
        </row>
        <row r="589">
          <cell r="B589">
            <v>2080904</v>
          </cell>
          <cell r="C589" t="str">
            <v>退役士兵管理教育</v>
          </cell>
          <cell r="D589">
            <v>36</v>
          </cell>
        </row>
        <row r="590">
          <cell r="B590">
            <v>2080905</v>
          </cell>
          <cell r="C590" t="str">
            <v>军队转业干部安置</v>
          </cell>
          <cell r="D590">
            <v>14</v>
          </cell>
        </row>
        <row r="591">
          <cell r="B591">
            <v>2080999</v>
          </cell>
          <cell r="C591" t="str">
            <v>其他退役安置支出</v>
          </cell>
          <cell r="D591">
            <v>0</v>
          </cell>
        </row>
        <row r="592">
          <cell r="B592">
            <v>20810</v>
          </cell>
          <cell r="C592" t="str">
            <v>社会福利</v>
          </cell>
          <cell r="D592">
            <v>1372</v>
          </cell>
        </row>
        <row r="593">
          <cell r="B593">
            <v>2081001</v>
          </cell>
          <cell r="C593" t="str">
            <v>儿童福利</v>
          </cell>
          <cell r="D593">
            <v>39</v>
          </cell>
        </row>
        <row r="594">
          <cell r="B594">
            <v>2081002</v>
          </cell>
          <cell r="C594" t="str">
            <v>老年福利</v>
          </cell>
          <cell r="D594">
            <v>392</v>
          </cell>
        </row>
        <row r="595">
          <cell r="B595">
            <v>2081003</v>
          </cell>
          <cell r="C595" t="str">
            <v>康复辅具</v>
          </cell>
          <cell r="D595">
            <v>0</v>
          </cell>
        </row>
        <row r="596">
          <cell r="B596">
            <v>2081004</v>
          </cell>
          <cell r="C596" t="str">
            <v>殡葬</v>
          </cell>
          <cell r="D596">
            <v>475</v>
          </cell>
        </row>
        <row r="597">
          <cell r="B597">
            <v>2081005</v>
          </cell>
          <cell r="C597" t="str">
            <v>社会福利事业单位</v>
          </cell>
          <cell r="D597">
            <v>4</v>
          </cell>
        </row>
        <row r="598">
          <cell r="B598">
            <v>2081006</v>
          </cell>
          <cell r="C598" t="str">
            <v>养老服务</v>
          </cell>
          <cell r="D598">
            <v>462</v>
          </cell>
        </row>
        <row r="599">
          <cell r="B599">
            <v>2081099</v>
          </cell>
          <cell r="C599" t="str">
            <v>其他社会福利支出</v>
          </cell>
          <cell r="D599">
            <v>0</v>
          </cell>
        </row>
        <row r="600">
          <cell r="B600">
            <v>20811</v>
          </cell>
          <cell r="C600" t="str">
            <v>残疾人事业</v>
          </cell>
          <cell r="D600">
            <v>995</v>
          </cell>
        </row>
        <row r="601">
          <cell r="B601">
            <v>2081101</v>
          </cell>
          <cell r="C601" t="str">
            <v>行政运行</v>
          </cell>
          <cell r="D601">
            <v>123</v>
          </cell>
        </row>
        <row r="602">
          <cell r="B602">
            <v>2081102</v>
          </cell>
          <cell r="C602" t="str">
            <v>一般行政管理事务</v>
          </cell>
          <cell r="D602">
            <v>0</v>
          </cell>
        </row>
        <row r="603">
          <cell r="B603">
            <v>2081103</v>
          </cell>
          <cell r="C603" t="str">
            <v>机关服务</v>
          </cell>
          <cell r="D603">
            <v>0</v>
          </cell>
        </row>
        <row r="604">
          <cell r="B604">
            <v>2081104</v>
          </cell>
          <cell r="C604" t="str">
            <v>残疾人康复</v>
          </cell>
          <cell r="D604">
            <v>143</v>
          </cell>
        </row>
        <row r="605">
          <cell r="B605">
            <v>2081105</v>
          </cell>
          <cell r="C605" t="str">
            <v>残疾人就业</v>
          </cell>
          <cell r="D605">
            <v>84</v>
          </cell>
        </row>
        <row r="606">
          <cell r="B606">
            <v>2081106</v>
          </cell>
          <cell r="C606" t="str">
            <v>残疾人体育</v>
          </cell>
          <cell r="D606">
            <v>0</v>
          </cell>
        </row>
        <row r="607">
          <cell r="B607">
            <v>2081107</v>
          </cell>
          <cell r="C607" t="str">
            <v>残疾人生活和护理补贴</v>
          </cell>
          <cell r="D607">
            <v>469</v>
          </cell>
        </row>
        <row r="608">
          <cell r="B608">
            <v>2081199</v>
          </cell>
          <cell r="C608" t="str">
            <v>其他残疾人事业支出</v>
          </cell>
          <cell r="D608">
            <v>176</v>
          </cell>
        </row>
        <row r="609">
          <cell r="B609">
            <v>20816</v>
          </cell>
          <cell r="C609" t="str">
            <v>红十字事业</v>
          </cell>
          <cell r="D609">
            <v>49</v>
          </cell>
        </row>
        <row r="610">
          <cell r="B610">
            <v>2081601</v>
          </cell>
          <cell r="C610" t="str">
            <v>行政运行</v>
          </cell>
          <cell r="D610">
            <v>39</v>
          </cell>
        </row>
        <row r="611">
          <cell r="B611">
            <v>2081602</v>
          </cell>
          <cell r="C611" t="str">
            <v>一般行政管理事务</v>
          </cell>
          <cell r="D611">
            <v>0</v>
          </cell>
        </row>
        <row r="612">
          <cell r="B612">
            <v>2081603</v>
          </cell>
          <cell r="C612" t="str">
            <v>机关服务</v>
          </cell>
          <cell r="D612">
            <v>0</v>
          </cell>
        </row>
        <row r="613">
          <cell r="B613">
            <v>2081650</v>
          </cell>
          <cell r="C613" t="str">
            <v>事业运行</v>
          </cell>
          <cell r="D613">
            <v>0</v>
          </cell>
        </row>
        <row r="614">
          <cell r="B614">
            <v>2081699</v>
          </cell>
          <cell r="C614" t="str">
            <v>其他红十字事业支出</v>
          </cell>
          <cell r="D614">
            <v>10</v>
          </cell>
        </row>
        <row r="615">
          <cell r="B615">
            <v>20819</v>
          </cell>
          <cell r="C615" t="str">
            <v>最低生活保障</v>
          </cell>
          <cell r="D615">
            <v>2707</v>
          </cell>
        </row>
        <row r="616">
          <cell r="B616">
            <v>2081901</v>
          </cell>
          <cell r="C616" t="str">
            <v>城市最低生活保障金支出</v>
          </cell>
          <cell r="D616">
            <v>1213</v>
          </cell>
        </row>
        <row r="617">
          <cell r="B617">
            <v>2081902</v>
          </cell>
          <cell r="C617" t="str">
            <v>农村最低生活保障金支出</v>
          </cell>
          <cell r="D617">
            <v>1494</v>
          </cell>
        </row>
        <row r="618">
          <cell r="B618">
            <v>20820</v>
          </cell>
          <cell r="C618" t="str">
            <v>临时救助</v>
          </cell>
          <cell r="D618">
            <v>859</v>
          </cell>
        </row>
        <row r="619">
          <cell r="B619">
            <v>2082001</v>
          </cell>
          <cell r="C619" t="str">
            <v>临时救助支出</v>
          </cell>
          <cell r="D619">
            <v>293</v>
          </cell>
        </row>
        <row r="620">
          <cell r="B620">
            <v>2082002</v>
          </cell>
          <cell r="C620" t="str">
            <v>流浪乞讨人员救助支出</v>
          </cell>
          <cell r="D620">
            <v>566</v>
          </cell>
        </row>
        <row r="621">
          <cell r="B621">
            <v>20821</v>
          </cell>
          <cell r="C621" t="str">
            <v>特困人员救助供养</v>
          </cell>
          <cell r="D621">
            <v>245</v>
          </cell>
        </row>
        <row r="622">
          <cell r="B622">
            <v>2082101</v>
          </cell>
          <cell r="C622" t="str">
            <v>城市特困人员救助供养支出</v>
          </cell>
          <cell r="D622">
            <v>0</v>
          </cell>
        </row>
        <row r="623">
          <cell r="B623">
            <v>2082102</v>
          </cell>
          <cell r="C623" t="str">
            <v>农村特困人员救助供养支出</v>
          </cell>
          <cell r="D623">
            <v>245</v>
          </cell>
        </row>
        <row r="624">
          <cell r="B624">
            <v>20824</v>
          </cell>
          <cell r="C624" t="str">
            <v>补充道路交通事故社会救助基金</v>
          </cell>
          <cell r="D624">
            <v>0</v>
          </cell>
        </row>
        <row r="625">
          <cell r="B625">
            <v>2082401</v>
          </cell>
          <cell r="C625" t="str">
            <v>对道路交通事故社会救助基金的补助★</v>
          </cell>
          <cell r="D625">
            <v>0</v>
          </cell>
        </row>
        <row r="626">
          <cell r="B626">
            <v>2082402</v>
          </cell>
          <cell r="C626" t="str">
            <v>交强险罚款收入补助基金支出</v>
          </cell>
          <cell r="D626">
            <v>0</v>
          </cell>
        </row>
        <row r="627">
          <cell r="B627">
            <v>20825</v>
          </cell>
          <cell r="C627" t="str">
            <v>其他生活救助</v>
          </cell>
          <cell r="D627">
            <v>79</v>
          </cell>
        </row>
        <row r="628">
          <cell r="B628">
            <v>2082501</v>
          </cell>
          <cell r="C628" t="str">
            <v>其他城市生活救助</v>
          </cell>
          <cell r="D628">
            <v>0</v>
          </cell>
        </row>
        <row r="629">
          <cell r="B629">
            <v>2082502</v>
          </cell>
          <cell r="C629" t="str">
            <v>其他农村生活救助</v>
          </cell>
          <cell r="D629">
            <v>79</v>
          </cell>
        </row>
        <row r="630">
          <cell r="B630">
            <v>20826</v>
          </cell>
          <cell r="C630" t="str">
            <v>财政对基本养老保险基金的补助</v>
          </cell>
          <cell r="D630">
            <v>2820</v>
          </cell>
        </row>
        <row r="631">
          <cell r="B631">
            <v>2082601</v>
          </cell>
          <cell r="C631" t="str">
            <v>财政对企业职工基本养老保险基金的补助</v>
          </cell>
          <cell r="D631">
            <v>0</v>
          </cell>
        </row>
        <row r="632">
          <cell r="B632">
            <v>2082602</v>
          </cell>
          <cell r="C632" t="str">
            <v>财政对城乡居民基本养老保险基金的补助</v>
          </cell>
          <cell r="D632">
            <v>2820</v>
          </cell>
        </row>
        <row r="633">
          <cell r="B633">
            <v>2082699</v>
          </cell>
          <cell r="C633" t="str">
            <v>财政对其他基本养老保险基金的补助</v>
          </cell>
          <cell r="D633">
            <v>0</v>
          </cell>
        </row>
        <row r="634">
          <cell r="B634">
            <v>20827</v>
          </cell>
          <cell r="C634" t="str">
            <v>财政对其他社会保险基金的补助</v>
          </cell>
          <cell r="D634">
            <v>0</v>
          </cell>
        </row>
        <row r="635">
          <cell r="B635">
            <v>2082701</v>
          </cell>
          <cell r="C635" t="str">
            <v>财政对失业保险基金的补助</v>
          </cell>
          <cell r="D635">
            <v>0</v>
          </cell>
        </row>
        <row r="636">
          <cell r="B636">
            <v>2082702</v>
          </cell>
          <cell r="C636" t="str">
            <v>财政对工伤保险基金的补助</v>
          </cell>
          <cell r="D636">
            <v>0</v>
          </cell>
        </row>
        <row r="637">
          <cell r="B637">
            <v>2082799</v>
          </cell>
          <cell r="C637" t="str">
            <v>其他财政对社会保险基金的补助</v>
          </cell>
          <cell r="D637">
            <v>0</v>
          </cell>
        </row>
        <row r="638">
          <cell r="B638">
            <v>20828</v>
          </cell>
          <cell r="C638" t="str">
            <v>退役军人管理事务</v>
          </cell>
          <cell r="D638">
            <v>470</v>
          </cell>
        </row>
        <row r="639">
          <cell r="B639">
            <v>2082801</v>
          </cell>
          <cell r="C639" t="str">
            <v>行政运行</v>
          </cell>
          <cell r="D639">
            <v>218</v>
          </cell>
        </row>
        <row r="640">
          <cell r="B640">
            <v>2082802</v>
          </cell>
          <cell r="C640" t="str">
            <v>一般行政管理事务</v>
          </cell>
          <cell r="D640">
            <v>45</v>
          </cell>
        </row>
        <row r="641">
          <cell r="B641">
            <v>2082803</v>
          </cell>
          <cell r="C641" t="str">
            <v>机关服务</v>
          </cell>
          <cell r="D641">
            <v>0</v>
          </cell>
        </row>
        <row r="642">
          <cell r="B642">
            <v>2082804</v>
          </cell>
          <cell r="C642" t="str">
            <v>拥军优属</v>
          </cell>
          <cell r="D642">
            <v>90</v>
          </cell>
        </row>
        <row r="643">
          <cell r="B643">
            <v>2082805</v>
          </cell>
          <cell r="C643" t="str">
            <v>军供保障</v>
          </cell>
          <cell r="D643">
            <v>0</v>
          </cell>
        </row>
        <row r="644">
          <cell r="B644">
            <v>2082806</v>
          </cell>
          <cell r="C644" t="str">
            <v>信息化建设▲</v>
          </cell>
        </row>
        <row r="645">
          <cell r="B645">
            <v>2082850</v>
          </cell>
          <cell r="C645" t="str">
            <v>事业运行</v>
          </cell>
          <cell r="D645">
            <v>104</v>
          </cell>
        </row>
        <row r="646">
          <cell r="B646">
            <v>2082899</v>
          </cell>
          <cell r="C646" t="str">
            <v>其他退役军人事务管理支出</v>
          </cell>
          <cell r="D646">
            <v>13</v>
          </cell>
        </row>
        <row r="647">
          <cell r="B647">
            <v>20830</v>
          </cell>
          <cell r="C647" t="str">
            <v>财政代缴社会保险费支出</v>
          </cell>
          <cell r="D647">
            <v>0</v>
          </cell>
        </row>
        <row r="648">
          <cell r="B648">
            <v>2083001</v>
          </cell>
          <cell r="C648" t="str">
            <v>财政代缴城乡居民基本养老保险费支出</v>
          </cell>
          <cell r="D648">
            <v>0</v>
          </cell>
        </row>
        <row r="649">
          <cell r="B649">
            <v>2083099</v>
          </cell>
          <cell r="C649" t="str">
            <v>财政代缴其他社会保险费支出</v>
          </cell>
          <cell r="D649">
            <v>0</v>
          </cell>
        </row>
        <row r="650">
          <cell r="B650">
            <v>20899</v>
          </cell>
          <cell r="C650" t="str">
            <v>其他社会保障和就业支出</v>
          </cell>
          <cell r="D650">
            <v>484</v>
          </cell>
        </row>
        <row r="651">
          <cell r="B651">
            <v>2089999</v>
          </cell>
          <cell r="C651" t="str">
            <v>其他社会保障和就业支出</v>
          </cell>
          <cell r="D651">
            <v>484</v>
          </cell>
        </row>
        <row r="652">
          <cell r="B652">
            <v>210</v>
          </cell>
          <cell r="C652" t="str">
            <v>九、卫生健康支出</v>
          </cell>
          <cell r="D652">
            <v>19148</v>
          </cell>
        </row>
        <row r="653">
          <cell r="B653">
            <v>21001</v>
          </cell>
          <cell r="C653" t="str">
            <v>卫生健康管理事务</v>
          </cell>
          <cell r="D653">
            <v>532</v>
          </cell>
        </row>
        <row r="654">
          <cell r="B654">
            <v>2100101</v>
          </cell>
          <cell r="C654" t="str">
            <v>行政运行</v>
          </cell>
          <cell r="D654">
            <v>326</v>
          </cell>
        </row>
        <row r="655">
          <cell r="B655">
            <v>2100102</v>
          </cell>
          <cell r="C655" t="str">
            <v>一般行政管理事务</v>
          </cell>
          <cell r="D655">
            <v>0</v>
          </cell>
        </row>
        <row r="656">
          <cell r="B656">
            <v>2100103</v>
          </cell>
          <cell r="C656" t="str">
            <v>机关服务</v>
          </cell>
          <cell r="D656">
            <v>0</v>
          </cell>
        </row>
        <row r="657">
          <cell r="B657">
            <v>2100199</v>
          </cell>
          <cell r="C657" t="str">
            <v>其他卫生健康管理事务支出</v>
          </cell>
          <cell r="D657">
            <v>206</v>
          </cell>
        </row>
        <row r="658">
          <cell r="B658">
            <v>21002</v>
          </cell>
          <cell r="C658" t="str">
            <v>公立医院</v>
          </cell>
          <cell r="D658">
            <v>1977</v>
          </cell>
        </row>
        <row r="659">
          <cell r="B659">
            <v>2100201</v>
          </cell>
          <cell r="C659" t="str">
            <v>综合医院</v>
          </cell>
          <cell r="D659">
            <v>1130</v>
          </cell>
        </row>
        <row r="660">
          <cell r="B660">
            <v>2100202</v>
          </cell>
          <cell r="C660" t="str">
            <v>中医（民族）医院</v>
          </cell>
          <cell r="D660">
            <v>724</v>
          </cell>
        </row>
        <row r="661">
          <cell r="B661">
            <v>2100203</v>
          </cell>
          <cell r="C661" t="str">
            <v>传染病医院</v>
          </cell>
          <cell r="D661">
            <v>0</v>
          </cell>
        </row>
        <row r="662">
          <cell r="B662">
            <v>2100204</v>
          </cell>
          <cell r="C662" t="str">
            <v>职业病防治医院</v>
          </cell>
          <cell r="D662">
            <v>0</v>
          </cell>
        </row>
        <row r="663">
          <cell r="B663">
            <v>2100205</v>
          </cell>
          <cell r="C663" t="str">
            <v>精神病医院</v>
          </cell>
          <cell r="D663">
            <v>0</v>
          </cell>
        </row>
        <row r="664">
          <cell r="B664">
            <v>2100206</v>
          </cell>
          <cell r="C664" t="str">
            <v>妇幼保健医院</v>
          </cell>
          <cell r="D664">
            <v>0</v>
          </cell>
        </row>
        <row r="665">
          <cell r="B665">
            <v>2100207</v>
          </cell>
          <cell r="C665" t="str">
            <v>儿童医院</v>
          </cell>
          <cell r="D665">
            <v>0</v>
          </cell>
        </row>
        <row r="666">
          <cell r="B666">
            <v>2100208</v>
          </cell>
          <cell r="C666" t="str">
            <v>其他专科医院</v>
          </cell>
          <cell r="D666">
            <v>0</v>
          </cell>
        </row>
        <row r="667">
          <cell r="B667">
            <v>2100209</v>
          </cell>
          <cell r="C667" t="str">
            <v>福利医院</v>
          </cell>
          <cell r="D667">
            <v>0</v>
          </cell>
        </row>
        <row r="668">
          <cell r="B668">
            <v>2100210</v>
          </cell>
          <cell r="C668" t="str">
            <v>行业医院</v>
          </cell>
          <cell r="D668">
            <v>0</v>
          </cell>
        </row>
        <row r="669">
          <cell r="B669">
            <v>2100211</v>
          </cell>
          <cell r="C669" t="str">
            <v>处理医疗欠费</v>
          </cell>
          <cell r="D669">
            <v>0</v>
          </cell>
        </row>
        <row r="670">
          <cell r="B670">
            <v>2100212</v>
          </cell>
          <cell r="C670" t="str">
            <v>康复医院</v>
          </cell>
          <cell r="D670">
            <v>0</v>
          </cell>
        </row>
        <row r="671">
          <cell r="B671">
            <v>2100213</v>
          </cell>
          <cell r="C671" t="str">
            <v>优抚医院</v>
          </cell>
          <cell r="D671">
            <v>0</v>
          </cell>
        </row>
        <row r="672">
          <cell r="B672">
            <v>2100299</v>
          </cell>
          <cell r="C672" t="str">
            <v>其他公立医院支出</v>
          </cell>
          <cell r="D672">
            <v>123</v>
          </cell>
        </row>
        <row r="673">
          <cell r="B673">
            <v>21003</v>
          </cell>
          <cell r="C673" t="str">
            <v>基层医疗卫生机构</v>
          </cell>
          <cell r="D673">
            <v>2414</v>
          </cell>
        </row>
        <row r="674">
          <cell r="B674">
            <v>2100301</v>
          </cell>
          <cell r="C674" t="str">
            <v>城市社区卫生机构</v>
          </cell>
          <cell r="D674">
            <v>142</v>
          </cell>
        </row>
        <row r="675">
          <cell r="B675">
            <v>2100302</v>
          </cell>
          <cell r="C675" t="str">
            <v>乡镇卫生院</v>
          </cell>
          <cell r="D675">
            <v>1918</v>
          </cell>
        </row>
        <row r="676">
          <cell r="B676">
            <v>2100399</v>
          </cell>
          <cell r="C676" t="str">
            <v>其他基层医疗卫生机构支出</v>
          </cell>
          <cell r="D676">
            <v>354</v>
          </cell>
        </row>
        <row r="677">
          <cell r="B677">
            <v>21004</v>
          </cell>
          <cell r="C677" t="str">
            <v>公共卫生</v>
          </cell>
          <cell r="D677">
            <v>3611</v>
          </cell>
        </row>
        <row r="678">
          <cell r="B678">
            <v>2100401</v>
          </cell>
          <cell r="C678" t="str">
            <v>疾病预防控制机构</v>
          </cell>
          <cell r="D678">
            <v>684</v>
          </cell>
        </row>
        <row r="679">
          <cell r="B679">
            <v>2100402</v>
          </cell>
          <cell r="C679" t="str">
            <v>卫生监督机构</v>
          </cell>
          <cell r="D679">
            <v>139</v>
          </cell>
        </row>
        <row r="680">
          <cell r="B680">
            <v>2100403</v>
          </cell>
          <cell r="C680" t="str">
            <v>妇幼保健机构</v>
          </cell>
          <cell r="D680">
            <v>730</v>
          </cell>
        </row>
        <row r="681">
          <cell r="B681">
            <v>2100404</v>
          </cell>
          <cell r="C681" t="str">
            <v>精神卫生机构</v>
          </cell>
          <cell r="D681">
            <v>0</v>
          </cell>
        </row>
        <row r="682">
          <cell r="B682">
            <v>2100405</v>
          </cell>
          <cell r="C682" t="str">
            <v>应急救治机构</v>
          </cell>
          <cell r="D682">
            <v>205</v>
          </cell>
        </row>
        <row r="683">
          <cell r="B683">
            <v>2100406</v>
          </cell>
          <cell r="C683" t="str">
            <v>采供血机构</v>
          </cell>
          <cell r="D683">
            <v>0</v>
          </cell>
        </row>
        <row r="684">
          <cell r="B684">
            <v>2100407</v>
          </cell>
          <cell r="C684" t="str">
            <v>其他专业公共卫生机构</v>
          </cell>
          <cell r="D684">
            <v>0</v>
          </cell>
        </row>
        <row r="685">
          <cell r="B685">
            <v>2100408</v>
          </cell>
          <cell r="C685" t="str">
            <v>基本公共卫生服务</v>
          </cell>
          <cell r="D685">
            <v>880</v>
          </cell>
        </row>
        <row r="686">
          <cell r="B686">
            <v>2100409</v>
          </cell>
          <cell r="C686" t="str">
            <v>重大公共卫生服务</v>
          </cell>
          <cell r="D686">
            <v>570</v>
          </cell>
        </row>
        <row r="687">
          <cell r="B687">
            <v>2100410</v>
          </cell>
          <cell r="C687" t="str">
            <v>突发公共卫生事件应急处置★</v>
          </cell>
          <cell r="D687">
            <v>403</v>
          </cell>
        </row>
        <row r="688">
          <cell r="B688">
            <v>2100499</v>
          </cell>
          <cell r="C688" t="str">
            <v>其他公共卫生支出</v>
          </cell>
          <cell r="D688">
            <v>0</v>
          </cell>
        </row>
        <row r="689">
          <cell r="B689">
            <v>21006</v>
          </cell>
          <cell r="C689" t="str">
            <v>中医药▼</v>
          </cell>
          <cell r="D689">
            <v>50</v>
          </cell>
        </row>
        <row r="690">
          <cell r="B690">
            <v>2100601</v>
          </cell>
          <cell r="C690" t="str">
            <v>中医（民族医）药专项▼</v>
          </cell>
          <cell r="D690">
            <v>50</v>
          </cell>
        </row>
        <row r="691">
          <cell r="B691">
            <v>2100699</v>
          </cell>
          <cell r="C691" t="str">
            <v>其他中医药支出▼</v>
          </cell>
          <cell r="D691">
            <v>0</v>
          </cell>
        </row>
        <row r="692">
          <cell r="B692">
            <v>21007</v>
          </cell>
          <cell r="C692" t="str">
            <v>计划生育事务</v>
          </cell>
          <cell r="D692">
            <v>462</v>
          </cell>
        </row>
        <row r="693">
          <cell r="B693">
            <v>2100716</v>
          </cell>
          <cell r="C693" t="str">
            <v>计划生育机构</v>
          </cell>
          <cell r="D693">
            <v>0</v>
          </cell>
        </row>
        <row r="694">
          <cell r="B694">
            <v>2100717</v>
          </cell>
          <cell r="C694" t="str">
            <v>计划生育服务</v>
          </cell>
          <cell r="D694">
            <v>64</v>
          </cell>
        </row>
        <row r="695">
          <cell r="B695">
            <v>2100799</v>
          </cell>
          <cell r="C695" t="str">
            <v>其他计划生育事务支出</v>
          </cell>
          <cell r="D695">
            <v>398</v>
          </cell>
        </row>
        <row r="696">
          <cell r="B696">
            <v>21011</v>
          </cell>
          <cell r="C696" t="str">
            <v>行政事业单位医疗</v>
          </cell>
          <cell r="D696">
            <v>7076</v>
          </cell>
        </row>
        <row r="697">
          <cell r="B697">
            <v>2101101</v>
          </cell>
          <cell r="C697" t="str">
            <v>行政单位医疗</v>
          </cell>
          <cell r="D697">
            <v>1285</v>
          </cell>
        </row>
        <row r="698">
          <cell r="B698">
            <v>2101102</v>
          </cell>
          <cell r="C698" t="str">
            <v>事业单位医疗</v>
          </cell>
          <cell r="D698">
            <v>2528</v>
          </cell>
        </row>
        <row r="699">
          <cell r="B699">
            <v>2101103</v>
          </cell>
          <cell r="C699" t="str">
            <v>公务员医疗补助</v>
          </cell>
          <cell r="D699">
            <v>2877</v>
          </cell>
        </row>
        <row r="700">
          <cell r="B700">
            <v>2101199</v>
          </cell>
          <cell r="C700" t="str">
            <v>其他行政事业单位医疗支出</v>
          </cell>
          <cell r="D700">
            <v>386</v>
          </cell>
        </row>
        <row r="701">
          <cell r="B701">
            <v>21012</v>
          </cell>
          <cell r="C701" t="str">
            <v>财政对基本医疗保险基金的补助</v>
          </cell>
          <cell r="D701">
            <v>721</v>
          </cell>
        </row>
        <row r="702">
          <cell r="B702">
            <v>2101201</v>
          </cell>
          <cell r="C702" t="str">
            <v>财政对职工基本医疗保险基金的补助</v>
          </cell>
          <cell r="D702">
            <v>80</v>
          </cell>
        </row>
        <row r="703">
          <cell r="B703">
            <v>2101202</v>
          </cell>
          <cell r="C703" t="str">
            <v>财政对城乡居民基本医疗保险基金的补助</v>
          </cell>
          <cell r="D703">
            <v>641</v>
          </cell>
        </row>
        <row r="704">
          <cell r="B704">
            <v>2101299</v>
          </cell>
          <cell r="C704" t="str">
            <v>财政对其他基本医疗保险基金的补助</v>
          </cell>
          <cell r="D704">
            <v>0</v>
          </cell>
        </row>
        <row r="705">
          <cell r="B705">
            <v>21013</v>
          </cell>
          <cell r="C705" t="str">
            <v>医疗救助</v>
          </cell>
          <cell r="D705">
            <v>1125</v>
          </cell>
        </row>
        <row r="706">
          <cell r="B706">
            <v>2101301</v>
          </cell>
          <cell r="C706" t="str">
            <v>城乡医疗救助</v>
          </cell>
          <cell r="D706">
            <v>1125</v>
          </cell>
        </row>
        <row r="707">
          <cell r="B707">
            <v>2101302</v>
          </cell>
          <cell r="C707" t="str">
            <v>疾病应急救助</v>
          </cell>
          <cell r="D707">
            <v>0</v>
          </cell>
        </row>
        <row r="708">
          <cell r="B708">
            <v>2101399</v>
          </cell>
          <cell r="C708" t="str">
            <v>其他医疗救助支出</v>
          </cell>
          <cell r="D708">
            <v>0</v>
          </cell>
        </row>
        <row r="709">
          <cell r="B709">
            <v>21014</v>
          </cell>
          <cell r="C709" t="str">
            <v>优抚对象医疗</v>
          </cell>
          <cell r="D709">
            <v>256</v>
          </cell>
        </row>
        <row r="710">
          <cell r="B710">
            <v>2101401</v>
          </cell>
          <cell r="C710" t="str">
            <v>优抚对象医疗补助</v>
          </cell>
          <cell r="D710">
            <v>256</v>
          </cell>
        </row>
        <row r="711">
          <cell r="B711">
            <v>2101499</v>
          </cell>
          <cell r="C711" t="str">
            <v>其他优抚对象医疗支出</v>
          </cell>
          <cell r="D711">
            <v>0</v>
          </cell>
        </row>
        <row r="712">
          <cell r="B712">
            <v>21015</v>
          </cell>
          <cell r="C712" t="str">
            <v>医疗保障管理事务</v>
          </cell>
          <cell r="D712">
            <v>335</v>
          </cell>
        </row>
        <row r="713">
          <cell r="B713">
            <v>2101501</v>
          </cell>
          <cell r="C713" t="str">
            <v>行政运行</v>
          </cell>
          <cell r="D713">
            <v>299</v>
          </cell>
        </row>
        <row r="714">
          <cell r="B714">
            <v>2101502</v>
          </cell>
          <cell r="C714" t="str">
            <v>一般行政管理事务</v>
          </cell>
          <cell r="D714">
            <v>0</v>
          </cell>
        </row>
        <row r="715">
          <cell r="B715">
            <v>2101503</v>
          </cell>
          <cell r="C715" t="str">
            <v>机关服务</v>
          </cell>
          <cell r="D715">
            <v>0</v>
          </cell>
        </row>
        <row r="716">
          <cell r="B716">
            <v>2101504</v>
          </cell>
          <cell r="C716" t="str">
            <v>信息化建设</v>
          </cell>
          <cell r="D716">
            <v>0</v>
          </cell>
        </row>
        <row r="717">
          <cell r="B717">
            <v>2101505</v>
          </cell>
          <cell r="C717" t="str">
            <v>医疗保障政策管理</v>
          </cell>
          <cell r="D717">
            <v>33</v>
          </cell>
        </row>
        <row r="718">
          <cell r="B718">
            <v>2101506</v>
          </cell>
          <cell r="C718" t="str">
            <v>医疗保障经办事务</v>
          </cell>
          <cell r="D718">
            <v>3</v>
          </cell>
        </row>
        <row r="719">
          <cell r="B719">
            <v>2101550</v>
          </cell>
          <cell r="C719" t="str">
            <v>事业运行</v>
          </cell>
          <cell r="D719">
            <v>0</v>
          </cell>
        </row>
        <row r="720">
          <cell r="B720">
            <v>2101599</v>
          </cell>
          <cell r="C720" t="str">
            <v>其他医疗保障管理事务支出</v>
          </cell>
          <cell r="D720">
            <v>0</v>
          </cell>
        </row>
        <row r="721">
          <cell r="B721">
            <v>21016</v>
          </cell>
          <cell r="C721" t="str">
            <v>老龄卫生健康事务</v>
          </cell>
          <cell r="D721">
            <v>99</v>
          </cell>
        </row>
        <row r="722">
          <cell r="B722">
            <v>2101601</v>
          </cell>
          <cell r="C722" t="str">
            <v>老龄卫生健康事务</v>
          </cell>
          <cell r="D722">
            <v>99</v>
          </cell>
        </row>
        <row r="723">
          <cell r="B723">
            <v>21017</v>
          </cell>
          <cell r="C723" t="str">
            <v>中医药事务▲</v>
          </cell>
          <cell r="D723">
            <v>0</v>
          </cell>
        </row>
        <row r="724">
          <cell r="B724">
            <v>2101701</v>
          </cell>
          <cell r="C724" t="str">
            <v>行政运行▲</v>
          </cell>
        </row>
        <row r="725">
          <cell r="B725">
            <v>2101702</v>
          </cell>
          <cell r="C725" t="str">
            <v>一般行政管理事务▲</v>
          </cell>
        </row>
        <row r="726">
          <cell r="B726">
            <v>2101703</v>
          </cell>
          <cell r="C726" t="str">
            <v>机关服务▲</v>
          </cell>
        </row>
        <row r="727">
          <cell r="B727">
            <v>2101704</v>
          </cell>
          <cell r="C727" t="str">
            <v>中医（民族医）药专项▲</v>
          </cell>
        </row>
        <row r="728">
          <cell r="B728">
            <v>2101799</v>
          </cell>
          <cell r="C728" t="str">
            <v>其他中医药事务支出▲</v>
          </cell>
        </row>
        <row r="729">
          <cell r="B729">
            <v>21018</v>
          </cell>
          <cell r="C729" t="str">
            <v>疾病预防控制事务▲</v>
          </cell>
          <cell r="D729">
            <v>0</v>
          </cell>
        </row>
        <row r="730">
          <cell r="B730">
            <v>2101801</v>
          </cell>
          <cell r="C730" t="str">
            <v>行政运行▲</v>
          </cell>
        </row>
        <row r="731">
          <cell r="B731">
            <v>2101802</v>
          </cell>
          <cell r="C731" t="str">
            <v>一般行政管理事务▲</v>
          </cell>
        </row>
        <row r="732">
          <cell r="B732">
            <v>2101803</v>
          </cell>
          <cell r="C732" t="str">
            <v>机关服务▲</v>
          </cell>
        </row>
        <row r="733">
          <cell r="B733">
            <v>2101899</v>
          </cell>
          <cell r="C733" t="str">
            <v>其他疾病预防控制事务支出▲</v>
          </cell>
        </row>
        <row r="734">
          <cell r="B734">
            <v>21099</v>
          </cell>
          <cell r="C734" t="str">
            <v>其他卫生健康支出</v>
          </cell>
          <cell r="D734">
            <v>490</v>
          </cell>
        </row>
        <row r="735">
          <cell r="B735">
            <v>2109999</v>
          </cell>
          <cell r="C735" t="str">
            <v>其他卫生健康支出</v>
          </cell>
          <cell r="D735">
            <v>490</v>
          </cell>
        </row>
        <row r="736">
          <cell r="B736">
            <v>211</v>
          </cell>
          <cell r="C736" t="str">
            <v>十、节能环保支出</v>
          </cell>
          <cell r="D736">
            <v>42795</v>
          </cell>
        </row>
        <row r="737">
          <cell r="B737">
            <v>21101</v>
          </cell>
          <cell r="C737" t="str">
            <v>环境保护管理事务</v>
          </cell>
          <cell r="D737">
            <v>1085</v>
          </cell>
        </row>
        <row r="738">
          <cell r="B738">
            <v>2110101</v>
          </cell>
          <cell r="C738" t="str">
            <v>行政运行</v>
          </cell>
          <cell r="D738">
            <v>145</v>
          </cell>
        </row>
        <row r="739">
          <cell r="B739">
            <v>2110102</v>
          </cell>
          <cell r="C739" t="str">
            <v>一般行政管理事务</v>
          </cell>
          <cell r="D739">
            <v>0</v>
          </cell>
        </row>
        <row r="740">
          <cell r="B740">
            <v>2110103</v>
          </cell>
          <cell r="C740" t="str">
            <v>机关服务</v>
          </cell>
          <cell r="D740">
            <v>0</v>
          </cell>
        </row>
        <row r="741">
          <cell r="B741">
            <v>2110104</v>
          </cell>
          <cell r="C741" t="str">
            <v>生态环境保护宣传</v>
          </cell>
          <cell r="D741">
            <v>0</v>
          </cell>
        </row>
        <row r="742">
          <cell r="B742">
            <v>2110105</v>
          </cell>
          <cell r="C742" t="str">
            <v>环境保护法规、规划及标准</v>
          </cell>
          <cell r="D742">
            <v>0</v>
          </cell>
        </row>
        <row r="743">
          <cell r="B743">
            <v>2110106</v>
          </cell>
          <cell r="C743" t="str">
            <v>生态环境国际合作及履约</v>
          </cell>
          <cell r="D743">
            <v>0</v>
          </cell>
        </row>
        <row r="744">
          <cell r="B744">
            <v>2110107</v>
          </cell>
          <cell r="C744" t="str">
            <v>生态环境保护行政许可</v>
          </cell>
          <cell r="D744">
            <v>0</v>
          </cell>
        </row>
        <row r="745">
          <cell r="B745">
            <v>2110108</v>
          </cell>
          <cell r="C745" t="str">
            <v>应对气候变化管理事务</v>
          </cell>
          <cell r="D745">
            <v>0</v>
          </cell>
        </row>
        <row r="746">
          <cell r="B746">
            <v>2110199</v>
          </cell>
          <cell r="C746" t="str">
            <v>其他环境保护管理事务支出</v>
          </cell>
          <cell r="D746">
            <v>940</v>
          </cell>
        </row>
        <row r="747">
          <cell r="B747">
            <v>21102</v>
          </cell>
          <cell r="C747" t="str">
            <v>环境监测与监察</v>
          </cell>
          <cell r="D747">
            <v>0</v>
          </cell>
        </row>
        <row r="748">
          <cell r="B748">
            <v>2110203</v>
          </cell>
          <cell r="C748" t="str">
            <v>建设项目环评审查与监督</v>
          </cell>
          <cell r="D748">
            <v>0</v>
          </cell>
        </row>
        <row r="749">
          <cell r="B749">
            <v>2110204</v>
          </cell>
          <cell r="C749" t="str">
            <v>核与辐射安全监督</v>
          </cell>
          <cell r="D749">
            <v>0</v>
          </cell>
        </row>
        <row r="750">
          <cell r="B750">
            <v>2110299</v>
          </cell>
          <cell r="C750" t="str">
            <v>其他环境监测与监察支出</v>
          </cell>
          <cell r="D750">
            <v>0</v>
          </cell>
        </row>
        <row r="751">
          <cell r="B751">
            <v>21103</v>
          </cell>
          <cell r="C751" t="str">
            <v>污染防治</v>
          </cell>
          <cell r="D751">
            <v>40311</v>
          </cell>
        </row>
        <row r="752">
          <cell r="B752">
            <v>2110301</v>
          </cell>
          <cell r="C752" t="str">
            <v>大气</v>
          </cell>
          <cell r="D752">
            <v>0</v>
          </cell>
        </row>
        <row r="753">
          <cell r="B753">
            <v>2110302</v>
          </cell>
          <cell r="C753" t="str">
            <v>水体</v>
          </cell>
          <cell r="D753">
            <v>40311</v>
          </cell>
        </row>
        <row r="754">
          <cell r="B754">
            <v>2110303</v>
          </cell>
          <cell r="C754" t="str">
            <v>噪声</v>
          </cell>
          <cell r="D754">
            <v>0</v>
          </cell>
        </row>
        <row r="755">
          <cell r="B755">
            <v>2110304</v>
          </cell>
          <cell r="C755" t="str">
            <v>固体废弃物与化学品</v>
          </cell>
          <cell r="D755">
            <v>0</v>
          </cell>
        </row>
        <row r="756">
          <cell r="B756">
            <v>2110305</v>
          </cell>
          <cell r="C756" t="str">
            <v>放射源和放射性废物监管</v>
          </cell>
          <cell r="D756">
            <v>0</v>
          </cell>
        </row>
        <row r="757">
          <cell r="B757">
            <v>2110306</v>
          </cell>
          <cell r="C757" t="str">
            <v>辐射</v>
          </cell>
          <cell r="D757">
            <v>0</v>
          </cell>
        </row>
        <row r="758">
          <cell r="B758">
            <v>2110307</v>
          </cell>
          <cell r="C758" t="str">
            <v>土壤</v>
          </cell>
          <cell r="D758">
            <v>0</v>
          </cell>
        </row>
        <row r="759">
          <cell r="B759">
            <v>2110399</v>
          </cell>
          <cell r="C759" t="str">
            <v>其他污染防治支出</v>
          </cell>
          <cell r="D759">
            <v>0</v>
          </cell>
        </row>
        <row r="760">
          <cell r="B760">
            <v>21104</v>
          </cell>
          <cell r="C760" t="str">
            <v>自然生态保护</v>
          </cell>
          <cell r="D760">
            <v>369</v>
          </cell>
        </row>
        <row r="761">
          <cell r="B761">
            <v>2110401</v>
          </cell>
          <cell r="C761" t="str">
            <v>生态保护</v>
          </cell>
          <cell r="D761">
            <v>0</v>
          </cell>
        </row>
        <row r="762">
          <cell r="B762">
            <v>2110402</v>
          </cell>
          <cell r="C762" t="str">
            <v>农村环境保护</v>
          </cell>
          <cell r="D762">
            <v>0</v>
          </cell>
        </row>
        <row r="763">
          <cell r="B763">
            <v>2110404</v>
          </cell>
          <cell r="C763" t="str">
            <v>生物及物种资源保护</v>
          </cell>
          <cell r="D763">
            <v>0</v>
          </cell>
        </row>
        <row r="764">
          <cell r="B764">
            <v>2110405</v>
          </cell>
          <cell r="C764" t="str">
            <v>草原生态修复治理</v>
          </cell>
          <cell r="D764">
            <v>0</v>
          </cell>
        </row>
        <row r="765">
          <cell r="B765">
            <v>2110406</v>
          </cell>
          <cell r="C765" t="str">
            <v>自然保护地</v>
          </cell>
          <cell r="D765">
            <v>0</v>
          </cell>
        </row>
        <row r="766">
          <cell r="B766">
            <v>2110499</v>
          </cell>
          <cell r="C766" t="str">
            <v>其他自然生态保护支出</v>
          </cell>
          <cell r="D766">
            <v>369</v>
          </cell>
        </row>
        <row r="767">
          <cell r="B767">
            <v>21105</v>
          </cell>
          <cell r="C767" t="str">
            <v>森林保护修复★</v>
          </cell>
          <cell r="D767">
            <v>1030</v>
          </cell>
        </row>
        <row r="768">
          <cell r="B768">
            <v>2110501</v>
          </cell>
          <cell r="C768" t="str">
            <v>森林管护</v>
          </cell>
          <cell r="D768">
            <v>1030</v>
          </cell>
        </row>
        <row r="769">
          <cell r="B769">
            <v>2110502</v>
          </cell>
          <cell r="C769" t="str">
            <v>社会保险补助</v>
          </cell>
          <cell r="D769">
            <v>0</v>
          </cell>
        </row>
        <row r="770">
          <cell r="B770">
            <v>2110503</v>
          </cell>
          <cell r="C770" t="str">
            <v>政策性社会性支出补助</v>
          </cell>
          <cell r="D770">
            <v>0</v>
          </cell>
        </row>
        <row r="771">
          <cell r="B771">
            <v>2110506</v>
          </cell>
          <cell r="C771" t="str">
            <v>天然林保护工程建设</v>
          </cell>
          <cell r="D771">
            <v>0</v>
          </cell>
        </row>
        <row r="772">
          <cell r="B772">
            <v>2110507</v>
          </cell>
          <cell r="C772" t="str">
            <v>停伐补助</v>
          </cell>
          <cell r="D772">
            <v>0</v>
          </cell>
        </row>
        <row r="773">
          <cell r="B773">
            <v>2110599</v>
          </cell>
          <cell r="C773" t="str">
            <v>其他森林保护修复支出★</v>
          </cell>
          <cell r="D773">
            <v>0</v>
          </cell>
        </row>
        <row r="774">
          <cell r="B774">
            <v>21106</v>
          </cell>
          <cell r="C774" t="str">
            <v>退耕还林还草▼</v>
          </cell>
          <cell r="D774">
            <v>0</v>
          </cell>
        </row>
        <row r="775">
          <cell r="B775">
            <v>2110602</v>
          </cell>
          <cell r="C775" t="str">
            <v>退耕现金▼</v>
          </cell>
          <cell r="D775">
            <v>0</v>
          </cell>
        </row>
        <row r="776">
          <cell r="B776">
            <v>2110603</v>
          </cell>
          <cell r="C776" t="str">
            <v>退耕还林粮食折现补贴▼</v>
          </cell>
          <cell r="D776">
            <v>0</v>
          </cell>
        </row>
        <row r="777">
          <cell r="B777">
            <v>2110604</v>
          </cell>
          <cell r="C777" t="str">
            <v>退耕还林粮食费用补贴▼</v>
          </cell>
          <cell r="D777">
            <v>0</v>
          </cell>
        </row>
        <row r="778">
          <cell r="B778">
            <v>2110605</v>
          </cell>
          <cell r="C778" t="str">
            <v>退耕还林工程建设▼</v>
          </cell>
          <cell r="D778">
            <v>0</v>
          </cell>
        </row>
        <row r="779">
          <cell r="B779">
            <v>2110699</v>
          </cell>
          <cell r="C779" t="str">
            <v>其他退耕还林还草支出▼</v>
          </cell>
          <cell r="D779">
            <v>0</v>
          </cell>
        </row>
        <row r="780">
          <cell r="B780">
            <v>21107</v>
          </cell>
          <cell r="C780" t="str">
            <v>风沙荒漠治理</v>
          </cell>
          <cell r="D780">
            <v>0</v>
          </cell>
        </row>
        <row r="781">
          <cell r="B781">
            <v>2110704</v>
          </cell>
          <cell r="C781" t="str">
            <v>京津风沙源治理工程建设</v>
          </cell>
          <cell r="D781">
            <v>0</v>
          </cell>
        </row>
        <row r="782">
          <cell r="B782">
            <v>2110799</v>
          </cell>
          <cell r="C782" t="str">
            <v>其他风沙荒漠治理支出</v>
          </cell>
          <cell r="D782">
            <v>0</v>
          </cell>
        </row>
        <row r="783">
          <cell r="B783">
            <v>21108</v>
          </cell>
          <cell r="C783" t="str">
            <v>退牧还草</v>
          </cell>
          <cell r="D783">
            <v>0</v>
          </cell>
        </row>
        <row r="784">
          <cell r="B784">
            <v>2110804</v>
          </cell>
          <cell r="C784" t="str">
            <v>退牧还草工程建设</v>
          </cell>
          <cell r="D784">
            <v>0</v>
          </cell>
        </row>
        <row r="785">
          <cell r="B785">
            <v>2110899</v>
          </cell>
          <cell r="C785" t="str">
            <v>其他退牧还草支出</v>
          </cell>
          <cell r="D785">
            <v>0</v>
          </cell>
        </row>
        <row r="786">
          <cell r="B786">
            <v>21109</v>
          </cell>
          <cell r="C786" t="str">
            <v>已垦草原退耕还草</v>
          </cell>
          <cell r="D786">
            <v>0</v>
          </cell>
        </row>
        <row r="787">
          <cell r="B787">
            <v>2110901</v>
          </cell>
          <cell r="C787" t="str">
            <v>已垦草原退耕还草</v>
          </cell>
          <cell r="D787">
            <v>0</v>
          </cell>
        </row>
        <row r="788">
          <cell r="B788">
            <v>21110</v>
          </cell>
          <cell r="C788" t="str">
            <v>能源节约利用</v>
          </cell>
          <cell r="D788">
            <v>0</v>
          </cell>
        </row>
        <row r="789">
          <cell r="B789">
            <v>2111001</v>
          </cell>
          <cell r="C789" t="str">
            <v>能源节约利用</v>
          </cell>
          <cell r="D789">
            <v>0</v>
          </cell>
        </row>
        <row r="790">
          <cell r="B790">
            <v>21111</v>
          </cell>
          <cell r="C790" t="str">
            <v>污染减排</v>
          </cell>
          <cell r="D790">
            <v>0</v>
          </cell>
        </row>
        <row r="791">
          <cell r="B791">
            <v>2111101</v>
          </cell>
          <cell r="C791" t="str">
            <v>生态环境监测与信息</v>
          </cell>
          <cell r="D791">
            <v>0</v>
          </cell>
        </row>
        <row r="792">
          <cell r="B792">
            <v>2111102</v>
          </cell>
          <cell r="C792" t="str">
            <v>生态环境执法监察</v>
          </cell>
          <cell r="D792">
            <v>0</v>
          </cell>
        </row>
        <row r="793">
          <cell r="B793">
            <v>2111103</v>
          </cell>
          <cell r="C793" t="str">
            <v>减排专项支出</v>
          </cell>
          <cell r="D793">
            <v>0</v>
          </cell>
        </row>
        <row r="794">
          <cell r="B794">
            <v>2111104</v>
          </cell>
          <cell r="C794" t="str">
            <v>清洁生产专项支出</v>
          </cell>
          <cell r="D794">
            <v>0</v>
          </cell>
        </row>
        <row r="795">
          <cell r="B795">
            <v>2111199</v>
          </cell>
          <cell r="C795" t="str">
            <v>其他污染减排支出</v>
          </cell>
          <cell r="D795">
            <v>0</v>
          </cell>
        </row>
        <row r="796">
          <cell r="B796">
            <v>21112</v>
          </cell>
          <cell r="C796" t="str">
            <v>可再生能源</v>
          </cell>
          <cell r="D796">
            <v>0</v>
          </cell>
        </row>
        <row r="797">
          <cell r="B797">
            <v>2111201</v>
          </cell>
          <cell r="C797" t="str">
            <v>可再生能源</v>
          </cell>
          <cell r="D797">
            <v>0</v>
          </cell>
        </row>
        <row r="798">
          <cell r="B798">
            <v>21113</v>
          </cell>
          <cell r="C798" t="str">
            <v>循环经济</v>
          </cell>
          <cell r="D798">
            <v>0</v>
          </cell>
        </row>
        <row r="799">
          <cell r="B799">
            <v>2111301</v>
          </cell>
          <cell r="C799" t="str">
            <v>循环经济</v>
          </cell>
          <cell r="D799">
            <v>0</v>
          </cell>
        </row>
        <row r="800">
          <cell r="B800">
            <v>21114</v>
          </cell>
          <cell r="C800" t="str">
            <v>能源管理事务</v>
          </cell>
          <cell r="D800">
            <v>0</v>
          </cell>
        </row>
        <row r="801">
          <cell r="B801">
            <v>2111401</v>
          </cell>
          <cell r="C801" t="str">
            <v>行政运行</v>
          </cell>
          <cell r="D801">
            <v>0</v>
          </cell>
        </row>
        <row r="802">
          <cell r="B802">
            <v>2111402</v>
          </cell>
          <cell r="C802" t="str">
            <v>一般行政管理事务</v>
          </cell>
          <cell r="D802">
            <v>0</v>
          </cell>
        </row>
        <row r="803">
          <cell r="B803">
            <v>2111403</v>
          </cell>
          <cell r="C803" t="str">
            <v>机关服务</v>
          </cell>
          <cell r="D803">
            <v>0</v>
          </cell>
        </row>
        <row r="804">
          <cell r="B804">
            <v>2111406</v>
          </cell>
          <cell r="C804" t="str">
            <v>能源科技装备</v>
          </cell>
          <cell r="D804">
            <v>0</v>
          </cell>
        </row>
        <row r="805">
          <cell r="B805">
            <v>2111407</v>
          </cell>
          <cell r="C805" t="str">
            <v>能源行业管理</v>
          </cell>
          <cell r="D805">
            <v>0</v>
          </cell>
        </row>
        <row r="806">
          <cell r="B806">
            <v>2111408</v>
          </cell>
          <cell r="C806" t="str">
            <v>能源管理</v>
          </cell>
          <cell r="D806">
            <v>0</v>
          </cell>
        </row>
        <row r="807">
          <cell r="B807">
            <v>2111411</v>
          </cell>
          <cell r="C807" t="str">
            <v>信息化建设</v>
          </cell>
          <cell r="D807">
            <v>0</v>
          </cell>
        </row>
        <row r="808">
          <cell r="B808">
            <v>2111413</v>
          </cell>
          <cell r="C808" t="str">
            <v>农村电网建设</v>
          </cell>
          <cell r="D808">
            <v>0</v>
          </cell>
        </row>
        <row r="809">
          <cell r="B809">
            <v>2111450</v>
          </cell>
          <cell r="C809" t="str">
            <v>事业运行</v>
          </cell>
          <cell r="D809">
            <v>0</v>
          </cell>
        </row>
        <row r="810">
          <cell r="B810">
            <v>2111499</v>
          </cell>
          <cell r="C810" t="str">
            <v>其他能源管理事务支出</v>
          </cell>
          <cell r="D810">
            <v>0</v>
          </cell>
        </row>
        <row r="811">
          <cell r="B811">
            <v>21199</v>
          </cell>
          <cell r="C811" t="str">
            <v>其他节能环保支出</v>
          </cell>
          <cell r="D811">
            <v>0</v>
          </cell>
        </row>
        <row r="812">
          <cell r="B812">
            <v>2119999</v>
          </cell>
          <cell r="C812" t="str">
            <v>其他节能环保支出</v>
          </cell>
          <cell r="D812">
            <v>0</v>
          </cell>
        </row>
        <row r="813">
          <cell r="B813">
            <v>212</v>
          </cell>
          <cell r="C813" t="str">
            <v>十一、城乡社区支出</v>
          </cell>
          <cell r="D813">
            <v>2522</v>
          </cell>
        </row>
        <row r="814">
          <cell r="B814">
            <v>21201</v>
          </cell>
          <cell r="C814" t="str">
            <v>城乡社区管理事务</v>
          </cell>
          <cell r="D814">
            <v>1263</v>
          </cell>
        </row>
        <row r="815">
          <cell r="B815">
            <v>2120101</v>
          </cell>
          <cell r="C815" t="str">
            <v>行政运行</v>
          </cell>
          <cell r="D815">
            <v>313</v>
          </cell>
        </row>
        <row r="816">
          <cell r="B816">
            <v>2120102</v>
          </cell>
          <cell r="C816" t="str">
            <v>一般行政管理事务</v>
          </cell>
          <cell r="D816">
            <v>0</v>
          </cell>
        </row>
        <row r="817">
          <cell r="B817">
            <v>2120103</v>
          </cell>
          <cell r="C817" t="str">
            <v>机关服务</v>
          </cell>
          <cell r="D817">
            <v>0</v>
          </cell>
        </row>
        <row r="818">
          <cell r="B818">
            <v>2120104</v>
          </cell>
          <cell r="C818" t="str">
            <v>城管执法</v>
          </cell>
          <cell r="D818">
            <v>496</v>
          </cell>
        </row>
        <row r="819">
          <cell r="B819">
            <v>2120105</v>
          </cell>
          <cell r="C819" t="str">
            <v>工程建设标准规范编制与监管</v>
          </cell>
          <cell r="D819">
            <v>0</v>
          </cell>
        </row>
        <row r="820">
          <cell r="B820">
            <v>2120106</v>
          </cell>
          <cell r="C820" t="str">
            <v>工程建设管理</v>
          </cell>
          <cell r="D820">
            <v>121</v>
          </cell>
        </row>
        <row r="821">
          <cell r="B821">
            <v>2120107</v>
          </cell>
          <cell r="C821" t="str">
            <v>市政公用行业市场监管</v>
          </cell>
          <cell r="D821">
            <v>0</v>
          </cell>
        </row>
        <row r="822">
          <cell r="B822">
            <v>2120109</v>
          </cell>
          <cell r="C822" t="str">
            <v>住宅建设与房地产市场监管</v>
          </cell>
          <cell r="D822">
            <v>0</v>
          </cell>
        </row>
        <row r="823">
          <cell r="B823">
            <v>2120110</v>
          </cell>
          <cell r="C823" t="str">
            <v>执业资格注册、资质审查</v>
          </cell>
          <cell r="D823">
            <v>0</v>
          </cell>
        </row>
        <row r="824">
          <cell r="B824">
            <v>2120199</v>
          </cell>
          <cell r="C824" t="str">
            <v>其他城乡社区管理事务支出</v>
          </cell>
          <cell r="D824">
            <v>333</v>
          </cell>
        </row>
        <row r="825">
          <cell r="B825">
            <v>21202</v>
          </cell>
          <cell r="C825" t="str">
            <v>城乡社区规划与管理</v>
          </cell>
          <cell r="D825">
            <v>33</v>
          </cell>
        </row>
        <row r="826">
          <cell r="B826">
            <v>2120201</v>
          </cell>
          <cell r="C826" t="str">
            <v>城乡社区规划与管理</v>
          </cell>
          <cell r="D826">
            <v>33</v>
          </cell>
        </row>
        <row r="827">
          <cell r="B827">
            <v>21203</v>
          </cell>
          <cell r="C827" t="str">
            <v>城乡社区公共设施</v>
          </cell>
          <cell r="D827">
            <v>183</v>
          </cell>
        </row>
        <row r="828">
          <cell r="B828">
            <v>2120303</v>
          </cell>
          <cell r="C828" t="str">
            <v>小城镇基础设施建设</v>
          </cell>
          <cell r="D828">
            <v>0</v>
          </cell>
        </row>
        <row r="829">
          <cell r="B829">
            <v>2120399</v>
          </cell>
          <cell r="C829" t="str">
            <v>其他城乡社区公共设施支出</v>
          </cell>
          <cell r="D829">
            <v>183</v>
          </cell>
        </row>
        <row r="830">
          <cell r="B830">
            <v>21205</v>
          </cell>
          <cell r="C830" t="str">
            <v>城乡社区环境卫生</v>
          </cell>
          <cell r="D830">
            <v>863</v>
          </cell>
        </row>
        <row r="831">
          <cell r="B831">
            <v>2120501</v>
          </cell>
          <cell r="C831" t="str">
            <v>城乡社区环境卫生</v>
          </cell>
          <cell r="D831">
            <v>863</v>
          </cell>
        </row>
        <row r="832">
          <cell r="B832">
            <v>21206</v>
          </cell>
          <cell r="C832" t="str">
            <v>建设市场管理与监督</v>
          </cell>
          <cell r="D832">
            <v>0</v>
          </cell>
        </row>
        <row r="833">
          <cell r="B833">
            <v>2120601</v>
          </cell>
          <cell r="C833" t="str">
            <v>建设市场管理与监督</v>
          </cell>
          <cell r="D833">
            <v>0</v>
          </cell>
        </row>
        <row r="834">
          <cell r="B834">
            <v>21299</v>
          </cell>
          <cell r="C834" t="str">
            <v>其他城乡社区支出</v>
          </cell>
          <cell r="D834">
            <v>180</v>
          </cell>
        </row>
        <row r="835">
          <cell r="B835">
            <v>2129999</v>
          </cell>
          <cell r="C835" t="str">
            <v>其他城乡社区支出</v>
          </cell>
          <cell r="D835">
            <v>180</v>
          </cell>
        </row>
        <row r="836">
          <cell r="B836">
            <v>213</v>
          </cell>
          <cell r="C836" t="str">
            <v>十二、农林水支出</v>
          </cell>
          <cell r="D836">
            <v>19001</v>
          </cell>
        </row>
        <row r="837">
          <cell r="B837">
            <v>21301</v>
          </cell>
          <cell r="C837" t="str">
            <v>农业农村</v>
          </cell>
          <cell r="D837">
            <v>8222</v>
          </cell>
        </row>
        <row r="838">
          <cell r="B838">
            <v>2130101</v>
          </cell>
          <cell r="C838" t="str">
            <v>行政运行</v>
          </cell>
          <cell r="D838">
            <v>367</v>
          </cell>
        </row>
        <row r="839">
          <cell r="B839">
            <v>2130102</v>
          </cell>
          <cell r="C839" t="str">
            <v>一般行政管理事务</v>
          </cell>
          <cell r="D839">
            <v>0</v>
          </cell>
        </row>
        <row r="840">
          <cell r="B840">
            <v>2130103</v>
          </cell>
          <cell r="C840" t="str">
            <v>机关服务</v>
          </cell>
          <cell r="D840">
            <v>0</v>
          </cell>
        </row>
        <row r="841">
          <cell r="B841">
            <v>2130104</v>
          </cell>
          <cell r="C841" t="str">
            <v>事业运行</v>
          </cell>
          <cell r="D841">
            <v>2433</v>
          </cell>
        </row>
        <row r="842">
          <cell r="B842">
            <v>2130105</v>
          </cell>
          <cell r="C842" t="str">
            <v>农垦运行</v>
          </cell>
          <cell r="D842">
            <v>0</v>
          </cell>
        </row>
        <row r="843">
          <cell r="B843">
            <v>2130106</v>
          </cell>
          <cell r="C843" t="str">
            <v>科技转化与推广服务</v>
          </cell>
          <cell r="D843">
            <v>94</v>
          </cell>
        </row>
        <row r="844">
          <cell r="B844">
            <v>2130108</v>
          </cell>
          <cell r="C844" t="str">
            <v>病虫害控制</v>
          </cell>
          <cell r="D844">
            <v>67</v>
          </cell>
        </row>
        <row r="845">
          <cell r="B845">
            <v>2130109</v>
          </cell>
          <cell r="C845" t="str">
            <v>农产品质量安全</v>
          </cell>
          <cell r="D845">
            <v>10</v>
          </cell>
        </row>
        <row r="846">
          <cell r="B846">
            <v>2130110</v>
          </cell>
          <cell r="C846" t="str">
            <v>执法监管</v>
          </cell>
          <cell r="D846">
            <v>0</v>
          </cell>
        </row>
        <row r="847">
          <cell r="B847">
            <v>2130111</v>
          </cell>
          <cell r="C847" t="str">
            <v>统计监测与信息服务</v>
          </cell>
          <cell r="D847">
            <v>0</v>
          </cell>
        </row>
        <row r="848">
          <cell r="B848">
            <v>2130112</v>
          </cell>
          <cell r="C848" t="str">
            <v>行业业务管理</v>
          </cell>
          <cell r="D848">
            <v>0</v>
          </cell>
        </row>
        <row r="849">
          <cell r="B849">
            <v>2130114</v>
          </cell>
          <cell r="C849" t="str">
            <v>对外交流与合作</v>
          </cell>
          <cell r="D849">
            <v>0</v>
          </cell>
        </row>
        <row r="850">
          <cell r="B850">
            <v>2130119</v>
          </cell>
          <cell r="C850" t="str">
            <v>防灾救灾</v>
          </cell>
          <cell r="D850">
            <v>5</v>
          </cell>
        </row>
        <row r="851">
          <cell r="B851">
            <v>2130120</v>
          </cell>
          <cell r="C851" t="str">
            <v>稳定农民收入补贴</v>
          </cell>
          <cell r="D851">
            <v>994</v>
          </cell>
        </row>
        <row r="852">
          <cell r="B852">
            <v>2130121</v>
          </cell>
          <cell r="C852" t="str">
            <v>农业结构调整补贴</v>
          </cell>
          <cell r="D852">
            <v>0</v>
          </cell>
        </row>
        <row r="853">
          <cell r="B853">
            <v>2130122</v>
          </cell>
          <cell r="C853" t="str">
            <v>农业生产发展</v>
          </cell>
          <cell r="D853">
            <v>1525</v>
          </cell>
        </row>
        <row r="854">
          <cell r="B854">
            <v>2130124</v>
          </cell>
          <cell r="C854" t="str">
            <v>农村合作经济</v>
          </cell>
          <cell r="D854">
            <v>0</v>
          </cell>
        </row>
        <row r="855">
          <cell r="B855">
            <v>2130125</v>
          </cell>
          <cell r="C855" t="str">
            <v>农产品加工与促销</v>
          </cell>
          <cell r="D855">
            <v>0</v>
          </cell>
        </row>
        <row r="856">
          <cell r="B856">
            <v>2130126</v>
          </cell>
          <cell r="C856" t="str">
            <v>农村社会事业</v>
          </cell>
          <cell r="D856">
            <v>1297</v>
          </cell>
        </row>
        <row r="857">
          <cell r="B857">
            <v>2130135</v>
          </cell>
          <cell r="C857" t="str">
            <v>农业生态资源保护★</v>
          </cell>
          <cell r="D857">
            <v>383</v>
          </cell>
        </row>
        <row r="858">
          <cell r="B858">
            <v>2130142</v>
          </cell>
          <cell r="C858" t="str">
            <v>乡村道路建设★</v>
          </cell>
          <cell r="D858">
            <v>0</v>
          </cell>
        </row>
        <row r="859">
          <cell r="B859">
            <v>2130148</v>
          </cell>
          <cell r="C859" t="str">
            <v>渔业发展</v>
          </cell>
          <cell r="D859">
            <v>0</v>
          </cell>
        </row>
        <row r="860">
          <cell r="B860">
            <v>2130152</v>
          </cell>
          <cell r="C860" t="str">
            <v>对高校毕业生到基层任职补助</v>
          </cell>
          <cell r="D860">
            <v>0</v>
          </cell>
        </row>
        <row r="861">
          <cell r="B861">
            <v>2130153</v>
          </cell>
          <cell r="C861" t="str">
            <v>耕地建设与利用★</v>
          </cell>
          <cell r="D861">
            <v>960</v>
          </cell>
        </row>
        <row r="862">
          <cell r="B862">
            <v>2130199</v>
          </cell>
          <cell r="C862" t="str">
            <v>其他农业农村支出</v>
          </cell>
          <cell r="D862">
            <v>87</v>
          </cell>
        </row>
        <row r="863">
          <cell r="B863">
            <v>21302</v>
          </cell>
          <cell r="C863" t="str">
            <v>林业和草原</v>
          </cell>
          <cell r="D863">
            <v>2245</v>
          </cell>
        </row>
        <row r="864">
          <cell r="B864">
            <v>2130201</v>
          </cell>
          <cell r="C864" t="str">
            <v>行政运行</v>
          </cell>
          <cell r="D864">
            <v>294</v>
          </cell>
        </row>
        <row r="865">
          <cell r="B865">
            <v>2130202</v>
          </cell>
          <cell r="C865" t="str">
            <v>一般行政管理事务</v>
          </cell>
          <cell r="D865">
            <v>0</v>
          </cell>
        </row>
        <row r="866">
          <cell r="B866">
            <v>2130203</v>
          </cell>
          <cell r="C866" t="str">
            <v>机关服务</v>
          </cell>
          <cell r="D866">
            <v>0</v>
          </cell>
        </row>
        <row r="867">
          <cell r="B867">
            <v>2130204</v>
          </cell>
          <cell r="C867" t="str">
            <v>事业机构</v>
          </cell>
          <cell r="D867">
            <v>477</v>
          </cell>
        </row>
        <row r="868">
          <cell r="B868">
            <v>2130205</v>
          </cell>
          <cell r="C868" t="str">
            <v>森林资源培育</v>
          </cell>
          <cell r="D868">
            <v>676</v>
          </cell>
        </row>
        <row r="869">
          <cell r="B869">
            <v>2130206</v>
          </cell>
          <cell r="C869" t="str">
            <v>技术推广与转化</v>
          </cell>
          <cell r="D869">
            <v>0</v>
          </cell>
        </row>
        <row r="870">
          <cell r="B870">
            <v>2130207</v>
          </cell>
          <cell r="C870" t="str">
            <v>森林资源管理</v>
          </cell>
          <cell r="D870">
            <v>38</v>
          </cell>
        </row>
        <row r="871">
          <cell r="B871">
            <v>2130209</v>
          </cell>
          <cell r="C871" t="str">
            <v>森林生态效益补偿</v>
          </cell>
          <cell r="D871">
            <v>391</v>
          </cell>
        </row>
        <row r="872">
          <cell r="B872">
            <v>2130211</v>
          </cell>
          <cell r="C872" t="str">
            <v>动植物保护</v>
          </cell>
          <cell r="D872">
            <v>7</v>
          </cell>
        </row>
        <row r="873">
          <cell r="B873">
            <v>2130212</v>
          </cell>
          <cell r="C873" t="str">
            <v>湿地保护</v>
          </cell>
          <cell r="D873">
            <v>0</v>
          </cell>
        </row>
        <row r="874">
          <cell r="B874">
            <v>2130213</v>
          </cell>
          <cell r="C874" t="str">
            <v>执法与监督</v>
          </cell>
          <cell r="D874">
            <v>20</v>
          </cell>
        </row>
        <row r="875">
          <cell r="B875">
            <v>2130217</v>
          </cell>
          <cell r="C875" t="str">
            <v>防沙治沙</v>
          </cell>
          <cell r="D875">
            <v>0</v>
          </cell>
        </row>
        <row r="876">
          <cell r="B876">
            <v>2130220</v>
          </cell>
          <cell r="C876" t="str">
            <v>对外合作与交流</v>
          </cell>
          <cell r="D876">
            <v>0</v>
          </cell>
        </row>
        <row r="877">
          <cell r="B877">
            <v>2130221</v>
          </cell>
          <cell r="C877" t="str">
            <v>产业化管理</v>
          </cell>
          <cell r="D877">
            <v>0</v>
          </cell>
        </row>
        <row r="878">
          <cell r="B878">
            <v>2130223</v>
          </cell>
          <cell r="C878" t="str">
            <v>信息管理</v>
          </cell>
          <cell r="D878">
            <v>0</v>
          </cell>
        </row>
        <row r="879">
          <cell r="B879">
            <v>2130226</v>
          </cell>
          <cell r="C879" t="str">
            <v>林区公共支出</v>
          </cell>
          <cell r="D879">
            <v>0</v>
          </cell>
        </row>
        <row r="880">
          <cell r="B880">
            <v>2130227</v>
          </cell>
          <cell r="C880" t="str">
            <v>贷款贴息</v>
          </cell>
          <cell r="D880">
            <v>0</v>
          </cell>
        </row>
        <row r="881">
          <cell r="B881">
            <v>2130234</v>
          </cell>
          <cell r="C881" t="str">
            <v>林业草原防灾减灾</v>
          </cell>
          <cell r="D881">
            <v>288</v>
          </cell>
        </row>
        <row r="882">
          <cell r="B882">
            <v>2130236</v>
          </cell>
          <cell r="C882" t="str">
            <v>草原管理</v>
          </cell>
          <cell r="D882">
            <v>0</v>
          </cell>
        </row>
        <row r="883">
          <cell r="B883">
            <v>2130237</v>
          </cell>
          <cell r="C883" t="str">
            <v>行业业务管理</v>
          </cell>
          <cell r="D883">
            <v>0</v>
          </cell>
        </row>
        <row r="884">
          <cell r="B884">
            <v>2130238</v>
          </cell>
          <cell r="C884" t="str">
            <v>退耕还林还草▲</v>
          </cell>
        </row>
        <row r="885">
          <cell r="B885">
            <v>2130299</v>
          </cell>
          <cell r="C885" t="str">
            <v>其他林业和草原支出</v>
          </cell>
          <cell r="D885">
            <v>54</v>
          </cell>
        </row>
        <row r="886">
          <cell r="B886">
            <v>21303</v>
          </cell>
          <cell r="C886" t="str">
            <v>水利</v>
          </cell>
          <cell r="D886">
            <v>2509</v>
          </cell>
        </row>
        <row r="887">
          <cell r="B887">
            <v>2130301</v>
          </cell>
          <cell r="C887" t="str">
            <v>行政运行</v>
          </cell>
          <cell r="D887">
            <v>259</v>
          </cell>
        </row>
        <row r="888">
          <cell r="B888">
            <v>2130302</v>
          </cell>
          <cell r="C888" t="str">
            <v>一般行政管理事务</v>
          </cell>
          <cell r="D888">
            <v>0</v>
          </cell>
        </row>
        <row r="889">
          <cell r="B889">
            <v>2130303</v>
          </cell>
          <cell r="C889" t="str">
            <v>机关服务</v>
          </cell>
          <cell r="D889">
            <v>0</v>
          </cell>
        </row>
        <row r="890">
          <cell r="B890">
            <v>2130304</v>
          </cell>
          <cell r="C890" t="str">
            <v>水利行业业务管理</v>
          </cell>
          <cell r="D890">
            <v>0</v>
          </cell>
        </row>
        <row r="891">
          <cell r="B891">
            <v>2130305</v>
          </cell>
          <cell r="C891" t="str">
            <v>水利工程建设</v>
          </cell>
          <cell r="D891">
            <v>640</v>
          </cell>
        </row>
        <row r="892">
          <cell r="B892">
            <v>2130306</v>
          </cell>
          <cell r="C892" t="str">
            <v>水利工程运行与维护</v>
          </cell>
          <cell r="D892">
            <v>6</v>
          </cell>
        </row>
        <row r="893">
          <cell r="B893">
            <v>2130307</v>
          </cell>
          <cell r="C893" t="str">
            <v>长江黄河等流域管理</v>
          </cell>
          <cell r="D893">
            <v>0</v>
          </cell>
        </row>
        <row r="894">
          <cell r="B894">
            <v>2130308</v>
          </cell>
          <cell r="C894" t="str">
            <v>水利前期工作</v>
          </cell>
          <cell r="D894">
            <v>0</v>
          </cell>
        </row>
        <row r="895">
          <cell r="B895">
            <v>2130309</v>
          </cell>
          <cell r="C895" t="str">
            <v>水利执法监督</v>
          </cell>
          <cell r="D895">
            <v>0</v>
          </cell>
        </row>
        <row r="896">
          <cell r="B896">
            <v>2130310</v>
          </cell>
          <cell r="C896" t="str">
            <v>水土保持</v>
          </cell>
          <cell r="D896">
            <v>653</v>
          </cell>
        </row>
        <row r="897">
          <cell r="B897">
            <v>2130311</v>
          </cell>
          <cell r="C897" t="str">
            <v>水资源节约管理与保护</v>
          </cell>
          <cell r="D897">
            <v>500</v>
          </cell>
        </row>
        <row r="898">
          <cell r="B898">
            <v>2130312</v>
          </cell>
          <cell r="C898" t="str">
            <v>水质监测</v>
          </cell>
          <cell r="D898">
            <v>0</v>
          </cell>
        </row>
        <row r="899">
          <cell r="B899">
            <v>2130313</v>
          </cell>
          <cell r="C899" t="str">
            <v>水文测报</v>
          </cell>
          <cell r="D899">
            <v>0</v>
          </cell>
        </row>
        <row r="900">
          <cell r="B900">
            <v>2130314</v>
          </cell>
          <cell r="C900" t="str">
            <v>防汛</v>
          </cell>
          <cell r="D900">
            <v>36</v>
          </cell>
        </row>
        <row r="901">
          <cell r="B901">
            <v>2130315</v>
          </cell>
          <cell r="C901" t="str">
            <v>抗旱</v>
          </cell>
          <cell r="D901">
            <v>35</v>
          </cell>
        </row>
        <row r="902">
          <cell r="B902">
            <v>2130316</v>
          </cell>
          <cell r="C902" t="str">
            <v>农村水利</v>
          </cell>
          <cell r="D902">
            <v>0</v>
          </cell>
        </row>
        <row r="903">
          <cell r="B903">
            <v>2130317</v>
          </cell>
          <cell r="C903" t="str">
            <v>水利技术推广</v>
          </cell>
          <cell r="D903">
            <v>0</v>
          </cell>
        </row>
        <row r="904">
          <cell r="B904">
            <v>2130318</v>
          </cell>
          <cell r="C904" t="str">
            <v>国际河流治理与管理</v>
          </cell>
          <cell r="D904">
            <v>0</v>
          </cell>
        </row>
        <row r="905">
          <cell r="B905">
            <v>2130319</v>
          </cell>
          <cell r="C905" t="str">
            <v>江河湖库水系综合整治</v>
          </cell>
          <cell r="D905">
            <v>0</v>
          </cell>
        </row>
        <row r="906">
          <cell r="B906">
            <v>2130321</v>
          </cell>
          <cell r="C906" t="str">
            <v>大中型水库移民后期扶持专项支出</v>
          </cell>
          <cell r="D906">
            <v>0</v>
          </cell>
        </row>
        <row r="907">
          <cell r="B907">
            <v>2130322</v>
          </cell>
          <cell r="C907" t="str">
            <v>水利安全监督</v>
          </cell>
          <cell r="D907">
            <v>0</v>
          </cell>
        </row>
        <row r="908">
          <cell r="B908">
            <v>2130333</v>
          </cell>
          <cell r="C908" t="str">
            <v>信息管理</v>
          </cell>
          <cell r="D908">
            <v>0</v>
          </cell>
        </row>
        <row r="909">
          <cell r="B909">
            <v>2130334</v>
          </cell>
          <cell r="C909" t="str">
            <v>水利建设征地及移民支出</v>
          </cell>
          <cell r="D909">
            <v>0</v>
          </cell>
        </row>
        <row r="910">
          <cell r="B910">
            <v>2130335</v>
          </cell>
          <cell r="C910" t="str">
            <v>农村供水</v>
          </cell>
          <cell r="D910">
            <v>0</v>
          </cell>
        </row>
        <row r="911">
          <cell r="B911">
            <v>2130336</v>
          </cell>
          <cell r="C911" t="str">
            <v>南水北调工程建设</v>
          </cell>
          <cell r="D911">
            <v>0</v>
          </cell>
        </row>
        <row r="912">
          <cell r="B912">
            <v>2130337</v>
          </cell>
          <cell r="C912" t="str">
            <v>南水北调工程管理</v>
          </cell>
          <cell r="D912">
            <v>0</v>
          </cell>
        </row>
        <row r="913">
          <cell r="B913">
            <v>2130399</v>
          </cell>
          <cell r="C913" t="str">
            <v>其他水利支出</v>
          </cell>
          <cell r="D913">
            <v>380</v>
          </cell>
        </row>
        <row r="914">
          <cell r="B914">
            <v>21305</v>
          </cell>
          <cell r="C914" t="str">
            <v>巩固脱贫攻坚成果衔接乡村振兴</v>
          </cell>
          <cell r="D914">
            <v>3028</v>
          </cell>
        </row>
        <row r="915">
          <cell r="B915">
            <v>2130501</v>
          </cell>
          <cell r="C915" t="str">
            <v>行政运行</v>
          </cell>
          <cell r="D915">
            <v>0</v>
          </cell>
        </row>
        <row r="916">
          <cell r="B916">
            <v>2130502</v>
          </cell>
          <cell r="C916" t="str">
            <v>一般行政管理事务</v>
          </cell>
          <cell r="D916">
            <v>0</v>
          </cell>
        </row>
        <row r="917">
          <cell r="B917">
            <v>2130503</v>
          </cell>
          <cell r="C917" t="str">
            <v>机关服务</v>
          </cell>
          <cell r="D917">
            <v>0</v>
          </cell>
        </row>
        <row r="918">
          <cell r="B918">
            <v>2130504</v>
          </cell>
          <cell r="C918" t="str">
            <v>农村基础设施建设</v>
          </cell>
          <cell r="D918">
            <v>652</v>
          </cell>
        </row>
        <row r="919">
          <cell r="B919">
            <v>2130505</v>
          </cell>
          <cell r="C919" t="str">
            <v>生产发展</v>
          </cell>
          <cell r="D919">
            <v>1875</v>
          </cell>
        </row>
        <row r="920">
          <cell r="B920">
            <v>2130506</v>
          </cell>
          <cell r="C920" t="str">
            <v>社会发展</v>
          </cell>
          <cell r="D920">
            <v>216</v>
          </cell>
        </row>
        <row r="921">
          <cell r="B921">
            <v>2130507</v>
          </cell>
          <cell r="C921" t="str">
            <v>贷款奖补和贴息</v>
          </cell>
          <cell r="D921">
            <v>190</v>
          </cell>
        </row>
        <row r="922">
          <cell r="B922">
            <v>2130508</v>
          </cell>
          <cell r="C922" t="str">
            <v>“三西”农业建设专项补助</v>
          </cell>
          <cell r="D922">
            <v>0</v>
          </cell>
        </row>
        <row r="923">
          <cell r="B923">
            <v>2130550</v>
          </cell>
          <cell r="C923" t="str">
            <v>事业运行</v>
          </cell>
          <cell r="D923">
            <v>0</v>
          </cell>
        </row>
        <row r="924">
          <cell r="B924">
            <v>2130599</v>
          </cell>
          <cell r="C924" t="str">
            <v>其他巩固脱贫攻坚成果衔接乡村振兴支出</v>
          </cell>
          <cell r="D924">
            <v>95</v>
          </cell>
        </row>
        <row r="925">
          <cell r="B925">
            <v>21307</v>
          </cell>
          <cell r="C925" t="str">
            <v>农村综合改革</v>
          </cell>
          <cell r="D925">
            <v>1626</v>
          </cell>
        </row>
        <row r="926">
          <cell r="B926">
            <v>2130701</v>
          </cell>
          <cell r="C926" t="str">
            <v>对村级公益事业建设的补助</v>
          </cell>
          <cell r="D926">
            <v>73</v>
          </cell>
        </row>
        <row r="927">
          <cell r="B927">
            <v>2130704</v>
          </cell>
          <cell r="C927" t="str">
            <v>国有农场办社会职能改革补助</v>
          </cell>
          <cell r="D927">
            <v>0</v>
          </cell>
        </row>
        <row r="928">
          <cell r="B928">
            <v>2130705</v>
          </cell>
          <cell r="C928" t="str">
            <v>对村民委员会和村党支部的补助</v>
          </cell>
          <cell r="D928">
            <v>1553</v>
          </cell>
        </row>
        <row r="929">
          <cell r="B929">
            <v>2130706</v>
          </cell>
          <cell r="C929" t="str">
            <v>对村集体经济组织的补助</v>
          </cell>
          <cell r="D929">
            <v>0</v>
          </cell>
        </row>
        <row r="930">
          <cell r="B930">
            <v>2130707</v>
          </cell>
          <cell r="C930" t="str">
            <v>农村综合改革示范试点补助</v>
          </cell>
          <cell r="D930">
            <v>0</v>
          </cell>
        </row>
        <row r="931">
          <cell r="B931">
            <v>2130799</v>
          </cell>
          <cell r="C931" t="str">
            <v>其他农村综合改革支出</v>
          </cell>
          <cell r="D931">
            <v>0</v>
          </cell>
        </row>
        <row r="932">
          <cell r="B932">
            <v>21308</v>
          </cell>
          <cell r="C932" t="str">
            <v>普惠金融发展支出</v>
          </cell>
          <cell r="D932">
            <v>1316</v>
          </cell>
        </row>
        <row r="933">
          <cell r="B933">
            <v>2130801</v>
          </cell>
          <cell r="C933" t="str">
            <v>支持农村金融机构</v>
          </cell>
          <cell r="D933">
            <v>0</v>
          </cell>
        </row>
        <row r="934">
          <cell r="B934">
            <v>2130803</v>
          </cell>
          <cell r="C934" t="str">
            <v>农业保险保费补贴</v>
          </cell>
          <cell r="D934">
            <v>100</v>
          </cell>
        </row>
        <row r="935">
          <cell r="B935">
            <v>2130804</v>
          </cell>
          <cell r="C935" t="str">
            <v>创业担保贷款贴息及奖补</v>
          </cell>
          <cell r="D935">
            <v>1216</v>
          </cell>
        </row>
        <row r="936">
          <cell r="B936">
            <v>2130805</v>
          </cell>
          <cell r="C936" t="str">
            <v>补充创业担保贷款基金</v>
          </cell>
          <cell r="D936">
            <v>0</v>
          </cell>
        </row>
        <row r="937">
          <cell r="B937">
            <v>2130899</v>
          </cell>
          <cell r="C937" t="str">
            <v>其他普惠金融发展支出</v>
          </cell>
          <cell r="D937">
            <v>0</v>
          </cell>
        </row>
        <row r="938">
          <cell r="B938">
            <v>21309</v>
          </cell>
          <cell r="C938" t="str">
            <v>目标价格补贴</v>
          </cell>
          <cell r="D938">
            <v>0</v>
          </cell>
        </row>
        <row r="939">
          <cell r="B939">
            <v>2130901</v>
          </cell>
          <cell r="C939" t="str">
            <v>棉花目标价格补贴</v>
          </cell>
          <cell r="D939">
            <v>0</v>
          </cell>
        </row>
        <row r="940">
          <cell r="B940">
            <v>2130999</v>
          </cell>
          <cell r="C940" t="str">
            <v>其他目标价格补贴</v>
          </cell>
          <cell r="D940">
            <v>0</v>
          </cell>
        </row>
        <row r="941">
          <cell r="B941">
            <v>21399</v>
          </cell>
          <cell r="C941" t="str">
            <v>其他农林水支出</v>
          </cell>
          <cell r="D941">
            <v>55</v>
          </cell>
        </row>
        <row r="942">
          <cell r="B942">
            <v>2139901</v>
          </cell>
          <cell r="C942" t="str">
            <v>化解其他公益性乡村债务支出</v>
          </cell>
          <cell r="D942">
            <v>0</v>
          </cell>
        </row>
        <row r="943">
          <cell r="B943">
            <v>2139999</v>
          </cell>
          <cell r="C943" t="str">
            <v>其他农林水支出</v>
          </cell>
          <cell r="D943">
            <v>55</v>
          </cell>
        </row>
        <row r="944">
          <cell r="B944">
            <v>214</v>
          </cell>
          <cell r="C944" t="str">
            <v>十三、交通运输支出</v>
          </cell>
          <cell r="D944">
            <v>2715</v>
          </cell>
        </row>
        <row r="945">
          <cell r="B945">
            <v>21401</v>
          </cell>
          <cell r="C945" t="str">
            <v>公路水路运输</v>
          </cell>
          <cell r="D945">
            <v>2138</v>
          </cell>
        </row>
        <row r="946">
          <cell r="B946">
            <v>2140101</v>
          </cell>
          <cell r="C946" t="str">
            <v>行政运行</v>
          </cell>
          <cell r="D946">
            <v>109</v>
          </cell>
        </row>
        <row r="947">
          <cell r="B947">
            <v>2140102</v>
          </cell>
          <cell r="C947" t="str">
            <v>一般行政管理事务</v>
          </cell>
          <cell r="D947">
            <v>0</v>
          </cell>
        </row>
        <row r="948">
          <cell r="B948">
            <v>2140103</v>
          </cell>
          <cell r="C948" t="str">
            <v>机关服务</v>
          </cell>
          <cell r="D948">
            <v>0</v>
          </cell>
        </row>
        <row r="949">
          <cell r="B949">
            <v>2140104</v>
          </cell>
          <cell r="C949" t="str">
            <v>公路建设</v>
          </cell>
          <cell r="D949">
            <v>0</v>
          </cell>
        </row>
        <row r="950">
          <cell r="B950">
            <v>2140106</v>
          </cell>
          <cell r="C950" t="str">
            <v>公路养护</v>
          </cell>
          <cell r="D950">
            <v>1151</v>
          </cell>
        </row>
        <row r="951">
          <cell r="B951">
            <v>2140109</v>
          </cell>
          <cell r="C951" t="str">
            <v>交通运输信息化建设</v>
          </cell>
          <cell r="D951">
            <v>0</v>
          </cell>
        </row>
        <row r="952">
          <cell r="B952">
            <v>2140110</v>
          </cell>
          <cell r="C952" t="str">
            <v>公路和运输安全</v>
          </cell>
          <cell r="D952">
            <v>0</v>
          </cell>
        </row>
        <row r="953">
          <cell r="B953">
            <v>2140111</v>
          </cell>
          <cell r="C953" t="str">
            <v>公路还贷专项▼</v>
          </cell>
          <cell r="D953">
            <v>0</v>
          </cell>
        </row>
        <row r="954">
          <cell r="B954">
            <v>2140112</v>
          </cell>
          <cell r="C954" t="str">
            <v>公路运输管理</v>
          </cell>
          <cell r="D954">
            <v>0</v>
          </cell>
        </row>
        <row r="955">
          <cell r="B955">
            <v>2140114</v>
          </cell>
          <cell r="C955" t="str">
            <v>公路和运输技术标准化建设</v>
          </cell>
          <cell r="D955">
            <v>0</v>
          </cell>
        </row>
        <row r="956">
          <cell r="B956">
            <v>2140122</v>
          </cell>
          <cell r="C956" t="str">
            <v>水运建设★</v>
          </cell>
          <cell r="D956">
            <v>0</v>
          </cell>
        </row>
        <row r="957">
          <cell r="B957">
            <v>2140123</v>
          </cell>
          <cell r="C957" t="str">
            <v>航道维护</v>
          </cell>
          <cell r="D957">
            <v>0</v>
          </cell>
        </row>
        <row r="958">
          <cell r="B958">
            <v>2140127</v>
          </cell>
          <cell r="C958" t="str">
            <v>船舶检验</v>
          </cell>
          <cell r="D958">
            <v>0</v>
          </cell>
        </row>
        <row r="959">
          <cell r="B959">
            <v>2140128</v>
          </cell>
          <cell r="C959" t="str">
            <v>救助打捞</v>
          </cell>
          <cell r="D959">
            <v>0</v>
          </cell>
        </row>
        <row r="960">
          <cell r="B960">
            <v>2140129</v>
          </cell>
          <cell r="C960" t="str">
            <v>内河运输</v>
          </cell>
          <cell r="D960">
            <v>0</v>
          </cell>
        </row>
        <row r="961">
          <cell r="B961">
            <v>2140130</v>
          </cell>
          <cell r="C961" t="str">
            <v>远洋运输</v>
          </cell>
          <cell r="D961">
            <v>0</v>
          </cell>
        </row>
        <row r="962">
          <cell r="B962">
            <v>2140131</v>
          </cell>
          <cell r="C962" t="str">
            <v>海事管理</v>
          </cell>
          <cell r="D962">
            <v>0</v>
          </cell>
        </row>
        <row r="963">
          <cell r="B963">
            <v>2140133</v>
          </cell>
          <cell r="C963" t="str">
            <v>航标事业发展支出</v>
          </cell>
          <cell r="D963">
            <v>0</v>
          </cell>
        </row>
        <row r="964">
          <cell r="B964">
            <v>2140136</v>
          </cell>
          <cell r="C964" t="str">
            <v>水路运输管理支出</v>
          </cell>
          <cell r="D964">
            <v>0</v>
          </cell>
        </row>
        <row r="965">
          <cell r="B965">
            <v>2140138</v>
          </cell>
          <cell r="C965" t="str">
            <v>口岸建设</v>
          </cell>
          <cell r="D965">
            <v>0</v>
          </cell>
        </row>
        <row r="966">
          <cell r="B966">
            <v>2140199</v>
          </cell>
          <cell r="C966" t="str">
            <v>其他公路水路运输支出</v>
          </cell>
          <cell r="D966">
            <v>878</v>
          </cell>
        </row>
        <row r="967">
          <cell r="B967">
            <v>21402</v>
          </cell>
          <cell r="C967" t="str">
            <v>铁路运输</v>
          </cell>
          <cell r="D967">
            <v>0</v>
          </cell>
        </row>
        <row r="968">
          <cell r="B968">
            <v>2140201</v>
          </cell>
          <cell r="C968" t="str">
            <v>行政运行</v>
          </cell>
          <cell r="D968">
            <v>0</v>
          </cell>
        </row>
        <row r="969">
          <cell r="B969">
            <v>2140202</v>
          </cell>
          <cell r="C969" t="str">
            <v>一般行政管理事务</v>
          </cell>
          <cell r="D969">
            <v>0</v>
          </cell>
        </row>
        <row r="970">
          <cell r="B970">
            <v>2140203</v>
          </cell>
          <cell r="C970" t="str">
            <v>机关服务</v>
          </cell>
          <cell r="D970">
            <v>0</v>
          </cell>
        </row>
        <row r="971">
          <cell r="B971">
            <v>2140204</v>
          </cell>
          <cell r="C971" t="str">
            <v>铁路路网建设</v>
          </cell>
          <cell r="D971">
            <v>0</v>
          </cell>
        </row>
        <row r="972">
          <cell r="B972">
            <v>2140205</v>
          </cell>
          <cell r="C972" t="str">
            <v>铁路还贷专项</v>
          </cell>
          <cell r="D972">
            <v>0</v>
          </cell>
        </row>
        <row r="973">
          <cell r="B973">
            <v>2140206</v>
          </cell>
          <cell r="C973" t="str">
            <v>铁路安全</v>
          </cell>
          <cell r="D973">
            <v>0</v>
          </cell>
        </row>
        <row r="974">
          <cell r="B974">
            <v>2140207</v>
          </cell>
          <cell r="C974" t="str">
            <v>铁路专项运输</v>
          </cell>
          <cell r="D974">
            <v>0</v>
          </cell>
        </row>
        <row r="975">
          <cell r="B975">
            <v>2140208</v>
          </cell>
          <cell r="C975" t="str">
            <v>行业监管</v>
          </cell>
          <cell r="D975">
            <v>0</v>
          </cell>
        </row>
        <row r="976">
          <cell r="B976">
            <v>2140299</v>
          </cell>
          <cell r="C976" t="str">
            <v>其他铁路运输支出</v>
          </cell>
          <cell r="D976">
            <v>0</v>
          </cell>
        </row>
        <row r="977">
          <cell r="B977">
            <v>21403</v>
          </cell>
          <cell r="C977" t="str">
            <v>民用航空运输</v>
          </cell>
          <cell r="D977">
            <v>0</v>
          </cell>
        </row>
        <row r="978">
          <cell r="B978">
            <v>2140301</v>
          </cell>
          <cell r="C978" t="str">
            <v>行政运行</v>
          </cell>
          <cell r="D978">
            <v>0</v>
          </cell>
        </row>
        <row r="979">
          <cell r="B979">
            <v>2140302</v>
          </cell>
          <cell r="C979" t="str">
            <v>一般行政管理事务</v>
          </cell>
          <cell r="D979">
            <v>0</v>
          </cell>
        </row>
        <row r="980">
          <cell r="B980">
            <v>2140303</v>
          </cell>
          <cell r="C980" t="str">
            <v>机关服务</v>
          </cell>
          <cell r="D980">
            <v>0</v>
          </cell>
        </row>
        <row r="981">
          <cell r="B981">
            <v>2140304</v>
          </cell>
          <cell r="C981" t="str">
            <v>机场建设</v>
          </cell>
          <cell r="D981">
            <v>0</v>
          </cell>
        </row>
        <row r="982">
          <cell r="B982">
            <v>2140305</v>
          </cell>
          <cell r="C982" t="str">
            <v>空管系统建设</v>
          </cell>
          <cell r="D982">
            <v>0</v>
          </cell>
        </row>
        <row r="983">
          <cell r="B983">
            <v>2140306</v>
          </cell>
          <cell r="C983" t="str">
            <v>民航还贷专项支出</v>
          </cell>
          <cell r="D983">
            <v>0</v>
          </cell>
        </row>
        <row r="984">
          <cell r="B984">
            <v>2140307</v>
          </cell>
          <cell r="C984" t="str">
            <v>民用航空安全</v>
          </cell>
          <cell r="D984">
            <v>0</v>
          </cell>
        </row>
        <row r="985">
          <cell r="B985">
            <v>2140308</v>
          </cell>
          <cell r="C985" t="str">
            <v>民航专项运输</v>
          </cell>
          <cell r="D985">
            <v>0</v>
          </cell>
        </row>
        <row r="986">
          <cell r="B986">
            <v>2140399</v>
          </cell>
          <cell r="C986" t="str">
            <v>其他民用航空运输支出</v>
          </cell>
          <cell r="D986">
            <v>0</v>
          </cell>
        </row>
        <row r="987">
          <cell r="B987">
            <v>21405</v>
          </cell>
          <cell r="C987" t="str">
            <v>邮政业支出</v>
          </cell>
          <cell r="D987">
            <v>0</v>
          </cell>
        </row>
        <row r="988">
          <cell r="B988">
            <v>2140501</v>
          </cell>
          <cell r="C988" t="str">
            <v>行政运行</v>
          </cell>
          <cell r="D988">
            <v>0</v>
          </cell>
        </row>
        <row r="989">
          <cell r="B989">
            <v>2140502</v>
          </cell>
          <cell r="C989" t="str">
            <v>一般行政管理事务</v>
          </cell>
          <cell r="D989">
            <v>0</v>
          </cell>
        </row>
        <row r="990">
          <cell r="B990">
            <v>2140503</v>
          </cell>
          <cell r="C990" t="str">
            <v>机关服务</v>
          </cell>
          <cell r="D990">
            <v>0</v>
          </cell>
        </row>
        <row r="991">
          <cell r="B991">
            <v>2140504</v>
          </cell>
          <cell r="C991" t="str">
            <v>行业监管</v>
          </cell>
          <cell r="D991">
            <v>0</v>
          </cell>
        </row>
        <row r="992">
          <cell r="B992">
            <v>2140505</v>
          </cell>
          <cell r="C992" t="str">
            <v>邮政普遍服务与特殊服务</v>
          </cell>
          <cell r="D992">
            <v>0</v>
          </cell>
        </row>
        <row r="993">
          <cell r="B993">
            <v>2140599</v>
          </cell>
          <cell r="C993" t="str">
            <v>其他邮政业支出</v>
          </cell>
          <cell r="D993">
            <v>0</v>
          </cell>
        </row>
        <row r="994">
          <cell r="B994">
            <v>21406</v>
          </cell>
          <cell r="C994" t="str">
            <v>车辆购置税支出▼</v>
          </cell>
          <cell r="D994">
            <v>417</v>
          </cell>
        </row>
        <row r="995">
          <cell r="B995">
            <v>2140601</v>
          </cell>
          <cell r="C995" t="str">
            <v>车辆购置税用于公路等基础设施建设支出▼</v>
          </cell>
          <cell r="D995">
            <v>417</v>
          </cell>
        </row>
        <row r="996">
          <cell r="B996">
            <v>2140602</v>
          </cell>
          <cell r="C996" t="str">
            <v>车辆购置税用于农村公路建设支出▼</v>
          </cell>
          <cell r="D996">
            <v>0</v>
          </cell>
        </row>
        <row r="997">
          <cell r="B997">
            <v>2140603</v>
          </cell>
          <cell r="C997" t="str">
            <v>车辆购置税用于老旧汽车报废更新补贴▼</v>
          </cell>
          <cell r="D997">
            <v>0</v>
          </cell>
        </row>
        <row r="998">
          <cell r="B998">
            <v>2140699</v>
          </cell>
          <cell r="C998" t="str">
            <v>车辆购置税其他支出▼</v>
          </cell>
          <cell r="D998">
            <v>0</v>
          </cell>
        </row>
        <row r="999">
          <cell r="B999">
            <v>21499</v>
          </cell>
          <cell r="C999" t="str">
            <v>其他交通运输支出</v>
          </cell>
          <cell r="D999">
            <v>160</v>
          </cell>
        </row>
        <row r="1000">
          <cell r="B1000">
            <v>2149901</v>
          </cell>
          <cell r="C1000" t="str">
            <v>公共交通运营补助</v>
          </cell>
          <cell r="D1000">
            <v>150</v>
          </cell>
        </row>
        <row r="1001">
          <cell r="B1001">
            <v>2149999</v>
          </cell>
          <cell r="C1001" t="str">
            <v>其他交通运输支出</v>
          </cell>
          <cell r="D1001">
            <v>10</v>
          </cell>
        </row>
        <row r="1002">
          <cell r="B1002">
            <v>215</v>
          </cell>
          <cell r="C1002" t="str">
            <v>十四、资源勘探工业信息等支出</v>
          </cell>
          <cell r="D1002">
            <v>978</v>
          </cell>
        </row>
        <row r="1003">
          <cell r="B1003">
            <v>21501</v>
          </cell>
          <cell r="C1003" t="str">
            <v>资源勘探开发</v>
          </cell>
          <cell r="D1003">
            <v>0</v>
          </cell>
        </row>
        <row r="1004">
          <cell r="B1004">
            <v>2150101</v>
          </cell>
          <cell r="C1004" t="str">
            <v>行政运行</v>
          </cell>
          <cell r="D1004">
            <v>0</v>
          </cell>
        </row>
        <row r="1005">
          <cell r="B1005">
            <v>2150102</v>
          </cell>
          <cell r="C1005" t="str">
            <v>一般行政管理事务</v>
          </cell>
          <cell r="D1005">
            <v>0</v>
          </cell>
        </row>
        <row r="1006">
          <cell r="B1006">
            <v>2150103</v>
          </cell>
          <cell r="C1006" t="str">
            <v>机关服务</v>
          </cell>
          <cell r="D1006">
            <v>0</v>
          </cell>
        </row>
        <row r="1007">
          <cell r="B1007">
            <v>2150104</v>
          </cell>
          <cell r="C1007" t="str">
            <v>煤炭勘探开采和洗选</v>
          </cell>
          <cell r="D1007">
            <v>0</v>
          </cell>
        </row>
        <row r="1008">
          <cell r="B1008">
            <v>2150105</v>
          </cell>
          <cell r="C1008" t="str">
            <v>石油和天然气勘探开采</v>
          </cell>
          <cell r="D1008">
            <v>0</v>
          </cell>
        </row>
        <row r="1009">
          <cell r="B1009">
            <v>2150106</v>
          </cell>
          <cell r="C1009" t="str">
            <v>黑色金属矿勘探和采选</v>
          </cell>
          <cell r="D1009">
            <v>0</v>
          </cell>
        </row>
        <row r="1010">
          <cell r="B1010">
            <v>2150107</v>
          </cell>
          <cell r="C1010" t="str">
            <v>有色金属矿勘探和采选</v>
          </cell>
          <cell r="D1010">
            <v>0</v>
          </cell>
        </row>
        <row r="1011">
          <cell r="B1011">
            <v>2150108</v>
          </cell>
          <cell r="C1011" t="str">
            <v>非金属矿勘探和采选</v>
          </cell>
          <cell r="D1011">
            <v>0</v>
          </cell>
        </row>
        <row r="1012">
          <cell r="B1012">
            <v>2150199</v>
          </cell>
          <cell r="C1012" t="str">
            <v>其他资源勘探业支出</v>
          </cell>
          <cell r="D1012">
            <v>0</v>
          </cell>
        </row>
        <row r="1013">
          <cell r="B1013">
            <v>21502</v>
          </cell>
          <cell r="C1013" t="str">
            <v>制造业</v>
          </cell>
          <cell r="D1013">
            <v>0</v>
          </cell>
        </row>
        <row r="1014">
          <cell r="B1014">
            <v>2150201</v>
          </cell>
          <cell r="C1014" t="str">
            <v>行政运行</v>
          </cell>
          <cell r="D1014">
            <v>0</v>
          </cell>
        </row>
        <row r="1015">
          <cell r="B1015">
            <v>2150202</v>
          </cell>
          <cell r="C1015" t="str">
            <v>一般行政管理事务</v>
          </cell>
          <cell r="D1015">
            <v>0</v>
          </cell>
        </row>
        <row r="1016">
          <cell r="B1016">
            <v>2150203</v>
          </cell>
          <cell r="C1016" t="str">
            <v>机关服务</v>
          </cell>
          <cell r="D1016">
            <v>0</v>
          </cell>
        </row>
        <row r="1017">
          <cell r="B1017">
            <v>2150204</v>
          </cell>
          <cell r="C1017" t="str">
            <v>纺织业</v>
          </cell>
          <cell r="D1017">
            <v>0</v>
          </cell>
        </row>
        <row r="1018">
          <cell r="B1018">
            <v>2150205</v>
          </cell>
          <cell r="C1018" t="str">
            <v>医药制造业</v>
          </cell>
          <cell r="D1018">
            <v>0</v>
          </cell>
        </row>
        <row r="1019">
          <cell r="B1019">
            <v>2150206</v>
          </cell>
          <cell r="C1019" t="str">
            <v>非金属矿物制品业</v>
          </cell>
          <cell r="D1019">
            <v>0</v>
          </cell>
        </row>
        <row r="1020">
          <cell r="B1020">
            <v>2150207</v>
          </cell>
          <cell r="C1020" t="str">
            <v>通信设备、计算机及其他电子设备制造业</v>
          </cell>
          <cell r="D1020">
            <v>0</v>
          </cell>
        </row>
        <row r="1021">
          <cell r="B1021">
            <v>2150208</v>
          </cell>
          <cell r="C1021" t="str">
            <v>交通运输设备制造业</v>
          </cell>
          <cell r="D1021">
            <v>0</v>
          </cell>
        </row>
        <row r="1022">
          <cell r="B1022">
            <v>2150209</v>
          </cell>
          <cell r="C1022" t="str">
            <v>电气机械及器材制造业</v>
          </cell>
          <cell r="D1022">
            <v>0</v>
          </cell>
        </row>
        <row r="1023">
          <cell r="B1023">
            <v>2150210</v>
          </cell>
          <cell r="C1023" t="str">
            <v>工艺品及其他制造业</v>
          </cell>
          <cell r="D1023">
            <v>0</v>
          </cell>
        </row>
        <row r="1024">
          <cell r="B1024">
            <v>2150212</v>
          </cell>
          <cell r="C1024" t="str">
            <v>石油加工、炼焦及核燃料加工业</v>
          </cell>
          <cell r="D1024">
            <v>0</v>
          </cell>
        </row>
        <row r="1025">
          <cell r="B1025">
            <v>2150213</v>
          </cell>
          <cell r="C1025" t="str">
            <v>化学原料及化学制品制造业</v>
          </cell>
          <cell r="D1025">
            <v>0</v>
          </cell>
        </row>
        <row r="1026">
          <cell r="B1026">
            <v>2150214</v>
          </cell>
          <cell r="C1026" t="str">
            <v>黑色金属冶炼及压延加工业</v>
          </cell>
          <cell r="D1026">
            <v>0</v>
          </cell>
        </row>
        <row r="1027">
          <cell r="B1027">
            <v>2150215</v>
          </cell>
          <cell r="C1027" t="str">
            <v>有色金属冶炼及压延加工业</v>
          </cell>
          <cell r="D1027">
            <v>0</v>
          </cell>
        </row>
        <row r="1028">
          <cell r="B1028">
            <v>2150299</v>
          </cell>
          <cell r="C1028" t="str">
            <v>其他制造业支出</v>
          </cell>
          <cell r="D1028">
            <v>0</v>
          </cell>
        </row>
        <row r="1029">
          <cell r="B1029">
            <v>21503</v>
          </cell>
          <cell r="C1029" t="str">
            <v>建筑业</v>
          </cell>
          <cell r="D1029">
            <v>0</v>
          </cell>
        </row>
        <row r="1030">
          <cell r="B1030">
            <v>2150301</v>
          </cell>
          <cell r="C1030" t="str">
            <v>行政运行</v>
          </cell>
          <cell r="D1030">
            <v>0</v>
          </cell>
        </row>
        <row r="1031">
          <cell r="B1031">
            <v>2150302</v>
          </cell>
          <cell r="C1031" t="str">
            <v>一般行政管理事务</v>
          </cell>
          <cell r="D1031">
            <v>0</v>
          </cell>
        </row>
        <row r="1032">
          <cell r="B1032">
            <v>2150303</v>
          </cell>
          <cell r="C1032" t="str">
            <v>机关服务</v>
          </cell>
          <cell r="D1032">
            <v>0</v>
          </cell>
        </row>
        <row r="1033">
          <cell r="B1033">
            <v>2150399</v>
          </cell>
          <cell r="C1033" t="str">
            <v>其他建筑业支出</v>
          </cell>
          <cell r="D1033">
            <v>0</v>
          </cell>
        </row>
        <row r="1034">
          <cell r="B1034">
            <v>21505</v>
          </cell>
          <cell r="C1034" t="str">
            <v>工业和信息产业监管</v>
          </cell>
          <cell r="D1034">
            <v>978</v>
          </cell>
        </row>
        <row r="1035">
          <cell r="B1035">
            <v>2150501</v>
          </cell>
          <cell r="C1035" t="str">
            <v>行政运行</v>
          </cell>
          <cell r="D1035">
            <v>389</v>
          </cell>
        </row>
        <row r="1036">
          <cell r="B1036">
            <v>2150502</v>
          </cell>
          <cell r="C1036" t="str">
            <v>一般行政管理事务</v>
          </cell>
          <cell r="D1036">
            <v>0</v>
          </cell>
        </row>
        <row r="1037">
          <cell r="B1037">
            <v>2150503</v>
          </cell>
          <cell r="C1037" t="str">
            <v>机关服务</v>
          </cell>
          <cell r="D1037">
            <v>0</v>
          </cell>
        </row>
        <row r="1038">
          <cell r="B1038">
            <v>2150505</v>
          </cell>
          <cell r="C1038" t="str">
            <v>战备应急</v>
          </cell>
          <cell r="D1038">
            <v>0</v>
          </cell>
        </row>
        <row r="1039">
          <cell r="B1039">
            <v>2150507</v>
          </cell>
          <cell r="C1039" t="str">
            <v>专用通信</v>
          </cell>
          <cell r="D1039">
            <v>0</v>
          </cell>
        </row>
        <row r="1040">
          <cell r="B1040">
            <v>2150508</v>
          </cell>
          <cell r="C1040" t="str">
            <v>无线电及信息通信监管</v>
          </cell>
          <cell r="D1040">
            <v>0</v>
          </cell>
        </row>
        <row r="1041">
          <cell r="B1041">
            <v>2150516</v>
          </cell>
          <cell r="C1041" t="str">
            <v>工程建设及运行维护</v>
          </cell>
          <cell r="D1041">
            <v>0</v>
          </cell>
        </row>
        <row r="1042">
          <cell r="B1042">
            <v>2150517</v>
          </cell>
          <cell r="C1042" t="str">
            <v>产业发展</v>
          </cell>
          <cell r="D1042">
            <v>435</v>
          </cell>
        </row>
        <row r="1043">
          <cell r="B1043">
            <v>2150550</v>
          </cell>
          <cell r="C1043" t="str">
            <v>事业运行</v>
          </cell>
          <cell r="D1043">
            <v>34</v>
          </cell>
        </row>
        <row r="1044">
          <cell r="B1044">
            <v>2150599</v>
          </cell>
          <cell r="C1044" t="str">
            <v>其他工业和信息产业监管支出</v>
          </cell>
          <cell r="D1044">
            <v>120</v>
          </cell>
        </row>
        <row r="1045">
          <cell r="B1045">
            <v>21507</v>
          </cell>
          <cell r="C1045" t="str">
            <v>国有资产监管</v>
          </cell>
          <cell r="D1045">
            <v>0</v>
          </cell>
        </row>
        <row r="1046">
          <cell r="B1046">
            <v>2150701</v>
          </cell>
          <cell r="C1046" t="str">
            <v>行政运行</v>
          </cell>
          <cell r="D1046">
            <v>0</v>
          </cell>
        </row>
        <row r="1047">
          <cell r="B1047">
            <v>2150702</v>
          </cell>
          <cell r="C1047" t="str">
            <v>一般行政管理事务</v>
          </cell>
          <cell r="D1047">
            <v>0</v>
          </cell>
        </row>
        <row r="1048">
          <cell r="B1048">
            <v>2150703</v>
          </cell>
          <cell r="C1048" t="str">
            <v>机关服务</v>
          </cell>
          <cell r="D1048">
            <v>0</v>
          </cell>
        </row>
        <row r="1049">
          <cell r="B1049">
            <v>2150704</v>
          </cell>
          <cell r="C1049" t="str">
            <v>国有企业监事会专项</v>
          </cell>
          <cell r="D1049">
            <v>0</v>
          </cell>
        </row>
        <row r="1050">
          <cell r="B1050">
            <v>2150705</v>
          </cell>
          <cell r="C1050" t="str">
            <v>中央企业专项管理</v>
          </cell>
          <cell r="D1050">
            <v>0</v>
          </cell>
        </row>
        <row r="1051">
          <cell r="B1051">
            <v>2150799</v>
          </cell>
          <cell r="C1051" t="str">
            <v>其他国有资产监管支出</v>
          </cell>
          <cell r="D1051">
            <v>0</v>
          </cell>
        </row>
        <row r="1052">
          <cell r="B1052">
            <v>21508</v>
          </cell>
          <cell r="C1052" t="str">
            <v>支持中小企业发展和管理支出</v>
          </cell>
          <cell r="D1052">
            <v>0</v>
          </cell>
        </row>
        <row r="1053">
          <cell r="B1053">
            <v>2150801</v>
          </cell>
          <cell r="C1053" t="str">
            <v>行政运行</v>
          </cell>
          <cell r="D1053">
            <v>0</v>
          </cell>
        </row>
        <row r="1054">
          <cell r="B1054">
            <v>2150802</v>
          </cell>
          <cell r="C1054" t="str">
            <v>一般行政管理事务</v>
          </cell>
          <cell r="D1054">
            <v>0</v>
          </cell>
        </row>
        <row r="1055">
          <cell r="B1055">
            <v>2150803</v>
          </cell>
          <cell r="C1055" t="str">
            <v>机关服务</v>
          </cell>
          <cell r="D1055">
            <v>0</v>
          </cell>
        </row>
        <row r="1056">
          <cell r="B1056">
            <v>2150804</v>
          </cell>
          <cell r="C1056" t="str">
            <v>科技型中小企业技术创新基金</v>
          </cell>
          <cell r="D1056">
            <v>0</v>
          </cell>
        </row>
        <row r="1057">
          <cell r="B1057">
            <v>2150805</v>
          </cell>
          <cell r="C1057" t="str">
            <v>中小企业发展专项</v>
          </cell>
          <cell r="D1057">
            <v>0</v>
          </cell>
        </row>
        <row r="1058">
          <cell r="B1058">
            <v>2150806</v>
          </cell>
          <cell r="C1058" t="str">
            <v>减免房租补贴</v>
          </cell>
          <cell r="D1058">
            <v>0</v>
          </cell>
        </row>
        <row r="1059">
          <cell r="B1059">
            <v>2150899</v>
          </cell>
          <cell r="C1059" t="str">
            <v>其他支持中小企业发展和管理支出</v>
          </cell>
          <cell r="D1059">
            <v>0</v>
          </cell>
        </row>
        <row r="1060">
          <cell r="B1060">
            <v>21599</v>
          </cell>
          <cell r="C1060" t="str">
            <v>其他资源勘探工业信息等支出</v>
          </cell>
          <cell r="D1060">
            <v>0</v>
          </cell>
        </row>
        <row r="1061">
          <cell r="B1061">
            <v>2159901</v>
          </cell>
          <cell r="C1061" t="str">
            <v>黄金事务</v>
          </cell>
          <cell r="D1061">
            <v>0</v>
          </cell>
        </row>
        <row r="1062">
          <cell r="B1062">
            <v>2159904</v>
          </cell>
          <cell r="C1062" t="str">
            <v>技术改造支出</v>
          </cell>
          <cell r="D1062">
            <v>0</v>
          </cell>
        </row>
        <row r="1063">
          <cell r="B1063">
            <v>2159905</v>
          </cell>
          <cell r="C1063" t="str">
            <v>中药材扶持资金支出</v>
          </cell>
          <cell r="D1063">
            <v>0</v>
          </cell>
        </row>
        <row r="1064">
          <cell r="B1064">
            <v>2159906</v>
          </cell>
          <cell r="C1064" t="str">
            <v>重点产业振兴和技术改造项目贷款贴息</v>
          </cell>
          <cell r="D1064">
            <v>0</v>
          </cell>
        </row>
        <row r="1065">
          <cell r="B1065">
            <v>2159999</v>
          </cell>
          <cell r="C1065" t="str">
            <v>其他资源勘探工业信息等支出</v>
          </cell>
          <cell r="D1065">
            <v>0</v>
          </cell>
        </row>
        <row r="1066">
          <cell r="B1066">
            <v>216</v>
          </cell>
          <cell r="C1066" t="str">
            <v>十五、商业服务业等支出</v>
          </cell>
          <cell r="D1066">
            <v>324</v>
          </cell>
        </row>
        <row r="1067">
          <cell r="B1067">
            <v>21602</v>
          </cell>
          <cell r="C1067" t="str">
            <v>商业流通事务</v>
          </cell>
          <cell r="D1067">
            <v>224</v>
          </cell>
        </row>
        <row r="1068">
          <cell r="B1068">
            <v>2160201</v>
          </cell>
          <cell r="C1068" t="str">
            <v>行政运行</v>
          </cell>
          <cell r="D1068">
            <v>217</v>
          </cell>
        </row>
        <row r="1069">
          <cell r="B1069">
            <v>2160202</v>
          </cell>
          <cell r="C1069" t="str">
            <v>一般行政管理事务</v>
          </cell>
          <cell r="D1069">
            <v>0</v>
          </cell>
        </row>
        <row r="1070">
          <cell r="B1070">
            <v>2160203</v>
          </cell>
          <cell r="C1070" t="str">
            <v>机关服务</v>
          </cell>
          <cell r="D1070">
            <v>0</v>
          </cell>
        </row>
        <row r="1071">
          <cell r="B1071">
            <v>2160216</v>
          </cell>
          <cell r="C1071" t="str">
            <v>食品流通安全补贴</v>
          </cell>
          <cell r="D1071">
            <v>0</v>
          </cell>
        </row>
        <row r="1072">
          <cell r="B1072">
            <v>2160217</v>
          </cell>
          <cell r="C1072" t="str">
            <v>市场监测及信息管理</v>
          </cell>
          <cell r="D1072">
            <v>0</v>
          </cell>
        </row>
        <row r="1073">
          <cell r="B1073">
            <v>2160218</v>
          </cell>
          <cell r="C1073" t="str">
            <v>民贸企业补贴</v>
          </cell>
          <cell r="D1073">
            <v>0</v>
          </cell>
        </row>
        <row r="1074">
          <cell r="B1074">
            <v>2160219</v>
          </cell>
          <cell r="C1074" t="str">
            <v>民贸民品贷款贴息</v>
          </cell>
          <cell r="D1074">
            <v>0</v>
          </cell>
        </row>
        <row r="1075">
          <cell r="B1075">
            <v>2160250</v>
          </cell>
          <cell r="C1075" t="str">
            <v>事业运行</v>
          </cell>
          <cell r="D1075">
            <v>0</v>
          </cell>
        </row>
        <row r="1076">
          <cell r="B1076">
            <v>2160299</v>
          </cell>
          <cell r="C1076" t="str">
            <v>其他商业流通事务支出</v>
          </cell>
          <cell r="D1076">
            <v>7</v>
          </cell>
        </row>
        <row r="1077">
          <cell r="B1077">
            <v>21606</v>
          </cell>
          <cell r="C1077" t="str">
            <v>涉外发展服务支出</v>
          </cell>
          <cell r="D1077">
            <v>100</v>
          </cell>
        </row>
        <row r="1078">
          <cell r="B1078">
            <v>2160601</v>
          </cell>
          <cell r="C1078" t="str">
            <v>行政运行</v>
          </cell>
          <cell r="D1078">
            <v>0</v>
          </cell>
        </row>
        <row r="1079">
          <cell r="B1079">
            <v>2160602</v>
          </cell>
          <cell r="C1079" t="str">
            <v>一般行政管理事务</v>
          </cell>
          <cell r="D1079">
            <v>0</v>
          </cell>
        </row>
        <row r="1080">
          <cell r="B1080">
            <v>2160603</v>
          </cell>
          <cell r="C1080" t="str">
            <v>机关服务</v>
          </cell>
          <cell r="D1080">
            <v>0</v>
          </cell>
        </row>
        <row r="1081">
          <cell r="B1081">
            <v>2160607</v>
          </cell>
          <cell r="C1081" t="str">
            <v>外商投资环境建设补助资金</v>
          </cell>
          <cell r="D1081">
            <v>0</v>
          </cell>
        </row>
        <row r="1082">
          <cell r="B1082">
            <v>2160699</v>
          </cell>
          <cell r="C1082" t="str">
            <v>其他涉外发展服务支出</v>
          </cell>
          <cell r="D1082">
            <v>100</v>
          </cell>
        </row>
        <row r="1083">
          <cell r="B1083">
            <v>21699</v>
          </cell>
          <cell r="C1083" t="str">
            <v>其他商业服务业等支出</v>
          </cell>
          <cell r="D1083">
            <v>0</v>
          </cell>
        </row>
        <row r="1084">
          <cell r="B1084">
            <v>2169901</v>
          </cell>
          <cell r="C1084" t="str">
            <v>服务业基础设施建设</v>
          </cell>
          <cell r="D1084">
            <v>0</v>
          </cell>
        </row>
        <row r="1085">
          <cell r="B1085">
            <v>2169999</v>
          </cell>
          <cell r="C1085" t="str">
            <v>其他商业服务业等支出</v>
          </cell>
          <cell r="D1085">
            <v>0</v>
          </cell>
        </row>
        <row r="1086">
          <cell r="B1086">
            <v>217</v>
          </cell>
          <cell r="C1086" t="str">
            <v>十六、金融支出</v>
          </cell>
          <cell r="D1086">
            <v>0</v>
          </cell>
        </row>
        <row r="1087">
          <cell r="B1087">
            <v>21701</v>
          </cell>
          <cell r="C1087" t="str">
            <v>金融部门行政支出</v>
          </cell>
          <cell r="D1087">
            <v>0</v>
          </cell>
        </row>
        <row r="1088">
          <cell r="B1088">
            <v>2170101</v>
          </cell>
          <cell r="C1088" t="str">
            <v>行政运行</v>
          </cell>
          <cell r="D1088">
            <v>0</v>
          </cell>
        </row>
        <row r="1089">
          <cell r="B1089">
            <v>2170102</v>
          </cell>
          <cell r="C1089" t="str">
            <v>一般行政管理事务</v>
          </cell>
          <cell r="D1089">
            <v>0</v>
          </cell>
        </row>
        <row r="1090">
          <cell r="B1090">
            <v>2170103</v>
          </cell>
          <cell r="C1090" t="str">
            <v>机关服务</v>
          </cell>
          <cell r="D1090">
            <v>0</v>
          </cell>
        </row>
        <row r="1091">
          <cell r="B1091">
            <v>2170104</v>
          </cell>
          <cell r="C1091" t="str">
            <v>安全防卫</v>
          </cell>
          <cell r="D1091">
            <v>0</v>
          </cell>
        </row>
        <row r="1092">
          <cell r="B1092">
            <v>2170150</v>
          </cell>
          <cell r="C1092" t="str">
            <v>事业运行</v>
          </cell>
          <cell r="D1092">
            <v>0</v>
          </cell>
        </row>
        <row r="1093">
          <cell r="B1093">
            <v>2170199</v>
          </cell>
          <cell r="C1093" t="str">
            <v>金融部门其他行政支出</v>
          </cell>
          <cell r="D1093">
            <v>0</v>
          </cell>
        </row>
        <row r="1094">
          <cell r="B1094">
            <v>21702</v>
          </cell>
          <cell r="C1094" t="str">
            <v>金融部门监管支出</v>
          </cell>
          <cell r="D1094">
            <v>0</v>
          </cell>
        </row>
        <row r="1095">
          <cell r="B1095">
            <v>2170201</v>
          </cell>
          <cell r="C1095" t="str">
            <v>货币发行</v>
          </cell>
          <cell r="D1095">
            <v>0</v>
          </cell>
        </row>
        <row r="1096">
          <cell r="B1096">
            <v>2170202</v>
          </cell>
          <cell r="C1096" t="str">
            <v>金融服务</v>
          </cell>
          <cell r="D1096">
            <v>0</v>
          </cell>
        </row>
        <row r="1097">
          <cell r="B1097">
            <v>2170203</v>
          </cell>
          <cell r="C1097" t="str">
            <v>反假币</v>
          </cell>
          <cell r="D1097">
            <v>0</v>
          </cell>
        </row>
        <row r="1098">
          <cell r="B1098">
            <v>2170204</v>
          </cell>
          <cell r="C1098" t="str">
            <v>重点金融机构监管</v>
          </cell>
          <cell r="D1098">
            <v>0</v>
          </cell>
        </row>
        <row r="1099">
          <cell r="B1099">
            <v>2170205</v>
          </cell>
          <cell r="C1099" t="str">
            <v>金融稽查与案件处理</v>
          </cell>
          <cell r="D1099">
            <v>0</v>
          </cell>
        </row>
        <row r="1100">
          <cell r="B1100">
            <v>2170206</v>
          </cell>
          <cell r="C1100" t="str">
            <v>金融行业电子化建设</v>
          </cell>
          <cell r="D1100">
            <v>0</v>
          </cell>
        </row>
        <row r="1101">
          <cell r="B1101">
            <v>2170207</v>
          </cell>
          <cell r="C1101" t="str">
            <v>从业人员资格考试</v>
          </cell>
          <cell r="D1101">
            <v>0</v>
          </cell>
        </row>
        <row r="1102">
          <cell r="B1102">
            <v>2170208</v>
          </cell>
          <cell r="C1102" t="str">
            <v>反洗钱</v>
          </cell>
          <cell r="D1102">
            <v>0</v>
          </cell>
        </row>
        <row r="1103">
          <cell r="B1103">
            <v>2170299</v>
          </cell>
          <cell r="C1103" t="str">
            <v>金融部门其他监管支出</v>
          </cell>
          <cell r="D1103">
            <v>0</v>
          </cell>
        </row>
        <row r="1104">
          <cell r="B1104">
            <v>21703</v>
          </cell>
          <cell r="C1104" t="str">
            <v>金融发展支出</v>
          </cell>
          <cell r="D1104">
            <v>0</v>
          </cell>
        </row>
        <row r="1105">
          <cell r="B1105">
            <v>2170301</v>
          </cell>
          <cell r="C1105" t="str">
            <v>政策性银行亏损补贴</v>
          </cell>
          <cell r="D1105">
            <v>0</v>
          </cell>
        </row>
        <row r="1106">
          <cell r="B1106">
            <v>2170302</v>
          </cell>
          <cell r="C1106" t="str">
            <v>利息费用补贴支出</v>
          </cell>
          <cell r="D1106">
            <v>0</v>
          </cell>
        </row>
        <row r="1107">
          <cell r="B1107">
            <v>2170303</v>
          </cell>
          <cell r="C1107" t="str">
            <v>补充资本金</v>
          </cell>
          <cell r="D1107">
            <v>0</v>
          </cell>
        </row>
        <row r="1108">
          <cell r="B1108">
            <v>2170304</v>
          </cell>
          <cell r="C1108" t="str">
            <v>风险基金补助</v>
          </cell>
          <cell r="D1108">
            <v>0</v>
          </cell>
        </row>
        <row r="1109">
          <cell r="B1109">
            <v>2170399</v>
          </cell>
          <cell r="C1109" t="str">
            <v>其他金融发展支出</v>
          </cell>
          <cell r="D1109">
            <v>0</v>
          </cell>
        </row>
        <row r="1110">
          <cell r="B1110">
            <v>21799</v>
          </cell>
          <cell r="C1110" t="str">
            <v>其他金融支出</v>
          </cell>
          <cell r="D1110">
            <v>0</v>
          </cell>
        </row>
        <row r="1111">
          <cell r="B1111">
            <v>2179902</v>
          </cell>
          <cell r="C1111" t="str">
            <v>重点企业贷款贴息</v>
          </cell>
          <cell r="D1111">
            <v>0</v>
          </cell>
        </row>
        <row r="1112">
          <cell r="B1112">
            <v>2179999</v>
          </cell>
          <cell r="C1112" t="str">
            <v>其他金融发展支出</v>
          </cell>
          <cell r="D1112">
            <v>0</v>
          </cell>
        </row>
        <row r="1113">
          <cell r="B1113">
            <v>219</v>
          </cell>
          <cell r="C1113" t="str">
            <v>十七、援助其他地区支出</v>
          </cell>
          <cell r="D1113">
            <v>0</v>
          </cell>
        </row>
        <row r="1114">
          <cell r="B1114">
            <v>21901</v>
          </cell>
          <cell r="C1114" t="str">
            <v>一般公共服务</v>
          </cell>
        </row>
        <row r="1115">
          <cell r="B1115">
            <v>21902</v>
          </cell>
          <cell r="C1115" t="str">
            <v>教育</v>
          </cell>
        </row>
        <row r="1116">
          <cell r="B1116">
            <v>21903</v>
          </cell>
          <cell r="C1116" t="str">
            <v>文化旅游体育与传媒</v>
          </cell>
        </row>
        <row r="1117">
          <cell r="B1117">
            <v>21904</v>
          </cell>
          <cell r="C1117" t="str">
            <v>卫生健康</v>
          </cell>
        </row>
        <row r="1118">
          <cell r="B1118">
            <v>21905</v>
          </cell>
          <cell r="C1118" t="str">
            <v>节能环保</v>
          </cell>
        </row>
        <row r="1119">
          <cell r="B1119">
            <v>21906</v>
          </cell>
          <cell r="C1119" t="str">
            <v>农业农村</v>
          </cell>
        </row>
        <row r="1120">
          <cell r="B1120">
            <v>21907</v>
          </cell>
          <cell r="C1120" t="str">
            <v>交通运输</v>
          </cell>
        </row>
        <row r="1121">
          <cell r="B1121">
            <v>21908</v>
          </cell>
          <cell r="C1121" t="str">
            <v>住房保障</v>
          </cell>
        </row>
        <row r="1122">
          <cell r="B1122">
            <v>21999</v>
          </cell>
          <cell r="C1122" t="str">
            <v>其他支出</v>
          </cell>
        </row>
        <row r="1123">
          <cell r="B1123">
            <v>220</v>
          </cell>
          <cell r="C1123" t="str">
            <v>十八、自然资源海洋气象等支出</v>
          </cell>
          <cell r="D1123">
            <v>1199</v>
          </cell>
        </row>
        <row r="1124">
          <cell r="B1124">
            <v>22001</v>
          </cell>
          <cell r="C1124" t="str">
            <v>自然资源事务</v>
          </cell>
          <cell r="D1124">
            <v>1147</v>
          </cell>
        </row>
        <row r="1125">
          <cell r="B1125">
            <v>2200101</v>
          </cell>
          <cell r="C1125" t="str">
            <v>行政运行</v>
          </cell>
          <cell r="D1125">
            <v>563</v>
          </cell>
        </row>
        <row r="1126">
          <cell r="B1126">
            <v>2200102</v>
          </cell>
          <cell r="C1126" t="str">
            <v>一般行政管理事务</v>
          </cell>
          <cell r="D1126">
            <v>0</v>
          </cell>
        </row>
        <row r="1127">
          <cell r="B1127">
            <v>2200103</v>
          </cell>
          <cell r="C1127" t="str">
            <v>机关服务</v>
          </cell>
          <cell r="D1127">
            <v>0</v>
          </cell>
        </row>
        <row r="1128">
          <cell r="B1128">
            <v>2200104</v>
          </cell>
          <cell r="C1128" t="str">
            <v>自然资源规划及管理</v>
          </cell>
          <cell r="D1128">
            <v>100</v>
          </cell>
        </row>
        <row r="1129">
          <cell r="B1129">
            <v>2200106</v>
          </cell>
          <cell r="C1129" t="str">
            <v>自然资源利用与保护</v>
          </cell>
          <cell r="D1129">
            <v>0</v>
          </cell>
        </row>
        <row r="1130">
          <cell r="B1130">
            <v>2200107</v>
          </cell>
          <cell r="C1130" t="str">
            <v>自然资源社会公益服务</v>
          </cell>
          <cell r="D1130">
            <v>0</v>
          </cell>
        </row>
        <row r="1131">
          <cell r="B1131">
            <v>2200108</v>
          </cell>
          <cell r="C1131" t="str">
            <v>自然资源行业业务管理</v>
          </cell>
          <cell r="D1131">
            <v>0</v>
          </cell>
        </row>
        <row r="1132">
          <cell r="B1132">
            <v>2200109</v>
          </cell>
          <cell r="C1132" t="str">
            <v>自然资源调查与确权登记</v>
          </cell>
          <cell r="D1132">
            <v>0</v>
          </cell>
        </row>
        <row r="1133">
          <cell r="B1133">
            <v>2200112</v>
          </cell>
          <cell r="C1133" t="str">
            <v>土地资源储备支出</v>
          </cell>
          <cell r="D1133">
            <v>0</v>
          </cell>
        </row>
        <row r="1134">
          <cell r="B1134">
            <v>2200113</v>
          </cell>
          <cell r="C1134" t="str">
            <v>地质矿产资源与环境调查</v>
          </cell>
          <cell r="D1134">
            <v>0</v>
          </cell>
        </row>
        <row r="1135">
          <cell r="B1135">
            <v>2200114</v>
          </cell>
          <cell r="C1135" t="str">
            <v>地质勘查与矿产资源管理</v>
          </cell>
          <cell r="D1135">
            <v>0</v>
          </cell>
        </row>
        <row r="1136">
          <cell r="B1136">
            <v>2200115</v>
          </cell>
          <cell r="C1136" t="str">
            <v>地质转产项目财政贴息</v>
          </cell>
          <cell r="D1136">
            <v>0</v>
          </cell>
        </row>
        <row r="1137">
          <cell r="B1137">
            <v>2200116</v>
          </cell>
          <cell r="C1137" t="str">
            <v>国外风险勘查</v>
          </cell>
          <cell r="D1137">
            <v>0</v>
          </cell>
        </row>
        <row r="1138">
          <cell r="B1138">
            <v>2200119</v>
          </cell>
          <cell r="C1138" t="str">
            <v>地质勘查基金（周转金）支出</v>
          </cell>
          <cell r="D1138">
            <v>0</v>
          </cell>
        </row>
        <row r="1139">
          <cell r="B1139">
            <v>2200120</v>
          </cell>
          <cell r="C1139" t="str">
            <v>海域与海岛管理</v>
          </cell>
          <cell r="D1139">
            <v>0</v>
          </cell>
        </row>
        <row r="1140">
          <cell r="B1140">
            <v>2200121</v>
          </cell>
          <cell r="C1140" t="str">
            <v>自然资源国际合作与海洋权益维护</v>
          </cell>
          <cell r="D1140">
            <v>0</v>
          </cell>
        </row>
        <row r="1141">
          <cell r="B1141">
            <v>2200122</v>
          </cell>
          <cell r="C1141" t="str">
            <v>自然资源卫星</v>
          </cell>
          <cell r="D1141">
            <v>0</v>
          </cell>
        </row>
        <row r="1142">
          <cell r="B1142">
            <v>2200123</v>
          </cell>
          <cell r="C1142" t="str">
            <v>极地考察</v>
          </cell>
          <cell r="D1142">
            <v>0</v>
          </cell>
        </row>
        <row r="1143">
          <cell r="B1143">
            <v>2200124</v>
          </cell>
          <cell r="C1143" t="str">
            <v>深海调查与资源开发</v>
          </cell>
          <cell r="D1143">
            <v>0</v>
          </cell>
        </row>
        <row r="1144">
          <cell r="B1144">
            <v>2200125</v>
          </cell>
          <cell r="C1144" t="str">
            <v>海港航标维护</v>
          </cell>
          <cell r="D1144">
            <v>0</v>
          </cell>
        </row>
        <row r="1145">
          <cell r="B1145">
            <v>2200126</v>
          </cell>
          <cell r="C1145" t="str">
            <v>海水淡化</v>
          </cell>
          <cell r="D1145">
            <v>0</v>
          </cell>
        </row>
        <row r="1146">
          <cell r="B1146">
            <v>2200127</v>
          </cell>
          <cell r="C1146" t="str">
            <v>无居民海岛使用金支出</v>
          </cell>
          <cell r="D1146">
            <v>0</v>
          </cell>
        </row>
        <row r="1147">
          <cell r="B1147">
            <v>2200128</v>
          </cell>
          <cell r="C1147" t="str">
            <v>海洋战略规划与预警监测</v>
          </cell>
          <cell r="D1147">
            <v>0</v>
          </cell>
        </row>
        <row r="1148">
          <cell r="B1148">
            <v>2200129</v>
          </cell>
          <cell r="C1148" t="str">
            <v>基础测绘与地理信息监管</v>
          </cell>
          <cell r="D1148">
            <v>0</v>
          </cell>
        </row>
        <row r="1149">
          <cell r="B1149">
            <v>2200150</v>
          </cell>
          <cell r="C1149" t="str">
            <v>事业运行</v>
          </cell>
          <cell r="D1149">
            <v>443</v>
          </cell>
        </row>
        <row r="1150">
          <cell r="B1150">
            <v>2200199</v>
          </cell>
          <cell r="C1150" t="str">
            <v>其他自然资源事务支出</v>
          </cell>
          <cell r="D1150">
            <v>41</v>
          </cell>
        </row>
        <row r="1151">
          <cell r="B1151">
            <v>22005</v>
          </cell>
          <cell r="C1151" t="str">
            <v>气象事务</v>
          </cell>
          <cell r="D1151">
            <v>52</v>
          </cell>
        </row>
        <row r="1152">
          <cell r="B1152">
            <v>2200501</v>
          </cell>
          <cell r="C1152" t="str">
            <v>行政运行</v>
          </cell>
          <cell r="D1152">
            <v>11</v>
          </cell>
        </row>
        <row r="1153">
          <cell r="B1153">
            <v>2200502</v>
          </cell>
          <cell r="C1153" t="str">
            <v>一般行政管理事务</v>
          </cell>
          <cell r="D1153">
            <v>0</v>
          </cell>
        </row>
        <row r="1154">
          <cell r="B1154">
            <v>2200503</v>
          </cell>
          <cell r="C1154" t="str">
            <v>机关服务</v>
          </cell>
          <cell r="D1154">
            <v>0</v>
          </cell>
        </row>
        <row r="1155">
          <cell r="B1155">
            <v>2200504</v>
          </cell>
          <cell r="C1155" t="str">
            <v>气象事业机构</v>
          </cell>
          <cell r="D1155">
            <v>16</v>
          </cell>
        </row>
        <row r="1156">
          <cell r="B1156">
            <v>2200506</v>
          </cell>
          <cell r="C1156" t="str">
            <v>气象探测</v>
          </cell>
          <cell r="D1156">
            <v>0</v>
          </cell>
        </row>
        <row r="1157">
          <cell r="B1157">
            <v>2200507</v>
          </cell>
          <cell r="C1157" t="str">
            <v>气象信息传输及管理</v>
          </cell>
          <cell r="D1157">
            <v>16</v>
          </cell>
        </row>
        <row r="1158">
          <cell r="B1158">
            <v>2200508</v>
          </cell>
          <cell r="C1158" t="str">
            <v>气象预报预测</v>
          </cell>
          <cell r="D1158">
            <v>0</v>
          </cell>
        </row>
        <row r="1159">
          <cell r="B1159">
            <v>2200509</v>
          </cell>
          <cell r="C1159" t="str">
            <v>气象服务</v>
          </cell>
          <cell r="D1159">
            <v>0</v>
          </cell>
        </row>
        <row r="1160">
          <cell r="B1160">
            <v>2200510</v>
          </cell>
          <cell r="C1160" t="str">
            <v>气象装备保障维护</v>
          </cell>
          <cell r="D1160">
            <v>0</v>
          </cell>
        </row>
        <row r="1161">
          <cell r="B1161">
            <v>2200511</v>
          </cell>
          <cell r="C1161" t="str">
            <v>气象基础设施建设与维修</v>
          </cell>
          <cell r="D1161">
            <v>9</v>
          </cell>
        </row>
        <row r="1162">
          <cell r="B1162">
            <v>2200512</v>
          </cell>
          <cell r="C1162" t="str">
            <v>气象卫星</v>
          </cell>
          <cell r="D1162">
            <v>0</v>
          </cell>
        </row>
        <row r="1163">
          <cell r="B1163">
            <v>2200513</v>
          </cell>
          <cell r="C1163" t="str">
            <v>气象法规与标准</v>
          </cell>
          <cell r="D1163">
            <v>0</v>
          </cell>
        </row>
        <row r="1164">
          <cell r="B1164">
            <v>2200514</v>
          </cell>
          <cell r="C1164" t="str">
            <v>气象资金审计稽查</v>
          </cell>
          <cell r="D1164">
            <v>0</v>
          </cell>
        </row>
        <row r="1165">
          <cell r="B1165">
            <v>2200599</v>
          </cell>
          <cell r="C1165" t="str">
            <v>其他气象事务支出</v>
          </cell>
          <cell r="D1165">
            <v>0</v>
          </cell>
        </row>
        <row r="1166">
          <cell r="B1166">
            <v>22099</v>
          </cell>
          <cell r="C1166" t="str">
            <v>其他自然资源海洋气象等支出</v>
          </cell>
          <cell r="D1166">
            <v>0</v>
          </cell>
        </row>
        <row r="1167">
          <cell r="B1167">
            <v>2209999</v>
          </cell>
          <cell r="C1167" t="str">
            <v>其他自然资源海洋气象等支出</v>
          </cell>
          <cell r="D1167">
            <v>0</v>
          </cell>
        </row>
        <row r="1168">
          <cell r="B1168">
            <v>221</v>
          </cell>
          <cell r="C1168" t="str">
            <v>十九、住房保障支出</v>
          </cell>
          <cell r="D1168">
            <v>7921</v>
          </cell>
        </row>
        <row r="1169">
          <cell r="B1169">
            <v>22101</v>
          </cell>
          <cell r="C1169" t="str">
            <v>保障性安居工程支出</v>
          </cell>
          <cell r="D1169">
            <v>7</v>
          </cell>
        </row>
        <row r="1170">
          <cell r="B1170">
            <v>2210101</v>
          </cell>
          <cell r="C1170" t="str">
            <v>廉租住房</v>
          </cell>
          <cell r="D1170">
            <v>0</v>
          </cell>
        </row>
        <row r="1171">
          <cell r="B1171">
            <v>2210102</v>
          </cell>
          <cell r="C1171" t="str">
            <v>沉陷区治理</v>
          </cell>
          <cell r="D1171">
            <v>0</v>
          </cell>
        </row>
        <row r="1172">
          <cell r="B1172">
            <v>2210103</v>
          </cell>
          <cell r="C1172" t="str">
            <v>棚户区改造</v>
          </cell>
          <cell r="D1172">
            <v>0</v>
          </cell>
        </row>
        <row r="1173">
          <cell r="B1173">
            <v>2210104</v>
          </cell>
          <cell r="C1173" t="str">
            <v>少数民族地区游牧民定居工程</v>
          </cell>
          <cell r="D1173">
            <v>0</v>
          </cell>
        </row>
        <row r="1174">
          <cell r="B1174">
            <v>2210105</v>
          </cell>
          <cell r="C1174" t="str">
            <v>农村危房改造</v>
          </cell>
          <cell r="D1174">
            <v>7</v>
          </cell>
        </row>
        <row r="1175">
          <cell r="B1175">
            <v>2210106</v>
          </cell>
          <cell r="C1175" t="str">
            <v>公共租赁住房</v>
          </cell>
          <cell r="D1175">
            <v>0</v>
          </cell>
        </row>
        <row r="1176">
          <cell r="B1176">
            <v>2210107</v>
          </cell>
          <cell r="C1176" t="str">
            <v>保障性住房租金补贴</v>
          </cell>
          <cell r="D1176">
            <v>0</v>
          </cell>
        </row>
        <row r="1177">
          <cell r="B1177">
            <v>2210108</v>
          </cell>
          <cell r="C1177" t="str">
            <v>老旧小区改造</v>
          </cell>
          <cell r="D1177">
            <v>0</v>
          </cell>
        </row>
        <row r="1178">
          <cell r="B1178">
            <v>2210109</v>
          </cell>
          <cell r="C1178" t="str">
            <v>住房租赁市场发展</v>
          </cell>
          <cell r="D1178">
            <v>0</v>
          </cell>
        </row>
        <row r="1179">
          <cell r="B1179">
            <v>2210110</v>
          </cell>
          <cell r="C1179" t="str">
            <v>保障性租赁住房</v>
          </cell>
          <cell r="D1179">
            <v>0</v>
          </cell>
        </row>
        <row r="1180">
          <cell r="B1180">
            <v>2210199</v>
          </cell>
          <cell r="C1180" t="str">
            <v>其他保障性安居工程支出</v>
          </cell>
          <cell r="D1180">
            <v>0</v>
          </cell>
        </row>
        <row r="1181">
          <cell r="B1181">
            <v>22102</v>
          </cell>
          <cell r="C1181" t="str">
            <v>住房改革支出</v>
          </cell>
          <cell r="D1181">
            <v>7914</v>
          </cell>
        </row>
        <row r="1182">
          <cell r="B1182">
            <v>2210201</v>
          </cell>
          <cell r="C1182" t="str">
            <v>住房公积金</v>
          </cell>
          <cell r="D1182">
            <v>7329</v>
          </cell>
        </row>
        <row r="1183">
          <cell r="B1183">
            <v>2210202</v>
          </cell>
          <cell r="C1183" t="str">
            <v>提租补贴</v>
          </cell>
          <cell r="D1183">
            <v>0</v>
          </cell>
        </row>
        <row r="1184">
          <cell r="B1184">
            <v>2210203</v>
          </cell>
          <cell r="C1184" t="str">
            <v>购房补贴</v>
          </cell>
          <cell r="D1184">
            <v>585</v>
          </cell>
        </row>
        <row r="1185">
          <cell r="B1185">
            <v>22103</v>
          </cell>
          <cell r="C1185" t="str">
            <v>城乡社区住宅</v>
          </cell>
          <cell r="D1185">
            <v>0</v>
          </cell>
        </row>
        <row r="1186">
          <cell r="B1186">
            <v>2210301</v>
          </cell>
          <cell r="C1186" t="str">
            <v>公有住房建设和维修改造支出</v>
          </cell>
          <cell r="D1186">
            <v>0</v>
          </cell>
        </row>
        <row r="1187">
          <cell r="B1187">
            <v>2210302</v>
          </cell>
          <cell r="C1187" t="str">
            <v>住房公积金管理</v>
          </cell>
          <cell r="D1187">
            <v>0</v>
          </cell>
        </row>
        <row r="1188">
          <cell r="B1188">
            <v>2210399</v>
          </cell>
          <cell r="C1188" t="str">
            <v>其他城乡社区住宅支出</v>
          </cell>
          <cell r="D1188">
            <v>0</v>
          </cell>
        </row>
        <row r="1189">
          <cell r="B1189">
            <v>222</v>
          </cell>
          <cell r="C1189" t="str">
            <v>二十、粮油物资储备支出</v>
          </cell>
          <cell r="D1189">
            <v>395</v>
          </cell>
        </row>
        <row r="1190">
          <cell r="B1190">
            <v>22201</v>
          </cell>
          <cell r="C1190" t="str">
            <v>粮油事务</v>
          </cell>
          <cell r="D1190">
            <v>345</v>
          </cell>
        </row>
        <row r="1191">
          <cell r="B1191">
            <v>2220101</v>
          </cell>
          <cell r="C1191" t="str">
            <v>行政运行</v>
          </cell>
          <cell r="D1191">
            <v>0</v>
          </cell>
        </row>
        <row r="1192">
          <cell r="B1192">
            <v>2220102</v>
          </cell>
          <cell r="C1192" t="str">
            <v>一般行政管理事务</v>
          </cell>
          <cell r="D1192">
            <v>0</v>
          </cell>
        </row>
        <row r="1193">
          <cell r="B1193">
            <v>2220103</v>
          </cell>
          <cell r="C1193" t="str">
            <v>机关服务</v>
          </cell>
          <cell r="D1193">
            <v>0</v>
          </cell>
        </row>
        <row r="1194">
          <cell r="B1194">
            <v>2220104</v>
          </cell>
          <cell r="C1194" t="str">
            <v>财务与审计支出</v>
          </cell>
          <cell r="D1194">
            <v>0</v>
          </cell>
        </row>
        <row r="1195">
          <cell r="B1195">
            <v>2220105</v>
          </cell>
          <cell r="C1195" t="str">
            <v>信息统计</v>
          </cell>
          <cell r="D1195">
            <v>1</v>
          </cell>
        </row>
        <row r="1196">
          <cell r="B1196">
            <v>2220106</v>
          </cell>
          <cell r="C1196" t="str">
            <v>专项业务活动</v>
          </cell>
          <cell r="D1196">
            <v>17</v>
          </cell>
        </row>
        <row r="1197">
          <cell r="B1197">
            <v>2220107</v>
          </cell>
          <cell r="C1197" t="str">
            <v>国家粮油差价补贴</v>
          </cell>
          <cell r="D1197">
            <v>0</v>
          </cell>
        </row>
        <row r="1198">
          <cell r="B1198">
            <v>2220112</v>
          </cell>
          <cell r="C1198" t="str">
            <v>粮食财务挂账利息补贴</v>
          </cell>
          <cell r="D1198">
            <v>10</v>
          </cell>
        </row>
        <row r="1199">
          <cell r="B1199">
            <v>2220113</v>
          </cell>
          <cell r="C1199" t="str">
            <v>粮食财务挂账消化款</v>
          </cell>
          <cell r="D1199">
            <v>90</v>
          </cell>
        </row>
        <row r="1200">
          <cell r="B1200">
            <v>2220114</v>
          </cell>
          <cell r="C1200" t="str">
            <v>处理陈化粮补贴</v>
          </cell>
          <cell r="D1200">
            <v>0</v>
          </cell>
        </row>
        <row r="1201">
          <cell r="B1201">
            <v>2220115</v>
          </cell>
          <cell r="C1201" t="str">
            <v>粮食风险基金</v>
          </cell>
          <cell r="D1201">
            <v>218</v>
          </cell>
        </row>
        <row r="1202">
          <cell r="B1202">
            <v>2220118</v>
          </cell>
          <cell r="C1202" t="str">
            <v>粮油市场调控专项资金</v>
          </cell>
          <cell r="D1202">
            <v>0</v>
          </cell>
        </row>
        <row r="1203">
          <cell r="B1203">
            <v>2220119</v>
          </cell>
          <cell r="C1203" t="str">
            <v>设施建设</v>
          </cell>
          <cell r="D1203">
            <v>0</v>
          </cell>
        </row>
        <row r="1204">
          <cell r="B1204">
            <v>2220120</v>
          </cell>
          <cell r="C1204" t="str">
            <v>设施安全</v>
          </cell>
          <cell r="D1204">
            <v>0</v>
          </cell>
        </row>
        <row r="1205">
          <cell r="B1205">
            <v>2220121</v>
          </cell>
          <cell r="C1205" t="str">
            <v>物资保管体系</v>
          </cell>
          <cell r="D1205">
            <v>0</v>
          </cell>
        </row>
        <row r="1206">
          <cell r="B1206">
            <v>2220150</v>
          </cell>
          <cell r="C1206" t="str">
            <v>事业运行</v>
          </cell>
          <cell r="D1206">
            <v>0</v>
          </cell>
        </row>
        <row r="1207">
          <cell r="B1207">
            <v>2220199</v>
          </cell>
          <cell r="C1207" t="str">
            <v>其他粮油事务支出</v>
          </cell>
          <cell r="D1207">
            <v>9</v>
          </cell>
        </row>
        <row r="1208">
          <cell r="B1208">
            <v>22203</v>
          </cell>
          <cell r="C1208" t="str">
            <v>能源储备</v>
          </cell>
          <cell r="D1208">
            <v>0</v>
          </cell>
        </row>
        <row r="1209">
          <cell r="B1209">
            <v>2220301</v>
          </cell>
          <cell r="C1209" t="str">
            <v>石油储备</v>
          </cell>
          <cell r="D1209">
            <v>0</v>
          </cell>
        </row>
        <row r="1210">
          <cell r="B1210">
            <v>2220303</v>
          </cell>
          <cell r="C1210" t="str">
            <v>天然铀储备</v>
          </cell>
          <cell r="D1210">
            <v>0</v>
          </cell>
        </row>
        <row r="1211">
          <cell r="B1211">
            <v>2220304</v>
          </cell>
          <cell r="C1211" t="str">
            <v>煤炭储备</v>
          </cell>
          <cell r="D1211">
            <v>0</v>
          </cell>
        </row>
        <row r="1212">
          <cell r="B1212">
            <v>2220305</v>
          </cell>
          <cell r="C1212" t="str">
            <v>成品油储备</v>
          </cell>
          <cell r="D1212">
            <v>0</v>
          </cell>
        </row>
        <row r="1213">
          <cell r="B1213">
            <v>2220306</v>
          </cell>
          <cell r="C1213" t="str">
            <v>天然气储备▲</v>
          </cell>
        </row>
        <row r="1214">
          <cell r="B1214">
            <v>2220399</v>
          </cell>
          <cell r="C1214" t="str">
            <v>其他能源储备支出</v>
          </cell>
          <cell r="D1214">
            <v>0</v>
          </cell>
        </row>
        <row r="1215">
          <cell r="B1215">
            <v>22204</v>
          </cell>
          <cell r="C1215" t="str">
            <v>粮油储备</v>
          </cell>
          <cell r="D1215">
            <v>21</v>
          </cell>
        </row>
        <row r="1216">
          <cell r="B1216">
            <v>2220401</v>
          </cell>
          <cell r="C1216" t="str">
            <v>储备粮油补贴</v>
          </cell>
          <cell r="D1216">
            <v>21</v>
          </cell>
        </row>
        <row r="1217">
          <cell r="B1217">
            <v>2220402</v>
          </cell>
          <cell r="C1217" t="str">
            <v>储备粮油差价补贴</v>
          </cell>
          <cell r="D1217">
            <v>0</v>
          </cell>
        </row>
        <row r="1218">
          <cell r="B1218">
            <v>2220403</v>
          </cell>
          <cell r="C1218" t="str">
            <v>储备粮（油）库建设</v>
          </cell>
          <cell r="D1218">
            <v>0</v>
          </cell>
        </row>
        <row r="1219">
          <cell r="B1219">
            <v>2220404</v>
          </cell>
          <cell r="C1219" t="str">
            <v>最低收购价政策支出</v>
          </cell>
          <cell r="D1219">
            <v>0</v>
          </cell>
        </row>
        <row r="1220">
          <cell r="B1220">
            <v>2220499</v>
          </cell>
          <cell r="C1220" t="str">
            <v>其他粮油储备支出</v>
          </cell>
          <cell r="D1220">
            <v>0</v>
          </cell>
        </row>
        <row r="1221">
          <cell r="B1221">
            <v>22205</v>
          </cell>
          <cell r="C1221" t="str">
            <v>重要商品储备</v>
          </cell>
          <cell r="D1221">
            <v>29</v>
          </cell>
        </row>
        <row r="1222">
          <cell r="B1222">
            <v>2220501</v>
          </cell>
          <cell r="C1222" t="str">
            <v>棉花储备</v>
          </cell>
          <cell r="D1222">
            <v>0</v>
          </cell>
        </row>
        <row r="1223">
          <cell r="B1223">
            <v>2220502</v>
          </cell>
          <cell r="C1223" t="str">
            <v>食糖储备</v>
          </cell>
          <cell r="D1223">
            <v>0</v>
          </cell>
        </row>
        <row r="1224">
          <cell r="B1224">
            <v>2220503</v>
          </cell>
          <cell r="C1224" t="str">
            <v>肉类储备</v>
          </cell>
          <cell r="D1224">
            <v>0</v>
          </cell>
        </row>
        <row r="1225">
          <cell r="B1225">
            <v>2220504</v>
          </cell>
          <cell r="C1225" t="str">
            <v>化肥储备</v>
          </cell>
          <cell r="D1225">
            <v>0</v>
          </cell>
        </row>
        <row r="1226">
          <cell r="B1226">
            <v>2220505</v>
          </cell>
          <cell r="C1226" t="str">
            <v>农药储备</v>
          </cell>
          <cell r="D1226">
            <v>0</v>
          </cell>
        </row>
        <row r="1227">
          <cell r="B1227">
            <v>2220506</v>
          </cell>
          <cell r="C1227" t="str">
            <v>边销茶储备</v>
          </cell>
          <cell r="D1227">
            <v>0</v>
          </cell>
        </row>
        <row r="1228">
          <cell r="B1228">
            <v>2220507</v>
          </cell>
          <cell r="C1228" t="str">
            <v>羊毛储备</v>
          </cell>
          <cell r="D1228">
            <v>0</v>
          </cell>
        </row>
        <row r="1229">
          <cell r="B1229">
            <v>2220508</v>
          </cell>
          <cell r="C1229" t="str">
            <v>医药储备</v>
          </cell>
          <cell r="D1229">
            <v>0</v>
          </cell>
        </row>
        <row r="1230">
          <cell r="B1230">
            <v>2220509</v>
          </cell>
          <cell r="C1230" t="str">
            <v>食盐储备</v>
          </cell>
          <cell r="D1230">
            <v>0</v>
          </cell>
        </row>
        <row r="1231">
          <cell r="B1231">
            <v>2220510</v>
          </cell>
          <cell r="C1231" t="str">
            <v>战略物资储备</v>
          </cell>
          <cell r="D1231">
            <v>0</v>
          </cell>
        </row>
        <row r="1232">
          <cell r="B1232">
            <v>2220511</v>
          </cell>
          <cell r="C1232" t="str">
            <v>应急物资储备</v>
          </cell>
          <cell r="D1232">
            <v>29</v>
          </cell>
        </row>
        <row r="1233">
          <cell r="B1233">
            <v>2220599</v>
          </cell>
          <cell r="C1233" t="str">
            <v>其他重要商品储备支出</v>
          </cell>
          <cell r="D1233">
            <v>0</v>
          </cell>
        </row>
        <row r="1234">
          <cell r="B1234">
            <v>224</v>
          </cell>
          <cell r="C1234" t="str">
            <v>二十一、灾害防治及应急管理支出</v>
          </cell>
          <cell r="D1234">
            <v>2018</v>
          </cell>
        </row>
        <row r="1235">
          <cell r="B1235">
            <v>22401</v>
          </cell>
          <cell r="C1235" t="str">
            <v>应急管理事务</v>
          </cell>
          <cell r="D1235">
            <v>848</v>
          </cell>
        </row>
        <row r="1236">
          <cell r="B1236">
            <v>2240101</v>
          </cell>
          <cell r="C1236" t="str">
            <v>行政运行</v>
          </cell>
          <cell r="D1236">
            <v>375</v>
          </cell>
        </row>
        <row r="1237">
          <cell r="B1237">
            <v>2240102</v>
          </cell>
          <cell r="C1237" t="str">
            <v>一般行政管理事务</v>
          </cell>
          <cell r="D1237">
            <v>0</v>
          </cell>
        </row>
        <row r="1238">
          <cell r="B1238">
            <v>2240103</v>
          </cell>
          <cell r="C1238" t="str">
            <v>机关服务</v>
          </cell>
          <cell r="D1238">
            <v>0</v>
          </cell>
        </row>
        <row r="1239">
          <cell r="B1239">
            <v>2240104</v>
          </cell>
          <cell r="C1239" t="str">
            <v>灾害风险防治</v>
          </cell>
          <cell r="D1239">
            <v>0</v>
          </cell>
        </row>
        <row r="1240">
          <cell r="B1240">
            <v>2240105</v>
          </cell>
          <cell r="C1240" t="str">
            <v>国务院安委会专项</v>
          </cell>
          <cell r="D1240">
            <v>0</v>
          </cell>
        </row>
        <row r="1241">
          <cell r="B1241">
            <v>2240106</v>
          </cell>
          <cell r="C1241" t="str">
            <v>安全监管</v>
          </cell>
          <cell r="D1241">
            <v>120</v>
          </cell>
        </row>
        <row r="1242">
          <cell r="B1242">
            <v>2240108</v>
          </cell>
          <cell r="C1242" t="str">
            <v>应急救援</v>
          </cell>
          <cell r="D1242">
            <v>0</v>
          </cell>
        </row>
        <row r="1243">
          <cell r="B1243">
            <v>2240109</v>
          </cell>
          <cell r="C1243" t="str">
            <v>应急管理</v>
          </cell>
          <cell r="D1243">
            <v>113</v>
          </cell>
        </row>
        <row r="1244">
          <cell r="B1244">
            <v>2240150</v>
          </cell>
          <cell r="C1244" t="str">
            <v>事业运行</v>
          </cell>
          <cell r="D1244">
            <v>240</v>
          </cell>
        </row>
        <row r="1245">
          <cell r="B1245">
            <v>2240199</v>
          </cell>
          <cell r="C1245" t="str">
            <v>其他应急管理支出</v>
          </cell>
          <cell r="D1245">
            <v>0</v>
          </cell>
        </row>
        <row r="1246">
          <cell r="B1246">
            <v>22402</v>
          </cell>
          <cell r="C1246" t="str">
            <v>消防救援事务</v>
          </cell>
          <cell r="D1246">
            <v>1001</v>
          </cell>
        </row>
        <row r="1247">
          <cell r="B1247">
            <v>2240201</v>
          </cell>
          <cell r="C1247" t="str">
            <v>行政运行</v>
          </cell>
          <cell r="D1247">
            <v>491</v>
          </cell>
        </row>
        <row r="1248">
          <cell r="B1248">
            <v>2240202</v>
          </cell>
          <cell r="C1248" t="str">
            <v>一般行政管理事务</v>
          </cell>
          <cell r="D1248">
            <v>0</v>
          </cell>
        </row>
        <row r="1249">
          <cell r="B1249">
            <v>2240203</v>
          </cell>
          <cell r="C1249" t="str">
            <v>机关服务</v>
          </cell>
          <cell r="D1249">
            <v>0</v>
          </cell>
        </row>
        <row r="1250">
          <cell r="B1250">
            <v>2240204</v>
          </cell>
          <cell r="C1250" t="str">
            <v>消防应急救援</v>
          </cell>
          <cell r="D1250">
            <v>510</v>
          </cell>
        </row>
        <row r="1251">
          <cell r="B1251">
            <v>2240250</v>
          </cell>
          <cell r="C1251" t="str">
            <v>事业运行</v>
          </cell>
          <cell r="D1251">
            <v>0</v>
          </cell>
        </row>
        <row r="1252">
          <cell r="B1252">
            <v>2240299</v>
          </cell>
          <cell r="C1252" t="str">
            <v>其他消防救援事务支出</v>
          </cell>
          <cell r="D1252">
            <v>0</v>
          </cell>
        </row>
        <row r="1253">
          <cell r="B1253">
            <v>22404</v>
          </cell>
          <cell r="C1253" t="str">
            <v>矿山安全</v>
          </cell>
          <cell r="D1253">
            <v>0</v>
          </cell>
        </row>
        <row r="1254">
          <cell r="B1254">
            <v>2240401</v>
          </cell>
          <cell r="C1254" t="str">
            <v>行政运行</v>
          </cell>
          <cell r="D1254">
            <v>0</v>
          </cell>
        </row>
        <row r="1255">
          <cell r="B1255">
            <v>2240402</v>
          </cell>
          <cell r="C1255" t="str">
            <v>一般行政管理事务</v>
          </cell>
          <cell r="D1255">
            <v>0</v>
          </cell>
        </row>
        <row r="1256">
          <cell r="B1256">
            <v>2240403</v>
          </cell>
          <cell r="C1256" t="str">
            <v>机关服务</v>
          </cell>
          <cell r="D1256">
            <v>0</v>
          </cell>
        </row>
        <row r="1257">
          <cell r="B1257">
            <v>2240404</v>
          </cell>
          <cell r="C1257" t="str">
            <v>矿山安全监察事务</v>
          </cell>
          <cell r="D1257">
            <v>0</v>
          </cell>
        </row>
        <row r="1258">
          <cell r="B1258">
            <v>2240405</v>
          </cell>
          <cell r="C1258" t="str">
            <v>矿山应急救援事务</v>
          </cell>
          <cell r="D1258">
            <v>0</v>
          </cell>
        </row>
        <row r="1259">
          <cell r="B1259">
            <v>2240450</v>
          </cell>
          <cell r="C1259" t="str">
            <v>事业运行</v>
          </cell>
          <cell r="D1259">
            <v>0</v>
          </cell>
        </row>
        <row r="1260">
          <cell r="B1260">
            <v>2240499</v>
          </cell>
          <cell r="C1260" t="str">
            <v>其他矿山安全支出</v>
          </cell>
          <cell r="D1260">
            <v>0</v>
          </cell>
        </row>
        <row r="1261">
          <cell r="B1261">
            <v>22405</v>
          </cell>
          <cell r="C1261" t="str">
            <v>地震事务</v>
          </cell>
          <cell r="D1261">
            <v>116</v>
          </cell>
        </row>
        <row r="1262">
          <cell r="B1262">
            <v>2240501</v>
          </cell>
          <cell r="C1262" t="str">
            <v>行政运行</v>
          </cell>
          <cell r="D1262">
            <v>114</v>
          </cell>
        </row>
        <row r="1263">
          <cell r="B1263">
            <v>2240502</v>
          </cell>
          <cell r="C1263" t="str">
            <v>一般行政管理事务</v>
          </cell>
          <cell r="D1263">
            <v>0</v>
          </cell>
        </row>
        <row r="1264">
          <cell r="B1264">
            <v>2240503</v>
          </cell>
          <cell r="C1264" t="str">
            <v>机关服务</v>
          </cell>
          <cell r="D1264">
            <v>0</v>
          </cell>
        </row>
        <row r="1265">
          <cell r="B1265">
            <v>2240504</v>
          </cell>
          <cell r="C1265" t="str">
            <v>地震监测</v>
          </cell>
          <cell r="D1265">
            <v>0</v>
          </cell>
        </row>
        <row r="1266">
          <cell r="B1266">
            <v>2240505</v>
          </cell>
          <cell r="C1266" t="str">
            <v>地震预测预报</v>
          </cell>
          <cell r="D1266">
            <v>2</v>
          </cell>
        </row>
        <row r="1267">
          <cell r="B1267">
            <v>2240506</v>
          </cell>
          <cell r="C1267" t="str">
            <v>地震灾害预防</v>
          </cell>
          <cell r="D1267">
            <v>0</v>
          </cell>
        </row>
        <row r="1268">
          <cell r="B1268">
            <v>2240507</v>
          </cell>
          <cell r="C1268" t="str">
            <v>地震应急救援</v>
          </cell>
          <cell r="D1268">
            <v>0</v>
          </cell>
        </row>
        <row r="1269">
          <cell r="B1269">
            <v>2240508</v>
          </cell>
          <cell r="C1269" t="str">
            <v>地震环境探察</v>
          </cell>
          <cell r="D1269">
            <v>0</v>
          </cell>
        </row>
        <row r="1270">
          <cell r="B1270">
            <v>2240509</v>
          </cell>
          <cell r="C1270" t="str">
            <v>防震减灾信息管理</v>
          </cell>
          <cell r="D1270">
            <v>0</v>
          </cell>
        </row>
        <row r="1271">
          <cell r="B1271">
            <v>2240510</v>
          </cell>
          <cell r="C1271" t="str">
            <v>防震减灾基础管理</v>
          </cell>
          <cell r="D1271">
            <v>0</v>
          </cell>
        </row>
        <row r="1272">
          <cell r="B1272">
            <v>2240550</v>
          </cell>
          <cell r="C1272" t="str">
            <v>地震事业机构</v>
          </cell>
          <cell r="D1272">
            <v>0</v>
          </cell>
        </row>
        <row r="1273">
          <cell r="B1273">
            <v>2240599</v>
          </cell>
          <cell r="C1273" t="str">
            <v>其他地震事务支出</v>
          </cell>
          <cell r="D1273">
            <v>0</v>
          </cell>
        </row>
        <row r="1274">
          <cell r="B1274">
            <v>22406</v>
          </cell>
          <cell r="C1274" t="str">
            <v>自然灾害防治</v>
          </cell>
          <cell r="D1274">
            <v>40</v>
          </cell>
        </row>
        <row r="1275">
          <cell r="B1275">
            <v>2240601</v>
          </cell>
          <cell r="C1275" t="str">
            <v>地质灾害防治</v>
          </cell>
          <cell r="D1275">
            <v>25</v>
          </cell>
        </row>
        <row r="1276">
          <cell r="B1276">
            <v>2240602</v>
          </cell>
          <cell r="C1276" t="str">
            <v>森林草原防灾减灾</v>
          </cell>
          <cell r="D1276">
            <v>0</v>
          </cell>
        </row>
        <row r="1277">
          <cell r="B1277">
            <v>2240699</v>
          </cell>
          <cell r="C1277" t="str">
            <v>其他自然灾害防治支出</v>
          </cell>
          <cell r="D1277">
            <v>15</v>
          </cell>
        </row>
        <row r="1278">
          <cell r="B1278">
            <v>22407</v>
          </cell>
          <cell r="C1278" t="str">
            <v>自然灾害救灾及恢复重建支出</v>
          </cell>
          <cell r="D1278">
            <v>13</v>
          </cell>
        </row>
        <row r="1279">
          <cell r="B1279">
            <v>2240703</v>
          </cell>
          <cell r="C1279" t="str">
            <v>自然灾害救灾补助</v>
          </cell>
          <cell r="D1279">
            <v>13</v>
          </cell>
        </row>
        <row r="1280">
          <cell r="B1280">
            <v>2240704</v>
          </cell>
          <cell r="C1280" t="str">
            <v>自然灾害灾后重建补助</v>
          </cell>
          <cell r="D1280">
            <v>0</v>
          </cell>
        </row>
        <row r="1281">
          <cell r="B1281">
            <v>2240799</v>
          </cell>
          <cell r="C1281" t="str">
            <v>其他自然灾害救灾及恢复重建支出</v>
          </cell>
          <cell r="D1281">
            <v>0</v>
          </cell>
        </row>
        <row r="1282">
          <cell r="B1282">
            <v>22499</v>
          </cell>
          <cell r="C1282" t="str">
            <v>其他灾害防治及应急管理支出</v>
          </cell>
          <cell r="D1282">
            <v>0</v>
          </cell>
        </row>
        <row r="1283">
          <cell r="B1283">
            <v>2249999</v>
          </cell>
          <cell r="C1283" t="str">
            <v>其他灾害防治及应急管理支出</v>
          </cell>
          <cell r="D1283">
            <v>0</v>
          </cell>
        </row>
        <row r="1284">
          <cell r="B1284">
            <v>227</v>
          </cell>
          <cell r="C1284" t="str">
            <v>二十二、预备费</v>
          </cell>
          <cell r="D1284">
            <v>3000</v>
          </cell>
        </row>
        <row r="1285">
          <cell r="B1285">
            <v>232</v>
          </cell>
          <cell r="C1285" t="str">
            <v>二十三、债务付息支出</v>
          </cell>
          <cell r="D1285">
            <v>8871</v>
          </cell>
        </row>
        <row r="1286">
          <cell r="B1286">
            <v>23203</v>
          </cell>
          <cell r="C1286" t="str">
            <v>地方政府一般债务付息支出</v>
          </cell>
          <cell r="D1286">
            <v>8871</v>
          </cell>
        </row>
        <row r="1287">
          <cell r="B1287">
            <v>2320301</v>
          </cell>
          <cell r="C1287" t="str">
            <v>地方政府一般债券付息支出</v>
          </cell>
          <cell r="D1287">
            <v>8871</v>
          </cell>
        </row>
        <row r="1288">
          <cell r="B1288">
            <v>2320302</v>
          </cell>
          <cell r="C1288" t="str">
            <v>地方政府向外国政府借款付息支出</v>
          </cell>
          <cell r="D1288">
            <v>0</v>
          </cell>
        </row>
        <row r="1289">
          <cell r="B1289">
            <v>2320303</v>
          </cell>
          <cell r="C1289" t="str">
            <v>地方政府向国际组织借款付息支出</v>
          </cell>
          <cell r="D1289">
            <v>0</v>
          </cell>
        </row>
        <row r="1290">
          <cell r="B1290">
            <v>2320399</v>
          </cell>
          <cell r="C1290" t="str">
            <v>地方政府其他一般债务付息支出</v>
          </cell>
          <cell r="D1290">
            <v>0</v>
          </cell>
        </row>
        <row r="1291">
          <cell r="B1291">
            <v>233</v>
          </cell>
          <cell r="C1291" t="str">
            <v>二十四、债务发行费用支出</v>
          </cell>
          <cell r="D1291">
            <v>16</v>
          </cell>
        </row>
        <row r="1292">
          <cell r="B1292">
            <v>23303</v>
          </cell>
          <cell r="C1292" t="str">
            <v>地方政府一般债务发行费用支出</v>
          </cell>
          <cell r="D1292">
            <v>16</v>
          </cell>
        </row>
        <row r="1293">
          <cell r="B1293">
            <v>2330301</v>
          </cell>
          <cell r="C1293" t="str">
            <v>地方政府一般债务发行费用支出▲</v>
          </cell>
          <cell r="D1293">
            <v>16</v>
          </cell>
        </row>
        <row r="1294">
          <cell r="B1294">
            <v>229</v>
          </cell>
          <cell r="C1294" t="str">
            <v>二十五、其他支出</v>
          </cell>
          <cell r="D1294">
            <v>4650</v>
          </cell>
        </row>
        <row r="1295">
          <cell r="B1295">
            <v>22902</v>
          </cell>
          <cell r="C1295" t="str">
            <v>年初预留</v>
          </cell>
        </row>
        <row r="1296">
          <cell r="B1296">
            <v>22999</v>
          </cell>
          <cell r="C1296" t="str">
            <v>其他支出</v>
          </cell>
          <cell r="D1296">
            <v>4650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54"/>
  <sheetViews>
    <sheetView showGridLines="0" showZeros="0" view="pageBreakPreview" zoomScale="80" zoomScaleNormal="90" topLeftCell="B1" workbookViewId="0">
      <pane ySplit="4" topLeftCell="A5" activePane="bottomLeft" state="frozen"/>
      <selection/>
      <selection pane="bottomLeft" activeCell="K16" sqref="K16"/>
    </sheetView>
  </sheetViews>
  <sheetFormatPr defaultColWidth="9" defaultRowHeight="14.25" outlineLevelCol="5"/>
  <cols>
    <col min="1" max="1" width="17.6333333333333" style="259" customWidth="1"/>
    <col min="2" max="2" width="50.75" style="259" customWidth="1"/>
    <col min="3" max="4" width="20.6333333333333" style="259" customWidth="1"/>
    <col min="5" max="5" width="20.6333333333333" style="263" customWidth="1"/>
    <col min="6" max="16384" width="9" style="377"/>
  </cols>
  <sheetData>
    <row r="1" ht="22.5" spans="2:2">
      <c r="B1" s="437"/>
    </row>
    <row r="2" ht="45" customHeight="1" spans="1:5">
      <c r="A2" s="381"/>
      <c r="B2" s="381" t="s">
        <v>0</v>
      </c>
      <c r="C2" s="381"/>
      <c r="D2" s="381"/>
      <c r="E2" s="381"/>
    </row>
    <row r="3" ht="18.95" customHeight="1" spans="2:5">
      <c r="B3" s="438"/>
      <c r="C3" s="439"/>
      <c r="E3" s="267" t="s">
        <v>1</v>
      </c>
    </row>
    <row r="4" s="435" customFormat="1" ht="45" customHeight="1" spans="1:6">
      <c r="A4" s="269" t="s">
        <v>2</v>
      </c>
      <c r="B4" s="440" t="s">
        <v>3</v>
      </c>
      <c r="C4" s="271" t="s">
        <v>4</v>
      </c>
      <c r="D4" s="271" t="s">
        <v>5</v>
      </c>
      <c r="E4" s="440" t="s">
        <v>6</v>
      </c>
      <c r="F4" s="441" t="s">
        <v>7</v>
      </c>
    </row>
    <row r="5" ht="37.5" customHeight="1" spans="1:6">
      <c r="A5" s="416" t="s">
        <v>8</v>
      </c>
      <c r="B5" s="417" t="s">
        <v>9</v>
      </c>
      <c r="C5" s="327">
        <f>SUM(C6:C20)</f>
        <v>34619</v>
      </c>
      <c r="D5" s="327">
        <f>SUM(D6:D20)</f>
        <v>51000</v>
      </c>
      <c r="E5" s="361">
        <f>IF(C5&lt;&gt;0,D5/C5-1,"")</f>
        <v>0.473</v>
      </c>
      <c r="F5" s="442" t="str">
        <f t="shared" ref="F5:F41" si="0">IF(LEN(A5)=3,"是",IF(B5&lt;&gt;"",IF(SUM(C5:D5)&lt;&gt;0,"是","否"),"是"))</f>
        <v>是</v>
      </c>
    </row>
    <row r="6" ht="37.5" customHeight="1" spans="1:6">
      <c r="A6" s="332" t="s">
        <v>10</v>
      </c>
      <c r="B6" s="291" t="s">
        <v>11</v>
      </c>
      <c r="C6" s="443">
        <v>12612</v>
      </c>
      <c r="D6" s="444">
        <v>15990</v>
      </c>
      <c r="E6" s="363">
        <f t="shared" ref="E6:E40" si="1">IF(C6&lt;&gt;0,D6/C6-1,"")</f>
        <v>0.268</v>
      </c>
      <c r="F6" s="442" t="str">
        <f t="shared" si="0"/>
        <v>是</v>
      </c>
    </row>
    <row r="7" ht="37.5" customHeight="1" spans="1:6">
      <c r="A7" s="332" t="s">
        <v>12</v>
      </c>
      <c r="B7" s="291" t="s">
        <v>13</v>
      </c>
      <c r="C7" s="443">
        <v>1603</v>
      </c>
      <c r="D7" s="444">
        <v>1300</v>
      </c>
      <c r="E7" s="363">
        <f t="shared" si="1"/>
        <v>-0.189</v>
      </c>
      <c r="F7" s="442" t="str">
        <f t="shared" si="0"/>
        <v>是</v>
      </c>
    </row>
    <row r="8" ht="37.5" customHeight="1" spans="1:6">
      <c r="A8" s="332" t="s">
        <v>14</v>
      </c>
      <c r="B8" s="291" t="s">
        <v>15</v>
      </c>
      <c r="C8" s="443">
        <v>796</v>
      </c>
      <c r="D8" s="444">
        <v>600</v>
      </c>
      <c r="E8" s="363">
        <f t="shared" si="1"/>
        <v>-0.246</v>
      </c>
      <c r="F8" s="442" t="str">
        <f t="shared" si="0"/>
        <v>是</v>
      </c>
    </row>
    <row r="9" ht="37.5" customHeight="1" spans="1:6">
      <c r="A9" s="332" t="s">
        <v>16</v>
      </c>
      <c r="B9" s="291" t="s">
        <v>17</v>
      </c>
      <c r="C9" s="443">
        <v>121</v>
      </c>
      <c r="D9" s="444">
        <v>106</v>
      </c>
      <c r="E9" s="363">
        <f t="shared" si="1"/>
        <v>-0.124</v>
      </c>
      <c r="F9" s="442" t="str">
        <f t="shared" si="0"/>
        <v>是</v>
      </c>
    </row>
    <row r="10" ht="37.5" customHeight="1" spans="1:6">
      <c r="A10" s="332" t="s">
        <v>18</v>
      </c>
      <c r="B10" s="291" t="s">
        <v>19</v>
      </c>
      <c r="C10" s="443">
        <v>1293</v>
      </c>
      <c r="D10" s="444">
        <v>1790</v>
      </c>
      <c r="E10" s="363">
        <f t="shared" si="1"/>
        <v>0.384</v>
      </c>
      <c r="F10" s="442" t="str">
        <f t="shared" si="0"/>
        <v>是</v>
      </c>
    </row>
    <row r="11" ht="37.5" customHeight="1" spans="1:6">
      <c r="A11" s="332" t="s">
        <v>20</v>
      </c>
      <c r="B11" s="291" t="s">
        <v>21</v>
      </c>
      <c r="C11" s="443">
        <v>1629</v>
      </c>
      <c r="D11" s="444">
        <v>2150</v>
      </c>
      <c r="E11" s="363">
        <f t="shared" si="1"/>
        <v>0.32</v>
      </c>
      <c r="F11" s="442" t="str">
        <f t="shared" si="0"/>
        <v>是</v>
      </c>
    </row>
    <row r="12" ht="37.5" customHeight="1" spans="1:6">
      <c r="A12" s="332" t="s">
        <v>22</v>
      </c>
      <c r="B12" s="291" t="s">
        <v>23</v>
      </c>
      <c r="C12" s="443">
        <v>1066</v>
      </c>
      <c r="D12" s="444">
        <v>805</v>
      </c>
      <c r="E12" s="363">
        <f t="shared" si="1"/>
        <v>-0.245</v>
      </c>
      <c r="F12" s="442" t="str">
        <f t="shared" si="0"/>
        <v>是</v>
      </c>
    </row>
    <row r="13" ht="37.5" customHeight="1" spans="1:6">
      <c r="A13" s="332" t="s">
        <v>24</v>
      </c>
      <c r="B13" s="291" t="s">
        <v>25</v>
      </c>
      <c r="C13" s="443">
        <v>1132</v>
      </c>
      <c r="D13" s="444">
        <v>2055</v>
      </c>
      <c r="E13" s="363">
        <f t="shared" si="1"/>
        <v>0.815</v>
      </c>
      <c r="F13" s="442" t="str">
        <f t="shared" si="0"/>
        <v>是</v>
      </c>
    </row>
    <row r="14" ht="37.5" customHeight="1" spans="1:6">
      <c r="A14" s="332" t="s">
        <v>26</v>
      </c>
      <c r="B14" s="291" t="s">
        <v>27</v>
      </c>
      <c r="C14" s="443">
        <v>845</v>
      </c>
      <c r="D14" s="444">
        <v>9760</v>
      </c>
      <c r="E14" s="363">
        <f t="shared" si="1"/>
        <v>10.55</v>
      </c>
      <c r="F14" s="442" t="str">
        <f t="shared" si="0"/>
        <v>是</v>
      </c>
    </row>
    <row r="15" ht="37.5" customHeight="1" spans="1:6">
      <c r="A15" s="332" t="s">
        <v>28</v>
      </c>
      <c r="B15" s="291" t="s">
        <v>29</v>
      </c>
      <c r="C15" s="443">
        <v>931</v>
      </c>
      <c r="D15" s="444">
        <v>900</v>
      </c>
      <c r="E15" s="363">
        <f t="shared" si="1"/>
        <v>-0.033</v>
      </c>
      <c r="F15" s="442" t="str">
        <f t="shared" si="0"/>
        <v>是</v>
      </c>
    </row>
    <row r="16" ht="37.5" customHeight="1" spans="1:6">
      <c r="A16" s="332" t="s">
        <v>30</v>
      </c>
      <c r="B16" s="291" t="s">
        <v>31</v>
      </c>
      <c r="C16" s="443">
        <v>1105</v>
      </c>
      <c r="D16" s="444"/>
      <c r="E16" s="363">
        <f t="shared" si="1"/>
        <v>-1</v>
      </c>
      <c r="F16" s="442" t="str">
        <f t="shared" si="0"/>
        <v>是</v>
      </c>
    </row>
    <row r="17" ht="37.5" customHeight="1" spans="1:6">
      <c r="A17" s="332" t="s">
        <v>32</v>
      </c>
      <c r="B17" s="291" t="s">
        <v>33</v>
      </c>
      <c r="C17" s="443">
        <v>5173</v>
      </c>
      <c r="D17" s="444">
        <v>8950</v>
      </c>
      <c r="E17" s="363">
        <f t="shared" si="1"/>
        <v>0.73</v>
      </c>
      <c r="F17" s="442" t="str">
        <f t="shared" si="0"/>
        <v>是</v>
      </c>
    </row>
    <row r="18" ht="37.5" customHeight="1" spans="1:6">
      <c r="A18" s="332" t="s">
        <v>34</v>
      </c>
      <c r="B18" s="291" t="s">
        <v>35</v>
      </c>
      <c r="C18" s="443">
        <v>6276</v>
      </c>
      <c r="D18" s="444">
        <v>6500</v>
      </c>
      <c r="E18" s="363">
        <f t="shared" si="1"/>
        <v>0.036</v>
      </c>
      <c r="F18" s="442" t="str">
        <f t="shared" si="0"/>
        <v>是</v>
      </c>
    </row>
    <row r="19" ht="37.5" customHeight="1" spans="1:6">
      <c r="A19" s="332" t="s">
        <v>36</v>
      </c>
      <c r="B19" s="291" t="s">
        <v>37</v>
      </c>
      <c r="C19" s="443">
        <v>37</v>
      </c>
      <c r="D19" s="444">
        <v>94</v>
      </c>
      <c r="E19" s="363">
        <f t="shared" si="1"/>
        <v>1.541</v>
      </c>
      <c r="F19" s="442" t="str">
        <f t="shared" si="0"/>
        <v>是</v>
      </c>
    </row>
    <row r="20" ht="37.5" customHeight="1" spans="1:6">
      <c r="A20" s="450" t="s">
        <v>38</v>
      </c>
      <c r="B20" s="291" t="s">
        <v>39</v>
      </c>
      <c r="C20" s="326"/>
      <c r="D20" s="326"/>
      <c r="E20" s="363" t="str">
        <f t="shared" si="1"/>
        <v/>
      </c>
      <c r="F20" s="442" t="str">
        <f t="shared" si="0"/>
        <v>否</v>
      </c>
    </row>
    <row r="21" ht="37.5" customHeight="1" spans="1:6">
      <c r="A21" s="330" t="s">
        <v>40</v>
      </c>
      <c r="B21" s="417" t="s">
        <v>41</v>
      </c>
      <c r="C21" s="327">
        <f>SUM(C22:C29)</f>
        <v>23542</v>
      </c>
      <c r="D21" s="327">
        <f>SUM(D22:D29)</f>
        <v>20128</v>
      </c>
      <c r="E21" s="361">
        <f t="shared" si="1"/>
        <v>-0.145</v>
      </c>
      <c r="F21" s="442" t="str">
        <f t="shared" si="0"/>
        <v>是</v>
      </c>
    </row>
    <row r="22" ht="37.5" customHeight="1" spans="1:6">
      <c r="A22" s="445" t="s">
        <v>42</v>
      </c>
      <c r="B22" s="291" t="s">
        <v>43</v>
      </c>
      <c r="C22" s="443">
        <v>1528</v>
      </c>
      <c r="D22" s="444">
        <v>1350</v>
      </c>
      <c r="E22" s="363">
        <f t="shared" si="1"/>
        <v>-0.116</v>
      </c>
      <c r="F22" s="442" t="str">
        <f t="shared" si="0"/>
        <v>是</v>
      </c>
    </row>
    <row r="23" ht="37.5" customHeight="1" spans="1:6">
      <c r="A23" s="332" t="s">
        <v>44</v>
      </c>
      <c r="B23" s="446" t="s">
        <v>45</v>
      </c>
      <c r="C23" s="443">
        <v>1376</v>
      </c>
      <c r="D23" s="444">
        <v>1616</v>
      </c>
      <c r="E23" s="363">
        <f t="shared" si="1"/>
        <v>0.174</v>
      </c>
      <c r="F23" s="442" t="str">
        <f t="shared" si="0"/>
        <v>是</v>
      </c>
    </row>
    <row r="24" ht="37.5" customHeight="1" spans="1:6">
      <c r="A24" s="332" t="s">
        <v>46</v>
      </c>
      <c r="B24" s="291" t="s">
        <v>47</v>
      </c>
      <c r="C24" s="443">
        <v>2948</v>
      </c>
      <c r="D24" s="444">
        <v>3342</v>
      </c>
      <c r="E24" s="363">
        <f t="shared" si="1"/>
        <v>0.134</v>
      </c>
      <c r="F24" s="442" t="str">
        <f t="shared" si="0"/>
        <v>是</v>
      </c>
    </row>
    <row r="25" ht="37.5" customHeight="1" spans="1:6">
      <c r="A25" s="332" t="s">
        <v>48</v>
      </c>
      <c r="B25" s="291" t="s">
        <v>49</v>
      </c>
      <c r="C25" s="443">
        <v>0</v>
      </c>
      <c r="D25" s="444"/>
      <c r="E25" s="363" t="str">
        <f t="shared" si="1"/>
        <v/>
      </c>
      <c r="F25" s="442" t="str">
        <f t="shared" si="0"/>
        <v>否</v>
      </c>
    </row>
    <row r="26" ht="37.5" customHeight="1" spans="1:6">
      <c r="A26" s="332" t="s">
        <v>50</v>
      </c>
      <c r="B26" s="291" t="s">
        <v>51</v>
      </c>
      <c r="C26" s="443">
        <v>16898</v>
      </c>
      <c r="D26" s="444">
        <v>12966</v>
      </c>
      <c r="E26" s="363">
        <f t="shared" si="1"/>
        <v>-0.233</v>
      </c>
      <c r="F26" s="442" t="str">
        <f t="shared" si="0"/>
        <v>是</v>
      </c>
    </row>
    <row r="27" ht="37.5" customHeight="1" spans="1:6">
      <c r="A27" s="332" t="s">
        <v>52</v>
      </c>
      <c r="B27" s="291" t="s">
        <v>53</v>
      </c>
      <c r="C27" s="443">
        <v>0</v>
      </c>
      <c r="D27" s="444"/>
      <c r="E27" s="363" t="str">
        <f t="shared" si="1"/>
        <v/>
      </c>
      <c r="F27" s="442" t="str">
        <f t="shared" si="0"/>
        <v>否</v>
      </c>
    </row>
    <row r="28" ht="37.5" customHeight="1" spans="1:6">
      <c r="A28" s="332" t="s">
        <v>54</v>
      </c>
      <c r="B28" s="291" t="s">
        <v>55</v>
      </c>
      <c r="C28" s="443">
        <v>767</v>
      </c>
      <c r="D28" s="444">
        <v>834</v>
      </c>
      <c r="E28" s="363">
        <f t="shared" si="1"/>
        <v>0.087</v>
      </c>
      <c r="F28" s="442" t="str">
        <f t="shared" si="0"/>
        <v>是</v>
      </c>
    </row>
    <row r="29" ht="37.5" customHeight="1" spans="1:6">
      <c r="A29" s="332" t="s">
        <v>56</v>
      </c>
      <c r="B29" s="291" t="s">
        <v>57</v>
      </c>
      <c r="C29" s="443">
        <v>25</v>
      </c>
      <c r="D29" s="444">
        <v>20</v>
      </c>
      <c r="E29" s="363">
        <f t="shared" si="1"/>
        <v>-0.2</v>
      </c>
      <c r="F29" s="442" t="str">
        <f t="shared" si="0"/>
        <v>是</v>
      </c>
    </row>
    <row r="30" ht="37.5" customHeight="1" spans="1:6">
      <c r="A30" s="332"/>
      <c r="B30" s="291"/>
      <c r="C30" s="326"/>
      <c r="D30" s="326"/>
      <c r="E30" s="361" t="str">
        <f t="shared" si="1"/>
        <v/>
      </c>
      <c r="F30" s="442" t="str">
        <f t="shared" si="0"/>
        <v>是</v>
      </c>
    </row>
    <row r="31" s="266" customFormat="1" ht="37.5" customHeight="1" spans="1:6">
      <c r="A31" s="447"/>
      <c r="B31" s="414" t="s">
        <v>58</v>
      </c>
      <c r="C31" s="327">
        <f>+C5+C21</f>
        <v>58161</v>
      </c>
      <c r="D31" s="327">
        <f>+D5+D21</f>
        <v>71128</v>
      </c>
      <c r="E31" s="361">
        <f t="shared" si="1"/>
        <v>0.223</v>
      </c>
      <c r="F31" s="442" t="str">
        <f t="shared" si="0"/>
        <v>是</v>
      </c>
    </row>
    <row r="32" ht="37.5" customHeight="1" spans="1:6">
      <c r="A32" s="330">
        <v>105</v>
      </c>
      <c r="B32" s="289" t="s">
        <v>59</v>
      </c>
      <c r="C32" s="327"/>
      <c r="D32" s="327"/>
      <c r="E32" s="361" t="str">
        <f t="shared" si="1"/>
        <v/>
      </c>
      <c r="F32" s="442" t="str">
        <f t="shared" si="0"/>
        <v>是</v>
      </c>
    </row>
    <row r="33" ht="37.5" customHeight="1" spans="1:6">
      <c r="A33" s="416">
        <v>110</v>
      </c>
      <c r="B33" s="417" t="s">
        <v>60</v>
      </c>
      <c r="C33" s="327">
        <f>SUM(C34:C40)</f>
        <v>227314</v>
      </c>
      <c r="D33" s="327">
        <f>SUM(D34:D40)</f>
        <v>168184</v>
      </c>
      <c r="E33" s="361">
        <f t="shared" si="1"/>
        <v>-0.26</v>
      </c>
      <c r="F33" s="442" t="str">
        <f t="shared" si="0"/>
        <v>是</v>
      </c>
    </row>
    <row r="34" ht="37.5" customHeight="1" spans="1:6">
      <c r="A34" s="332">
        <v>11001</v>
      </c>
      <c r="B34" s="291" t="s">
        <v>61</v>
      </c>
      <c r="C34" s="326">
        <v>5214</v>
      </c>
      <c r="D34" s="326">
        <v>5214</v>
      </c>
      <c r="E34" s="363">
        <f t="shared" si="1"/>
        <v>0</v>
      </c>
      <c r="F34" s="442" t="str">
        <f t="shared" si="0"/>
        <v>是</v>
      </c>
    </row>
    <row r="35" ht="37.5" customHeight="1" spans="1:6">
      <c r="A35" s="332"/>
      <c r="B35" s="291" t="s">
        <v>62</v>
      </c>
      <c r="C35" s="326">
        <f>86852+77850</f>
        <v>164702</v>
      </c>
      <c r="D35" s="326">
        <f>79047+61425</f>
        <v>140472</v>
      </c>
      <c r="E35" s="363">
        <f t="shared" si="1"/>
        <v>-0.147</v>
      </c>
      <c r="F35" s="442" t="str">
        <f t="shared" si="0"/>
        <v>是</v>
      </c>
    </row>
    <row r="36" ht="37.5" customHeight="1" spans="1:6">
      <c r="A36" s="332">
        <v>11008</v>
      </c>
      <c r="B36" s="291" t="s">
        <v>63</v>
      </c>
      <c r="C36" s="326">
        <v>18333</v>
      </c>
      <c r="D36" s="326">
        <v>6198</v>
      </c>
      <c r="E36" s="363">
        <f t="shared" si="1"/>
        <v>-0.662</v>
      </c>
      <c r="F36" s="442" t="str">
        <f t="shared" si="0"/>
        <v>是</v>
      </c>
    </row>
    <row r="37" ht="37.5" customHeight="1" spans="1:6">
      <c r="A37" s="332">
        <v>11009</v>
      </c>
      <c r="B37" s="291" t="s">
        <v>64</v>
      </c>
      <c r="C37" s="326">
        <v>200</v>
      </c>
      <c r="D37" s="326">
        <v>16300</v>
      </c>
      <c r="E37" s="363">
        <f t="shared" si="1"/>
        <v>80.5</v>
      </c>
      <c r="F37" s="442" t="str">
        <f t="shared" si="0"/>
        <v>是</v>
      </c>
    </row>
    <row r="38" customFormat="1" ht="37.5" customHeight="1" spans="1:6">
      <c r="A38" s="332"/>
      <c r="B38" s="291" t="s">
        <v>65</v>
      </c>
      <c r="C38" s="326">
        <v>38429</v>
      </c>
      <c r="D38" s="326"/>
      <c r="E38" s="363"/>
      <c r="F38" s="442" t="str">
        <f t="shared" si="0"/>
        <v>是</v>
      </c>
    </row>
    <row r="39" s="436" customFormat="1" ht="37.5" customHeight="1" spans="1:6">
      <c r="A39" s="418">
        <v>11013</v>
      </c>
      <c r="B39" s="293" t="s">
        <v>66</v>
      </c>
      <c r="C39" s="326"/>
      <c r="D39" s="326"/>
      <c r="E39" s="363" t="str">
        <f>IF(C39&lt;&gt;0,D39/C39-1,"")</f>
        <v/>
      </c>
      <c r="F39" s="442" t="str">
        <f t="shared" si="0"/>
        <v>否</v>
      </c>
    </row>
    <row r="40" s="436" customFormat="1" ht="37.5" customHeight="1" spans="1:6">
      <c r="A40" s="418">
        <v>11015</v>
      </c>
      <c r="B40" s="293" t="s">
        <v>67</v>
      </c>
      <c r="C40" s="326">
        <v>436</v>
      </c>
      <c r="D40" s="326"/>
      <c r="E40" s="363">
        <f>IF(C40&lt;&gt;0,D40/C40-1,"")</f>
        <v>-1</v>
      </c>
      <c r="F40" s="442" t="str">
        <f t="shared" si="0"/>
        <v>是</v>
      </c>
    </row>
    <row r="41" ht="37.5" customHeight="1" spans="1:6">
      <c r="A41" s="448"/>
      <c r="B41" s="449" t="s">
        <v>68</v>
      </c>
      <c r="C41" s="327">
        <f>+C31+C32+C33</f>
        <v>285475</v>
      </c>
      <c r="D41" s="327">
        <f>+D31+D32+D33</f>
        <v>239312</v>
      </c>
      <c r="E41" s="361">
        <f>IF(C41&lt;&gt;0,D41/C41-1,"")</f>
        <v>-0.162</v>
      </c>
      <c r="F41" s="442" t="str">
        <f t="shared" si="0"/>
        <v>是</v>
      </c>
    </row>
    <row r="42" spans="3:4">
      <c r="C42" s="329"/>
      <c r="D42" s="329"/>
    </row>
    <row r="43" spans="4:4">
      <c r="D43" s="329"/>
    </row>
    <row r="44" spans="3:4">
      <c r="C44" s="329"/>
      <c r="D44" s="329"/>
    </row>
    <row r="45" spans="4:4">
      <c r="D45" s="329"/>
    </row>
    <row r="46" spans="3:4">
      <c r="C46" s="329"/>
      <c r="D46" s="329"/>
    </row>
    <row r="47" spans="3:4">
      <c r="C47" s="329"/>
      <c r="D47" s="329"/>
    </row>
    <row r="48" spans="4:4">
      <c r="D48" s="329"/>
    </row>
    <row r="49" spans="3:4">
      <c r="C49" s="329"/>
      <c r="D49" s="329"/>
    </row>
    <row r="50" spans="3:4">
      <c r="C50" s="329"/>
      <c r="D50" s="329"/>
    </row>
    <row r="51" spans="3:4">
      <c r="C51" s="329"/>
      <c r="D51" s="329"/>
    </row>
    <row r="52" spans="3:4">
      <c r="C52" s="329"/>
      <c r="D52" s="329"/>
    </row>
    <row r="53" spans="4:4">
      <c r="D53" s="329"/>
    </row>
    <row r="54" spans="3:4">
      <c r="C54" s="329"/>
      <c r="D54" s="329"/>
    </row>
  </sheetData>
  <autoFilter ref="A4:F41">
    <extLst/>
  </autoFilter>
  <mergeCells count="1">
    <mergeCell ref="B2:E2"/>
  </mergeCells>
  <conditionalFormatting sqref="E3">
    <cfRule type="cellIs" dxfId="0" priority="51" stopIfTrue="1" operator="lessThanOrEqual">
      <formula>-1</formula>
    </cfRule>
  </conditionalFormatting>
  <conditionalFormatting sqref="C5:D5">
    <cfRule type="expression" dxfId="1" priority="46" stopIfTrue="1">
      <formula>"len($A:$A)=3"</formula>
    </cfRule>
  </conditionalFormatting>
  <conditionalFormatting sqref="A32:B32">
    <cfRule type="expression" dxfId="1" priority="57" stopIfTrue="1">
      <formula>"len($A:$A)=3"</formula>
    </cfRule>
  </conditionalFormatting>
  <conditionalFormatting sqref="C32">
    <cfRule type="expression" dxfId="1" priority="42" stopIfTrue="1">
      <formula>"len($A:$A)=3"</formula>
    </cfRule>
  </conditionalFormatting>
  <conditionalFormatting sqref="D32">
    <cfRule type="expression" dxfId="1" priority="31" stopIfTrue="1">
      <formula>"len($A:$A)=3"</formula>
    </cfRule>
  </conditionalFormatting>
  <conditionalFormatting sqref="D40">
    <cfRule type="expression" dxfId="1" priority="34" stopIfTrue="1">
      <formula>"len($A:$A)=3"</formula>
    </cfRule>
  </conditionalFormatting>
  <conditionalFormatting sqref="B8:B9">
    <cfRule type="expression" dxfId="1" priority="65" stopIfTrue="1">
      <formula>"len($A:$A)=3"</formula>
    </cfRule>
  </conditionalFormatting>
  <conditionalFormatting sqref="B33:B35">
    <cfRule type="expression" dxfId="1" priority="26" stopIfTrue="1">
      <formula>"len($A:$A)=3"</formula>
    </cfRule>
  </conditionalFormatting>
  <conditionalFormatting sqref="B39:B41">
    <cfRule type="expression" dxfId="1" priority="20" stopIfTrue="1">
      <formula>"len($A:$A)=3"</formula>
    </cfRule>
    <cfRule type="expression" dxfId="1" priority="21" stopIfTrue="1">
      <formula>"len($A:$A)=3"</formula>
    </cfRule>
  </conditionalFormatting>
  <conditionalFormatting sqref="C6:C19">
    <cfRule type="expression" dxfId="1" priority="11" stopIfTrue="1">
      <formula>"len($A:$A)=3"</formula>
    </cfRule>
    <cfRule type="expression" dxfId="1" priority="10" stopIfTrue="1">
      <formula>"len($A:$A)=3"</formula>
    </cfRule>
    <cfRule type="expression" dxfId="1" priority="9" stopIfTrue="1">
      <formula>"len($A:$A)=3"</formula>
    </cfRule>
  </conditionalFormatting>
  <conditionalFormatting sqref="C22:C29">
    <cfRule type="expression" dxfId="1" priority="3" stopIfTrue="1">
      <formula>"len($A:$A)=3"</formula>
    </cfRule>
    <cfRule type="expression" dxfId="1" priority="2" stopIfTrue="1">
      <formula>"len($A:$A)=3"</formula>
    </cfRule>
    <cfRule type="expression" dxfId="1" priority="1" stopIfTrue="1">
      <formula>"len($A:$A)=3"</formula>
    </cfRule>
  </conditionalFormatting>
  <conditionalFormatting sqref="C34:C35">
    <cfRule type="expression" dxfId="1" priority="40" stopIfTrue="1">
      <formula>"len($A:$A)=3"</formula>
    </cfRule>
  </conditionalFormatting>
  <conditionalFormatting sqref="C36:C38">
    <cfRule type="expression" dxfId="1" priority="38" stopIfTrue="1">
      <formula>"len($A:$A)=3"</formula>
    </cfRule>
  </conditionalFormatting>
  <conditionalFormatting sqref="D6:D19">
    <cfRule type="expression" dxfId="1" priority="13" stopIfTrue="1">
      <formula>"len($A:$A)=3"</formula>
    </cfRule>
    <cfRule type="expression" dxfId="1" priority="12" stopIfTrue="1">
      <formula>"len($A:$A)=3"</formula>
    </cfRule>
  </conditionalFormatting>
  <conditionalFormatting sqref="D22:D29">
    <cfRule type="expression" dxfId="1" priority="8" stopIfTrue="1">
      <formula>"len($A:$A)=3"</formula>
    </cfRule>
    <cfRule type="expression" dxfId="1" priority="7" stopIfTrue="1">
      <formula>"len($A:$A)=3"</formula>
    </cfRule>
  </conditionalFormatting>
  <conditionalFormatting sqref="D34:D35">
    <cfRule type="expression" dxfId="1" priority="29" stopIfTrue="1">
      <formula>"len($A:$A)=3"</formula>
    </cfRule>
  </conditionalFormatting>
  <conditionalFormatting sqref="D36:D38">
    <cfRule type="expression" dxfId="1" priority="27" stopIfTrue="1">
      <formula>"len($A:$A)=3"</formula>
    </cfRule>
  </conditionalFormatting>
  <conditionalFormatting sqref="D39:D40">
    <cfRule type="expression" dxfId="1" priority="37" stopIfTrue="1">
      <formula>"len($A:$A)=3"</formula>
    </cfRule>
  </conditionalFormatting>
  <conditionalFormatting sqref="F5:F41">
    <cfRule type="cellIs" dxfId="2" priority="49" stopIfTrue="1" operator="lessThan">
      <formula>0</formula>
    </cfRule>
    <cfRule type="cellIs" dxfId="2" priority="50" stopIfTrue="1" operator="lessThan">
      <formula>0</formula>
    </cfRule>
  </conditionalFormatting>
  <conditionalFormatting sqref="A5:B30">
    <cfRule type="expression" dxfId="1" priority="62" stopIfTrue="1">
      <formula>"len($A:$A)=3"</formula>
    </cfRule>
  </conditionalFormatting>
  <conditionalFormatting sqref="B5:B7 B32 B41">
    <cfRule type="expression" dxfId="1" priority="71" stopIfTrue="1">
      <formula>"len($A:$A)=3"</formula>
    </cfRule>
  </conditionalFormatting>
  <conditionalFormatting sqref="C5:D5 C20:C21 C30 D21">
    <cfRule type="expression" dxfId="1" priority="43" stopIfTrue="1">
      <formula>"len($A:$A)=3"</formula>
    </cfRule>
  </conditionalFormatting>
  <conditionalFormatting sqref="D20 D30">
    <cfRule type="expression" dxfId="1" priority="32" stopIfTrue="1">
      <formula>"len($A:$A)=3"</formula>
    </cfRule>
  </conditionalFormatting>
  <conditionalFormatting sqref="C32:C33 C34:D35 D33">
    <cfRule type="expression" dxfId="1" priority="47" stopIfTrue="1">
      <formula>"len($A:$A)=3"</formula>
    </cfRule>
  </conditionalFormatting>
  <conditionalFormatting sqref="D32 D34:D35">
    <cfRule type="expression" dxfId="1" priority="36" stopIfTrue="1">
      <formula>"len($A:$A)=3"</formula>
    </cfRule>
  </conditionalFormatting>
  <conditionalFormatting sqref="A33:B35 B40:B41">
    <cfRule type="expression" dxfId="1" priority="25" stopIfTrue="1">
      <formula>"len($A:$A)=3"</formula>
    </cfRule>
  </conditionalFormatting>
  <conditionalFormatting sqref="C33:D35">
    <cfRule type="expression" dxfId="1" priority="41" stopIfTrue="1">
      <formula>"len($A:$A)=3"</formula>
    </cfRule>
  </conditionalFormatting>
  <conditionalFormatting sqref="A34:B35">
    <cfRule type="expression" dxfId="1" priority="24" stopIfTrue="1">
      <formula>"len($A:$A)=3"</formula>
    </cfRule>
  </conditionalFormatting>
  <conditionalFormatting sqref="A36:D36 B41">
    <cfRule type="expression" dxfId="1" priority="69" stopIfTrue="1">
      <formula>"len($A:$A)=3"</formula>
    </cfRule>
  </conditionalFormatting>
  <conditionalFormatting sqref="A36:B38">
    <cfRule type="expression" dxfId="1" priority="22" stopIfTrue="1">
      <formula>"len($A:$A)=3"</formula>
    </cfRule>
  </conditionalFormatting>
  <conditionalFormatting sqref="C39:C41 D41">
    <cfRule type="expression" dxfId="1" priority="48" stopIfTrue="1">
      <formula>"len($A:$A)=3"</formula>
    </cfRule>
  </conditionalFormatting>
  <conditionalFormatting sqref="C40:C41 D41">
    <cfRule type="expression" dxfId="1" priority="45"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XFD282"/>
  <sheetViews>
    <sheetView showGridLines="0" showZeros="0" view="pageBreakPreview" zoomScale="90" zoomScaleNormal="115" topLeftCell="B1" workbookViewId="0">
      <pane ySplit="3" topLeftCell="A202" activePane="bottomLeft" state="frozen"/>
      <selection/>
      <selection pane="bottomLeft" activeCell="B1" sqref="B1:E1"/>
    </sheetView>
  </sheetViews>
  <sheetFormatPr defaultColWidth="9" defaultRowHeight="14.25"/>
  <cols>
    <col min="1" max="1" width="12.25" style="259" customWidth="1"/>
    <col min="2" max="2" width="50.75" style="259" customWidth="1"/>
    <col min="3" max="4" width="20.6333333333333" style="259" customWidth="1"/>
    <col min="5" max="5" width="20.6333333333333" style="263" customWidth="1"/>
    <col min="6" max="6" width="3.75" style="264" customWidth="1"/>
    <col min="7" max="7" width="9" style="259" customWidth="1"/>
    <col min="8" max="16384" width="9" style="259"/>
  </cols>
  <sheetData>
    <row r="1" s="320" customFormat="1" ht="45" customHeight="1" spans="1:16384">
      <c r="A1" s="321"/>
      <c r="B1" s="265" t="s">
        <v>1346</v>
      </c>
      <c r="C1" s="265"/>
      <c r="D1" s="265"/>
      <c r="E1" s="265"/>
      <c r="XFC1" s="259"/>
      <c r="XFD1" s="259"/>
    </row>
    <row r="2" s="260" customFormat="1" ht="20.1" customHeight="1" spans="2:6">
      <c r="B2" s="266"/>
      <c r="C2" s="266"/>
      <c r="D2" s="266"/>
      <c r="E2" s="267" t="s">
        <v>1</v>
      </c>
      <c r="F2" s="268"/>
    </row>
    <row r="3" s="261" customFormat="1" ht="45" customHeight="1" spans="1:7">
      <c r="A3" s="269" t="s">
        <v>2</v>
      </c>
      <c r="B3" s="270" t="s">
        <v>3</v>
      </c>
      <c r="C3" s="271" t="s">
        <v>4</v>
      </c>
      <c r="D3" s="271" t="s">
        <v>5</v>
      </c>
      <c r="E3" s="271" t="s">
        <v>6</v>
      </c>
      <c r="F3" s="272" t="s">
        <v>7</v>
      </c>
      <c r="G3" s="261" t="s">
        <v>136</v>
      </c>
    </row>
    <row r="4" ht="38" customHeight="1" spans="1:7">
      <c r="A4" s="273" t="s">
        <v>82</v>
      </c>
      <c r="B4" s="274" t="s">
        <v>1347</v>
      </c>
      <c r="C4" s="307">
        <v>1</v>
      </c>
      <c r="D4" s="307">
        <v>1</v>
      </c>
      <c r="E4" s="308">
        <f>IF(C4&lt;&gt;0,D4/C4-1,"")</f>
        <v>0</v>
      </c>
      <c r="F4" s="277" t="str">
        <f t="shared" ref="F4:F67" si="0">IF(LEN(A4)=3,"是",IF(B4&lt;&gt;"",IF(SUM(C4:D4)&lt;&gt;0,"是","否"),"是"))</f>
        <v>是</v>
      </c>
      <c r="G4" s="259" t="str">
        <f t="shared" ref="G4:G67" si="1">IF(LEN(A4)=3,"类",IF(LEN(A4)=5,"款","项"))</f>
        <v>类</v>
      </c>
    </row>
    <row r="5" ht="38" customHeight="1" spans="1:7">
      <c r="A5" s="279" t="s">
        <v>1348</v>
      </c>
      <c r="B5" s="278" t="s">
        <v>1349</v>
      </c>
      <c r="C5" s="283">
        <v>1</v>
      </c>
      <c r="D5" s="283">
        <v>1</v>
      </c>
      <c r="E5" s="308">
        <f>IF(C5&lt;&gt;0,D5/C5-1,"")</f>
        <v>0</v>
      </c>
      <c r="F5" s="277" t="str">
        <f t="shared" si="0"/>
        <v>是</v>
      </c>
      <c r="G5" s="259" t="str">
        <f t="shared" si="1"/>
        <v>款</v>
      </c>
    </row>
    <row r="6" ht="38" customHeight="1" spans="1:7">
      <c r="A6" s="279" t="s">
        <v>1350</v>
      </c>
      <c r="B6" s="278" t="s">
        <v>1351</v>
      </c>
      <c r="C6" s="283">
        <v>1</v>
      </c>
      <c r="D6" s="283">
        <v>1</v>
      </c>
      <c r="E6" s="308">
        <f t="shared" ref="E6:E69" si="2">IF(C6&lt;&gt;0,D6/C6-1,"")</f>
        <v>0</v>
      </c>
      <c r="F6" s="277" t="str">
        <f t="shared" si="0"/>
        <v>是</v>
      </c>
      <c r="G6" s="259" t="str">
        <f t="shared" si="1"/>
        <v>项</v>
      </c>
    </row>
    <row r="7" ht="38" customHeight="1" spans="1:7">
      <c r="A7" s="279" t="s">
        <v>1352</v>
      </c>
      <c r="B7" s="278" t="s">
        <v>1353</v>
      </c>
      <c r="C7" s="283">
        <v>0</v>
      </c>
      <c r="D7" s="283">
        <v>0</v>
      </c>
      <c r="E7" s="308" t="str">
        <f t="shared" si="2"/>
        <v/>
      </c>
      <c r="F7" s="277" t="str">
        <f t="shared" si="0"/>
        <v>否</v>
      </c>
      <c r="G7" s="259" t="str">
        <f t="shared" si="1"/>
        <v>项</v>
      </c>
    </row>
    <row r="8" ht="38" customHeight="1" spans="1:7">
      <c r="A8" s="279" t="s">
        <v>1354</v>
      </c>
      <c r="B8" s="278" t="s">
        <v>1355</v>
      </c>
      <c r="C8" s="283">
        <v>0</v>
      </c>
      <c r="D8" s="283">
        <v>0</v>
      </c>
      <c r="E8" s="308" t="str">
        <f t="shared" si="2"/>
        <v/>
      </c>
      <c r="F8" s="277" t="str">
        <f t="shared" si="0"/>
        <v>否</v>
      </c>
      <c r="G8" s="259" t="str">
        <f t="shared" si="1"/>
        <v>项</v>
      </c>
    </row>
    <row r="9" s="259" customFormat="1" ht="38" customHeight="1" spans="1:7">
      <c r="A9" s="279" t="s">
        <v>1356</v>
      </c>
      <c r="B9" s="278" t="s">
        <v>1357</v>
      </c>
      <c r="C9" s="283">
        <v>0</v>
      </c>
      <c r="D9" s="283">
        <v>0</v>
      </c>
      <c r="E9" s="308" t="str">
        <f t="shared" si="2"/>
        <v/>
      </c>
      <c r="F9" s="277" t="str">
        <f t="shared" si="0"/>
        <v>否</v>
      </c>
      <c r="G9" s="259" t="str">
        <f t="shared" si="1"/>
        <v>项</v>
      </c>
    </row>
    <row r="10" ht="38" customHeight="1" spans="1:7">
      <c r="A10" s="279" t="s">
        <v>1358</v>
      </c>
      <c r="B10" s="278" t="s">
        <v>1359</v>
      </c>
      <c r="C10" s="283">
        <v>0</v>
      </c>
      <c r="D10" s="283">
        <v>0</v>
      </c>
      <c r="E10" s="308" t="str">
        <f t="shared" si="2"/>
        <v/>
      </c>
      <c r="F10" s="277" t="str">
        <f t="shared" si="0"/>
        <v>否</v>
      </c>
      <c r="G10" s="259" t="str">
        <f t="shared" si="1"/>
        <v>项</v>
      </c>
    </row>
    <row r="11" ht="38" customHeight="1" spans="1:7">
      <c r="A11" s="279" t="s">
        <v>1360</v>
      </c>
      <c r="B11" s="278" t="s">
        <v>1361</v>
      </c>
      <c r="C11" s="283">
        <v>0</v>
      </c>
      <c r="D11" s="283">
        <v>0</v>
      </c>
      <c r="E11" s="308" t="str">
        <f t="shared" si="2"/>
        <v/>
      </c>
      <c r="F11" s="277" t="str">
        <f t="shared" si="0"/>
        <v>否</v>
      </c>
      <c r="G11" s="259" t="str">
        <f t="shared" si="1"/>
        <v>款</v>
      </c>
    </row>
    <row r="12" s="259" customFormat="1" ht="38" customHeight="1" spans="1:7">
      <c r="A12" s="279" t="s">
        <v>1362</v>
      </c>
      <c r="B12" s="278" t="s">
        <v>1363</v>
      </c>
      <c r="C12" s="283">
        <v>0</v>
      </c>
      <c r="D12" s="283">
        <v>0</v>
      </c>
      <c r="E12" s="308" t="str">
        <f t="shared" si="2"/>
        <v/>
      </c>
      <c r="F12" s="277" t="str">
        <f t="shared" si="0"/>
        <v>否</v>
      </c>
      <c r="G12" s="259" t="str">
        <f t="shared" si="1"/>
        <v>项</v>
      </c>
    </row>
    <row r="13" ht="38" customHeight="1" spans="1:7">
      <c r="A13" s="279" t="s">
        <v>1364</v>
      </c>
      <c r="B13" s="278" t="s">
        <v>1365</v>
      </c>
      <c r="C13" s="283">
        <v>0</v>
      </c>
      <c r="D13" s="283">
        <v>0</v>
      </c>
      <c r="E13" s="308" t="str">
        <f t="shared" si="2"/>
        <v/>
      </c>
      <c r="F13" s="277" t="str">
        <f t="shared" si="0"/>
        <v>否</v>
      </c>
      <c r="G13" s="259" t="str">
        <f t="shared" si="1"/>
        <v>项</v>
      </c>
    </row>
    <row r="14" s="259" customFormat="1" ht="38" customHeight="1" spans="1:7">
      <c r="A14" s="279" t="s">
        <v>1366</v>
      </c>
      <c r="B14" s="278" t="s">
        <v>1367</v>
      </c>
      <c r="C14" s="283">
        <v>0</v>
      </c>
      <c r="D14" s="283">
        <v>0</v>
      </c>
      <c r="E14" s="308" t="str">
        <f t="shared" si="2"/>
        <v/>
      </c>
      <c r="F14" s="277" t="str">
        <f t="shared" si="0"/>
        <v>否</v>
      </c>
      <c r="G14" s="259" t="str">
        <f t="shared" si="1"/>
        <v>项</v>
      </c>
    </row>
    <row r="15" ht="38" customHeight="1" spans="1:7">
      <c r="A15" s="279" t="s">
        <v>1368</v>
      </c>
      <c r="B15" s="278" t="s">
        <v>1369</v>
      </c>
      <c r="C15" s="283">
        <v>0</v>
      </c>
      <c r="D15" s="283">
        <v>0</v>
      </c>
      <c r="E15" s="308" t="str">
        <f t="shared" si="2"/>
        <v/>
      </c>
      <c r="F15" s="277" t="str">
        <f t="shared" si="0"/>
        <v>否</v>
      </c>
      <c r="G15" s="259" t="str">
        <f t="shared" si="1"/>
        <v>项</v>
      </c>
    </row>
    <row r="16" ht="38" customHeight="1" spans="1:7">
      <c r="A16" s="279" t="s">
        <v>1370</v>
      </c>
      <c r="B16" s="278" t="s">
        <v>1371</v>
      </c>
      <c r="C16" s="283">
        <v>0</v>
      </c>
      <c r="D16" s="283">
        <v>0</v>
      </c>
      <c r="E16" s="308" t="str">
        <f t="shared" si="2"/>
        <v/>
      </c>
      <c r="F16" s="277" t="str">
        <f t="shared" si="0"/>
        <v>否</v>
      </c>
      <c r="G16" s="259" t="str">
        <f t="shared" si="1"/>
        <v>项</v>
      </c>
    </row>
    <row r="17" s="259" customFormat="1" ht="38" customHeight="1" spans="1:7">
      <c r="A17" s="279" t="s">
        <v>1372</v>
      </c>
      <c r="B17" s="278" t="s">
        <v>1373</v>
      </c>
      <c r="C17" s="283">
        <v>0</v>
      </c>
      <c r="D17" s="283">
        <v>0</v>
      </c>
      <c r="E17" s="308" t="str">
        <f t="shared" si="2"/>
        <v/>
      </c>
      <c r="F17" s="277" t="str">
        <f t="shared" si="0"/>
        <v>否</v>
      </c>
      <c r="G17" s="259" t="str">
        <f t="shared" si="1"/>
        <v>款</v>
      </c>
    </row>
    <row r="18" s="259" customFormat="1" ht="38" customHeight="1" spans="1:7">
      <c r="A18" s="279" t="s">
        <v>1374</v>
      </c>
      <c r="B18" s="278" t="s">
        <v>1375</v>
      </c>
      <c r="C18" s="283">
        <v>0</v>
      </c>
      <c r="D18" s="283">
        <v>0</v>
      </c>
      <c r="E18" s="308" t="str">
        <f t="shared" si="2"/>
        <v/>
      </c>
      <c r="F18" s="277" t="str">
        <f t="shared" si="0"/>
        <v>否</v>
      </c>
      <c r="G18" s="259" t="str">
        <f t="shared" si="1"/>
        <v>项</v>
      </c>
    </row>
    <row r="19" s="259" customFormat="1" ht="38" customHeight="1" spans="1:7">
      <c r="A19" s="279" t="s">
        <v>1376</v>
      </c>
      <c r="B19" s="278" t="s">
        <v>1377</v>
      </c>
      <c r="C19" s="283">
        <v>0</v>
      </c>
      <c r="D19" s="283">
        <v>0</v>
      </c>
      <c r="E19" s="308" t="str">
        <f t="shared" si="2"/>
        <v/>
      </c>
      <c r="F19" s="277" t="str">
        <f t="shared" si="0"/>
        <v>否</v>
      </c>
      <c r="G19" s="259" t="str">
        <f t="shared" si="1"/>
        <v>项</v>
      </c>
    </row>
    <row r="20" ht="38" customHeight="1" spans="1:7">
      <c r="A20" s="273" t="s">
        <v>84</v>
      </c>
      <c r="B20" s="274" t="s">
        <v>1378</v>
      </c>
      <c r="C20" s="307">
        <v>43</v>
      </c>
      <c r="D20" s="307">
        <v>0</v>
      </c>
      <c r="E20" s="308">
        <f t="shared" si="2"/>
        <v>-1</v>
      </c>
      <c r="F20" s="277" t="str">
        <f t="shared" si="0"/>
        <v>是</v>
      </c>
      <c r="G20" s="259" t="str">
        <f t="shared" si="1"/>
        <v>类</v>
      </c>
    </row>
    <row r="21" ht="38" customHeight="1" spans="1:7">
      <c r="A21" s="279" t="s">
        <v>1379</v>
      </c>
      <c r="B21" s="278" t="s">
        <v>1380</v>
      </c>
      <c r="C21" s="283">
        <v>43</v>
      </c>
      <c r="D21" s="283">
        <v>0</v>
      </c>
      <c r="E21" s="309">
        <f t="shared" si="2"/>
        <v>-1</v>
      </c>
      <c r="F21" s="277" t="str">
        <f t="shared" si="0"/>
        <v>是</v>
      </c>
      <c r="G21" s="259" t="str">
        <f t="shared" si="1"/>
        <v>款</v>
      </c>
    </row>
    <row r="22" ht="38" customHeight="1" spans="1:7">
      <c r="A22" s="279" t="s">
        <v>1381</v>
      </c>
      <c r="B22" s="278" t="s">
        <v>1382</v>
      </c>
      <c r="C22" s="283">
        <v>43</v>
      </c>
      <c r="D22" s="283">
        <v>0</v>
      </c>
      <c r="E22" s="309">
        <f t="shared" si="2"/>
        <v>-1</v>
      </c>
      <c r="F22" s="277" t="str">
        <f t="shared" si="0"/>
        <v>是</v>
      </c>
      <c r="G22" s="259" t="str">
        <f t="shared" si="1"/>
        <v>项</v>
      </c>
    </row>
    <row r="23" ht="38" customHeight="1" spans="1:7">
      <c r="A23" s="279" t="s">
        <v>1383</v>
      </c>
      <c r="B23" s="278" t="s">
        <v>1384</v>
      </c>
      <c r="C23" s="283">
        <v>0</v>
      </c>
      <c r="D23" s="283">
        <v>0</v>
      </c>
      <c r="E23" s="308" t="str">
        <f t="shared" si="2"/>
        <v/>
      </c>
      <c r="F23" s="277" t="str">
        <f t="shared" si="0"/>
        <v>否</v>
      </c>
      <c r="G23" s="259" t="str">
        <f t="shared" si="1"/>
        <v>项</v>
      </c>
    </row>
    <row r="24" ht="38" customHeight="1" spans="1:7">
      <c r="A24" s="279" t="s">
        <v>1385</v>
      </c>
      <c r="B24" s="278" t="s">
        <v>1386</v>
      </c>
      <c r="C24" s="283">
        <v>0</v>
      </c>
      <c r="D24" s="283">
        <v>0</v>
      </c>
      <c r="E24" s="308" t="str">
        <f t="shared" si="2"/>
        <v/>
      </c>
      <c r="F24" s="277" t="str">
        <f t="shared" si="0"/>
        <v>否</v>
      </c>
      <c r="G24" s="259" t="str">
        <f t="shared" si="1"/>
        <v>项</v>
      </c>
    </row>
    <row r="25" ht="38" customHeight="1" spans="1:7">
      <c r="A25" s="279" t="s">
        <v>1387</v>
      </c>
      <c r="B25" s="278" t="s">
        <v>1388</v>
      </c>
      <c r="C25" s="283">
        <v>0</v>
      </c>
      <c r="D25" s="283">
        <v>0</v>
      </c>
      <c r="E25" s="308" t="str">
        <f t="shared" si="2"/>
        <v/>
      </c>
      <c r="F25" s="277" t="str">
        <f t="shared" si="0"/>
        <v>否</v>
      </c>
      <c r="G25" s="259" t="str">
        <f t="shared" si="1"/>
        <v>款</v>
      </c>
    </row>
    <row r="26" s="259" customFormat="1" ht="38" customHeight="1" spans="1:7">
      <c r="A26" s="279" t="s">
        <v>1389</v>
      </c>
      <c r="B26" s="278" t="s">
        <v>1382</v>
      </c>
      <c r="C26" s="283">
        <v>0</v>
      </c>
      <c r="D26" s="283">
        <v>0</v>
      </c>
      <c r="E26" s="308" t="str">
        <f t="shared" si="2"/>
        <v/>
      </c>
      <c r="F26" s="277" t="str">
        <f t="shared" si="0"/>
        <v>否</v>
      </c>
      <c r="G26" s="259" t="str">
        <f t="shared" si="1"/>
        <v>项</v>
      </c>
    </row>
    <row r="27" ht="38" customHeight="1" spans="1:7">
      <c r="A27" s="279" t="s">
        <v>1390</v>
      </c>
      <c r="B27" s="278" t="s">
        <v>1384</v>
      </c>
      <c r="C27" s="283">
        <v>0</v>
      </c>
      <c r="D27" s="283">
        <v>0</v>
      </c>
      <c r="E27" s="308" t="str">
        <f t="shared" si="2"/>
        <v/>
      </c>
      <c r="F27" s="277" t="str">
        <f t="shared" si="0"/>
        <v>否</v>
      </c>
      <c r="G27" s="259" t="str">
        <f t="shared" si="1"/>
        <v>项</v>
      </c>
    </row>
    <row r="28" ht="38" customHeight="1" spans="1:7">
      <c r="A28" s="279" t="s">
        <v>1391</v>
      </c>
      <c r="B28" s="278" t="s">
        <v>1392</v>
      </c>
      <c r="C28" s="283">
        <v>0</v>
      </c>
      <c r="D28" s="283">
        <v>0</v>
      </c>
      <c r="E28" s="308" t="str">
        <f t="shared" si="2"/>
        <v/>
      </c>
      <c r="F28" s="277" t="str">
        <f t="shared" si="0"/>
        <v>否</v>
      </c>
      <c r="G28" s="259" t="str">
        <f t="shared" si="1"/>
        <v>项</v>
      </c>
    </row>
    <row r="29" s="262" customFormat="1" ht="38" customHeight="1" spans="1:7">
      <c r="A29" s="279" t="s">
        <v>1393</v>
      </c>
      <c r="B29" s="278" t="s">
        <v>1394</v>
      </c>
      <c r="C29" s="283">
        <v>0</v>
      </c>
      <c r="D29" s="283">
        <v>0</v>
      </c>
      <c r="E29" s="308" t="str">
        <f t="shared" si="2"/>
        <v/>
      </c>
      <c r="F29" s="277" t="str">
        <f t="shared" si="0"/>
        <v>否</v>
      </c>
      <c r="G29" s="259" t="str">
        <f t="shared" si="1"/>
        <v>款</v>
      </c>
    </row>
    <row r="30" s="259" customFormat="1" ht="38" customHeight="1" spans="1:7">
      <c r="A30" s="279" t="s">
        <v>1395</v>
      </c>
      <c r="B30" s="278" t="s">
        <v>1384</v>
      </c>
      <c r="C30" s="283">
        <v>0</v>
      </c>
      <c r="D30" s="283">
        <v>0</v>
      </c>
      <c r="E30" s="308" t="str">
        <f t="shared" si="2"/>
        <v/>
      </c>
      <c r="F30" s="277" t="str">
        <f t="shared" si="0"/>
        <v>否</v>
      </c>
      <c r="G30" s="259" t="str">
        <f t="shared" si="1"/>
        <v>项</v>
      </c>
    </row>
    <row r="31" s="259" customFormat="1" ht="38" customHeight="1" spans="1:7">
      <c r="A31" s="279" t="s">
        <v>1396</v>
      </c>
      <c r="B31" s="278" t="s">
        <v>1397</v>
      </c>
      <c r="C31" s="283">
        <v>0</v>
      </c>
      <c r="D31" s="283">
        <v>0</v>
      </c>
      <c r="E31" s="308" t="str">
        <f t="shared" si="2"/>
        <v/>
      </c>
      <c r="F31" s="277" t="str">
        <f t="shared" si="0"/>
        <v>否</v>
      </c>
      <c r="G31" s="259" t="str">
        <f t="shared" si="1"/>
        <v>项</v>
      </c>
    </row>
    <row r="32" ht="38" customHeight="1" spans="1:7">
      <c r="A32" s="273" t="s">
        <v>88</v>
      </c>
      <c r="B32" s="274" t="s">
        <v>1398</v>
      </c>
      <c r="C32" s="307">
        <v>0</v>
      </c>
      <c r="D32" s="307">
        <v>0</v>
      </c>
      <c r="E32" s="308" t="str">
        <f t="shared" si="2"/>
        <v/>
      </c>
      <c r="F32" s="277" t="str">
        <f t="shared" si="0"/>
        <v>是</v>
      </c>
      <c r="G32" s="259" t="str">
        <f t="shared" si="1"/>
        <v>类</v>
      </c>
    </row>
    <row r="33" ht="38" customHeight="1" spans="1:7">
      <c r="A33" s="279" t="s">
        <v>1399</v>
      </c>
      <c r="B33" s="278" t="s">
        <v>1400</v>
      </c>
      <c r="C33" s="283">
        <v>0</v>
      </c>
      <c r="D33" s="283">
        <v>0</v>
      </c>
      <c r="E33" s="308" t="str">
        <f t="shared" si="2"/>
        <v/>
      </c>
      <c r="F33" s="277" t="str">
        <f t="shared" si="0"/>
        <v>否</v>
      </c>
      <c r="G33" s="259" t="str">
        <f t="shared" si="1"/>
        <v>款</v>
      </c>
    </row>
    <row r="34" s="259" customFormat="1" ht="38" customHeight="1" spans="1:7">
      <c r="A34" s="279">
        <v>2116001</v>
      </c>
      <c r="B34" s="278" t="s">
        <v>1401</v>
      </c>
      <c r="C34" s="283">
        <v>0</v>
      </c>
      <c r="D34" s="283">
        <v>0</v>
      </c>
      <c r="E34" s="308" t="str">
        <f t="shared" si="2"/>
        <v/>
      </c>
      <c r="F34" s="277" t="str">
        <f t="shared" si="0"/>
        <v>否</v>
      </c>
      <c r="G34" s="259" t="str">
        <f t="shared" si="1"/>
        <v>项</v>
      </c>
    </row>
    <row r="35" s="259" customFormat="1" ht="38" customHeight="1" spans="1:7">
      <c r="A35" s="279">
        <v>2116002</v>
      </c>
      <c r="B35" s="278" t="s">
        <v>1402</v>
      </c>
      <c r="C35" s="283">
        <v>0</v>
      </c>
      <c r="D35" s="283">
        <v>0</v>
      </c>
      <c r="E35" s="308" t="str">
        <f t="shared" si="2"/>
        <v/>
      </c>
      <c r="F35" s="277" t="str">
        <f t="shared" si="0"/>
        <v>否</v>
      </c>
      <c r="G35" s="259" t="str">
        <f t="shared" si="1"/>
        <v>项</v>
      </c>
    </row>
    <row r="36" s="259" customFormat="1" ht="38" customHeight="1" spans="1:7">
      <c r="A36" s="279">
        <v>2116003</v>
      </c>
      <c r="B36" s="278" t="s">
        <v>1403</v>
      </c>
      <c r="C36" s="283">
        <v>0</v>
      </c>
      <c r="D36" s="283">
        <v>0</v>
      </c>
      <c r="E36" s="308" t="str">
        <f t="shared" si="2"/>
        <v/>
      </c>
      <c r="F36" s="277" t="str">
        <f t="shared" si="0"/>
        <v>否</v>
      </c>
      <c r="G36" s="259" t="str">
        <f t="shared" si="1"/>
        <v>项</v>
      </c>
    </row>
    <row r="37" s="262" customFormat="1" ht="38" customHeight="1" spans="1:7">
      <c r="A37" s="279">
        <v>2116099</v>
      </c>
      <c r="B37" s="278" t="s">
        <v>1404</v>
      </c>
      <c r="C37" s="283">
        <v>0</v>
      </c>
      <c r="D37" s="283">
        <v>0</v>
      </c>
      <c r="E37" s="308" t="str">
        <f t="shared" si="2"/>
        <v/>
      </c>
      <c r="F37" s="277" t="str">
        <f t="shared" si="0"/>
        <v>否</v>
      </c>
      <c r="G37" s="259" t="str">
        <f t="shared" si="1"/>
        <v>项</v>
      </c>
    </row>
    <row r="38" s="259" customFormat="1" ht="38" customHeight="1" spans="1:7">
      <c r="A38" s="279">
        <v>21161</v>
      </c>
      <c r="B38" s="278" t="s">
        <v>1405</v>
      </c>
      <c r="C38" s="283">
        <v>0</v>
      </c>
      <c r="D38" s="283">
        <v>0</v>
      </c>
      <c r="E38" s="308" t="str">
        <f t="shared" si="2"/>
        <v/>
      </c>
      <c r="F38" s="277" t="str">
        <f t="shared" si="0"/>
        <v>否</v>
      </c>
      <c r="G38" s="259" t="str">
        <f t="shared" si="1"/>
        <v>款</v>
      </c>
    </row>
    <row r="39" ht="38" customHeight="1" spans="1:7">
      <c r="A39" s="279">
        <v>2116101</v>
      </c>
      <c r="B39" s="278" t="s">
        <v>1406</v>
      </c>
      <c r="C39" s="283">
        <v>0</v>
      </c>
      <c r="D39" s="283">
        <v>0</v>
      </c>
      <c r="E39" s="308" t="str">
        <f t="shared" si="2"/>
        <v/>
      </c>
      <c r="F39" s="277" t="str">
        <f t="shared" si="0"/>
        <v>否</v>
      </c>
      <c r="G39" s="259" t="str">
        <f t="shared" si="1"/>
        <v>项</v>
      </c>
    </row>
    <row r="40" ht="38" customHeight="1" spans="1:7">
      <c r="A40" s="279">
        <v>2116102</v>
      </c>
      <c r="B40" s="278" t="s">
        <v>1407</v>
      </c>
      <c r="C40" s="283">
        <v>0</v>
      </c>
      <c r="D40" s="283">
        <v>0</v>
      </c>
      <c r="E40" s="308" t="str">
        <f t="shared" si="2"/>
        <v/>
      </c>
      <c r="F40" s="277" t="str">
        <f t="shared" si="0"/>
        <v>否</v>
      </c>
      <c r="G40" s="259" t="str">
        <f t="shared" si="1"/>
        <v>项</v>
      </c>
    </row>
    <row r="41" ht="38" customHeight="1" spans="1:7">
      <c r="A41" s="279">
        <v>2116103</v>
      </c>
      <c r="B41" s="278" t="s">
        <v>1408</v>
      </c>
      <c r="C41" s="283">
        <v>0</v>
      </c>
      <c r="D41" s="283">
        <v>0</v>
      </c>
      <c r="E41" s="308" t="str">
        <f t="shared" si="2"/>
        <v/>
      </c>
      <c r="F41" s="277" t="str">
        <f t="shared" si="0"/>
        <v>否</v>
      </c>
      <c r="G41" s="259" t="str">
        <f t="shared" si="1"/>
        <v>项</v>
      </c>
    </row>
    <row r="42" ht="38" customHeight="1" spans="1:7">
      <c r="A42" s="279">
        <v>2116104</v>
      </c>
      <c r="B42" s="278" t="s">
        <v>1409</v>
      </c>
      <c r="C42" s="283">
        <v>0</v>
      </c>
      <c r="D42" s="283">
        <v>0</v>
      </c>
      <c r="E42" s="308" t="str">
        <f t="shared" si="2"/>
        <v/>
      </c>
      <c r="F42" s="277" t="str">
        <f t="shared" si="0"/>
        <v>否</v>
      </c>
      <c r="G42" s="259" t="str">
        <f t="shared" si="1"/>
        <v>项</v>
      </c>
    </row>
    <row r="43" ht="38" customHeight="1" spans="1:7">
      <c r="A43" s="273" t="s">
        <v>90</v>
      </c>
      <c r="B43" s="274" t="s">
        <v>1410</v>
      </c>
      <c r="C43" s="307">
        <v>88472</v>
      </c>
      <c r="D43" s="307">
        <v>82379</v>
      </c>
      <c r="E43" s="308">
        <f t="shared" si="2"/>
        <v>-0.069</v>
      </c>
      <c r="F43" s="277" t="str">
        <f t="shared" si="0"/>
        <v>是</v>
      </c>
      <c r="G43" s="259" t="str">
        <f t="shared" si="1"/>
        <v>类</v>
      </c>
    </row>
    <row r="44" ht="38" customHeight="1" spans="1:7">
      <c r="A44" s="279" t="s">
        <v>1411</v>
      </c>
      <c r="B44" s="278" t="s">
        <v>1412</v>
      </c>
      <c r="C44" s="283">
        <v>88472</v>
      </c>
      <c r="D44" s="283">
        <v>82379</v>
      </c>
      <c r="E44" s="309">
        <f t="shared" si="2"/>
        <v>-0.069</v>
      </c>
      <c r="F44" s="277" t="str">
        <f t="shared" si="0"/>
        <v>是</v>
      </c>
      <c r="G44" s="259" t="str">
        <f t="shared" si="1"/>
        <v>款</v>
      </c>
    </row>
    <row r="45" ht="38" customHeight="1" spans="1:7">
      <c r="A45" s="279" t="s">
        <v>1413</v>
      </c>
      <c r="B45" s="278" t="s">
        <v>1414</v>
      </c>
      <c r="C45" s="283">
        <v>11543</v>
      </c>
      <c r="D45" s="283">
        <v>10000</v>
      </c>
      <c r="E45" s="309">
        <f t="shared" si="2"/>
        <v>-0.134</v>
      </c>
      <c r="F45" s="277" t="str">
        <f t="shared" si="0"/>
        <v>是</v>
      </c>
      <c r="G45" s="259" t="str">
        <f t="shared" si="1"/>
        <v>项</v>
      </c>
    </row>
    <row r="46" ht="38" customHeight="1" spans="1:7">
      <c r="A46" s="279" t="s">
        <v>1415</v>
      </c>
      <c r="B46" s="278" t="s">
        <v>1416</v>
      </c>
      <c r="C46" s="283">
        <v>0</v>
      </c>
      <c r="D46" s="283">
        <v>0</v>
      </c>
      <c r="E46" s="308" t="str">
        <f t="shared" si="2"/>
        <v/>
      </c>
      <c r="F46" s="277" t="str">
        <f t="shared" si="0"/>
        <v>否</v>
      </c>
      <c r="G46" s="259" t="str">
        <f t="shared" si="1"/>
        <v>项</v>
      </c>
    </row>
    <row r="47" ht="38" customHeight="1" spans="1:7">
      <c r="A47" s="279" t="s">
        <v>1417</v>
      </c>
      <c r="B47" s="278" t="s">
        <v>1418</v>
      </c>
      <c r="C47" s="283">
        <v>0</v>
      </c>
      <c r="D47" s="283">
        <v>0</v>
      </c>
      <c r="E47" s="308" t="str">
        <f t="shared" si="2"/>
        <v/>
      </c>
      <c r="F47" s="277" t="str">
        <f t="shared" si="0"/>
        <v>否</v>
      </c>
      <c r="G47" s="259" t="str">
        <f t="shared" si="1"/>
        <v>项</v>
      </c>
    </row>
    <row r="48" ht="38" customHeight="1" spans="1:7">
      <c r="A48" s="279" t="s">
        <v>1419</v>
      </c>
      <c r="B48" s="278" t="s">
        <v>1420</v>
      </c>
      <c r="C48" s="283">
        <v>0</v>
      </c>
      <c r="D48" s="283">
        <v>0</v>
      </c>
      <c r="E48" s="308" t="str">
        <f t="shared" si="2"/>
        <v/>
      </c>
      <c r="F48" s="277" t="str">
        <f t="shared" si="0"/>
        <v>否</v>
      </c>
      <c r="G48" s="259" t="str">
        <f t="shared" si="1"/>
        <v>项</v>
      </c>
    </row>
    <row r="49" ht="38" customHeight="1" spans="1:7">
      <c r="A49" s="279" t="s">
        <v>1421</v>
      </c>
      <c r="B49" s="278" t="s">
        <v>1422</v>
      </c>
      <c r="C49" s="283">
        <v>0</v>
      </c>
      <c r="D49" s="283">
        <v>0</v>
      </c>
      <c r="E49" s="308" t="str">
        <f t="shared" si="2"/>
        <v/>
      </c>
      <c r="F49" s="277" t="str">
        <f t="shared" si="0"/>
        <v>否</v>
      </c>
      <c r="G49" s="259" t="str">
        <f t="shared" si="1"/>
        <v>项</v>
      </c>
    </row>
    <row r="50" ht="38" customHeight="1" spans="1:7">
      <c r="A50" s="279" t="s">
        <v>1423</v>
      </c>
      <c r="B50" s="278" t="s">
        <v>1424</v>
      </c>
      <c r="C50" s="283">
        <v>0</v>
      </c>
      <c r="D50" s="283">
        <v>0</v>
      </c>
      <c r="E50" s="308" t="str">
        <f t="shared" si="2"/>
        <v/>
      </c>
      <c r="F50" s="277" t="str">
        <f t="shared" si="0"/>
        <v>否</v>
      </c>
      <c r="G50" s="259" t="str">
        <f t="shared" si="1"/>
        <v>项</v>
      </c>
    </row>
    <row r="51" ht="38" customHeight="1" spans="1:7">
      <c r="A51" s="279" t="s">
        <v>1425</v>
      </c>
      <c r="B51" s="278" t="s">
        <v>1426</v>
      </c>
      <c r="C51" s="283">
        <v>0</v>
      </c>
      <c r="D51" s="283">
        <v>0</v>
      </c>
      <c r="E51" s="308" t="str">
        <f t="shared" si="2"/>
        <v/>
      </c>
      <c r="F51" s="277" t="str">
        <f t="shared" si="0"/>
        <v>否</v>
      </c>
      <c r="G51" s="259" t="str">
        <f t="shared" si="1"/>
        <v>项</v>
      </c>
    </row>
    <row r="52" ht="38" customHeight="1" spans="1:7">
      <c r="A52" s="279" t="s">
        <v>1427</v>
      </c>
      <c r="B52" s="278" t="s">
        <v>1428</v>
      </c>
      <c r="C52" s="283">
        <v>0</v>
      </c>
      <c r="D52" s="283">
        <v>0</v>
      </c>
      <c r="E52" s="308" t="str">
        <f t="shared" si="2"/>
        <v/>
      </c>
      <c r="F52" s="277" t="str">
        <f t="shared" si="0"/>
        <v>否</v>
      </c>
      <c r="G52" s="259" t="str">
        <f t="shared" si="1"/>
        <v>项</v>
      </c>
    </row>
    <row r="53" ht="38" customHeight="1" spans="1:7">
      <c r="A53" s="279" t="s">
        <v>1429</v>
      </c>
      <c r="B53" s="278" t="s">
        <v>1430</v>
      </c>
      <c r="C53" s="283">
        <v>0</v>
      </c>
      <c r="D53" s="283">
        <v>0</v>
      </c>
      <c r="E53" s="308" t="str">
        <f t="shared" si="2"/>
        <v/>
      </c>
      <c r="F53" s="277" t="str">
        <f t="shared" si="0"/>
        <v>否</v>
      </c>
      <c r="G53" s="259" t="str">
        <f t="shared" si="1"/>
        <v>项</v>
      </c>
    </row>
    <row r="54" ht="38" customHeight="1" spans="1:7">
      <c r="A54" s="279" t="s">
        <v>1431</v>
      </c>
      <c r="B54" s="278" t="s">
        <v>1432</v>
      </c>
      <c r="C54" s="283">
        <v>0</v>
      </c>
      <c r="D54" s="283">
        <v>0</v>
      </c>
      <c r="E54" s="308" t="str">
        <f t="shared" si="2"/>
        <v/>
      </c>
      <c r="F54" s="277" t="str">
        <f t="shared" si="0"/>
        <v>否</v>
      </c>
      <c r="G54" s="259" t="str">
        <f t="shared" si="1"/>
        <v>项</v>
      </c>
    </row>
    <row r="55" ht="38" customHeight="1" spans="1:7">
      <c r="A55" s="279" t="s">
        <v>1433</v>
      </c>
      <c r="B55" s="278" t="s">
        <v>1434</v>
      </c>
      <c r="C55" s="283">
        <v>0</v>
      </c>
      <c r="D55" s="283">
        <v>0</v>
      </c>
      <c r="E55" s="308" t="str">
        <f t="shared" si="2"/>
        <v/>
      </c>
      <c r="F55" s="277" t="str">
        <f t="shared" si="0"/>
        <v>否</v>
      </c>
      <c r="G55" s="259" t="str">
        <f t="shared" si="1"/>
        <v>项</v>
      </c>
    </row>
    <row r="56" ht="38" customHeight="1" spans="1:7">
      <c r="A56" s="279" t="s">
        <v>1435</v>
      </c>
      <c r="B56" s="278" t="s">
        <v>1436</v>
      </c>
      <c r="C56" s="283">
        <v>65104</v>
      </c>
      <c r="D56" s="283">
        <v>62636</v>
      </c>
      <c r="E56" s="309">
        <f t="shared" si="2"/>
        <v>-0.038</v>
      </c>
      <c r="F56" s="277" t="str">
        <f t="shared" si="0"/>
        <v>是</v>
      </c>
      <c r="G56" s="259" t="str">
        <f t="shared" si="1"/>
        <v>项</v>
      </c>
    </row>
    <row r="57" ht="38" customHeight="1" spans="1:7">
      <c r="A57" s="279" t="s">
        <v>1437</v>
      </c>
      <c r="B57" s="278" t="s">
        <v>1438</v>
      </c>
      <c r="C57" s="283">
        <v>0</v>
      </c>
      <c r="D57" s="283">
        <v>0</v>
      </c>
      <c r="E57" s="308" t="str">
        <f t="shared" si="2"/>
        <v/>
      </c>
      <c r="F57" s="277" t="str">
        <f t="shared" si="0"/>
        <v>否</v>
      </c>
      <c r="G57" s="259" t="str">
        <f t="shared" si="1"/>
        <v>款</v>
      </c>
    </row>
    <row r="58" ht="38" customHeight="1" spans="1:7">
      <c r="A58" s="279" t="s">
        <v>1439</v>
      </c>
      <c r="B58" s="278" t="s">
        <v>1414</v>
      </c>
      <c r="C58" s="283">
        <v>0</v>
      </c>
      <c r="D58" s="283">
        <v>0</v>
      </c>
      <c r="E58" s="308" t="str">
        <f t="shared" si="2"/>
        <v/>
      </c>
      <c r="F58" s="277" t="str">
        <f t="shared" si="0"/>
        <v>否</v>
      </c>
      <c r="G58" s="259" t="str">
        <f t="shared" si="1"/>
        <v>项</v>
      </c>
    </row>
    <row r="59" ht="38" customHeight="1" spans="1:7">
      <c r="A59" s="279" t="s">
        <v>1440</v>
      </c>
      <c r="B59" s="278" t="s">
        <v>1416</v>
      </c>
      <c r="C59" s="283">
        <v>0</v>
      </c>
      <c r="D59" s="283">
        <v>0</v>
      </c>
      <c r="E59" s="308" t="str">
        <f t="shared" si="2"/>
        <v/>
      </c>
      <c r="F59" s="277" t="str">
        <f t="shared" si="0"/>
        <v>否</v>
      </c>
      <c r="G59" s="259" t="str">
        <f t="shared" si="1"/>
        <v>项</v>
      </c>
    </row>
    <row r="60" ht="38" customHeight="1" spans="1:7">
      <c r="A60" s="279" t="s">
        <v>1441</v>
      </c>
      <c r="B60" s="278" t="s">
        <v>1442</v>
      </c>
      <c r="C60" s="283">
        <v>0</v>
      </c>
      <c r="D60" s="283">
        <v>0</v>
      </c>
      <c r="E60" s="308" t="str">
        <f t="shared" si="2"/>
        <v/>
      </c>
      <c r="F60" s="277" t="str">
        <f t="shared" si="0"/>
        <v>否</v>
      </c>
      <c r="G60" s="259" t="str">
        <f t="shared" si="1"/>
        <v>项</v>
      </c>
    </row>
    <row r="61" ht="38" customHeight="1" spans="1:7">
      <c r="A61" s="279" t="s">
        <v>1443</v>
      </c>
      <c r="B61" s="278" t="s">
        <v>1444</v>
      </c>
      <c r="C61" s="283">
        <v>0</v>
      </c>
      <c r="D61" s="283">
        <v>0</v>
      </c>
      <c r="E61" s="308" t="str">
        <f t="shared" si="2"/>
        <v/>
      </c>
      <c r="F61" s="277" t="str">
        <f t="shared" si="0"/>
        <v>否</v>
      </c>
      <c r="G61" s="259" t="str">
        <f t="shared" si="1"/>
        <v>款</v>
      </c>
    </row>
    <row r="62" ht="38" customHeight="1" spans="1:7">
      <c r="A62" s="279" t="s">
        <v>1445</v>
      </c>
      <c r="B62" s="278" t="s">
        <v>1446</v>
      </c>
      <c r="C62" s="283">
        <v>0</v>
      </c>
      <c r="D62" s="283">
        <v>0</v>
      </c>
      <c r="E62" s="308" t="str">
        <f t="shared" si="2"/>
        <v/>
      </c>
      <c r="F62" s="277" t="str">
        <f t="shared" si="0"/>
        <v>否</v>
      </c>
      <c r="G62" s="259" t="str">
        <f t="shared" si="1"/>
        <v>款</v>
      </c>
    </row>
    <row r="63" ht="38" customHeight="1" spans="1:7">
      <c r="A63" s="279" t="s">
        <v>1447</v>
      </c>
      <c r="B63" s="278" t="s">
        <v>1448</v>
      </c>
      <c r="C63" s="283">
        <v>0</v>
      </c>
      <c r="D63" s="283">
        <v>0</v>
      </c>
      <c r="E63" s="308" t="str">
        <f t="shared" si="2"/>
        <v/>
      </c>
      <c r="F63" s="277" t="str">
        <f t="shared" si="0"/>
        <v>否</v>
      </c>
      <c r="G63" s="259" t="str">
        <f t="shared" si="1"/>
        <v>项</v>
      </c>
    </row>
    <row r="64" ht="38" customHeight="1" spans="1:7">
      <c r="A64" s="279" t="s">
        <v>1449</v>
      </c>
      <c r="B64" s="278" t="s">
        <v>1450</v>
      </c>
      <c r="C64" s="283">
        <v>0</v>
      </c>
      <c r="D64" s="283">
        <v>0</v>
      </c>
      <c r="E64" s="308" t="str">
        <f t="shared" si="2"/>
        <v/>
      </c>
      <c r="F64" s="277" t="str">
        <f t="shared" si="0"/>
        <v>否</v>
      </c>
      <c r="G64" s="259" t="str">
        <f t="shared" si="1"/>
        <v>项</v>
      </c>
    </row>
    <row r="65" ht="38" customHeight="1" spans="1:7">
      <c r="A65" s="279" t="s">
        <v>1451</v>
      </c>
      <c r="B65" s="278" t="s">
        <v>1452</v>
      </c>
      <c r="C65" s="283">
        <v>0</v>
      </c>
      <c r="D65" s="283">
        <v>0</v>
      </c>
      <c r="E65" s="308" t="str">
        <f t="shared" si="2"/>
        <v/>
      </c>
      <c r="F65" s="277" t="str">
        <f t="shared" si="0"/>
        <v>否</v>
      </c>
      <c r="G65" s="259" t="str">
        <f t="shared" si="1"/>
        <v>项</v>
      </c>
    </row>
    <row r="66" ht="38" customHeight="1" spans="1:7">
      <c r="A66" s="279" t="s">
        <v>1453</v>
      </c>
      <c r="B66" s="278" t="s">
        <v>1454</v>
      </c>
      <c r="C66" s="283">
        <v>0</v>
      </c>
      <c r="D66" s="283">
        <v>0</v>
      </c>
      <c r="E66" s="308" t="str">
        <f t="shared" si="2"/>
        <v/>
      </c>
      <c r="F66" s="277" t="str">
        <f t="shared" si="0"/>
        <v>否</v>
      </c>
      <c r="G66" s="259" t="str">
        <f t="shared" si="1"/>
        <v>项</v>
      </c>
    </row>
    <row r="67" ht="38" customHeight="1" spans="1:7">
      <c r="A67" s="279" t="s">
        <v>1455</v>
      </c>
      <c r="B67" s="278" t="s">
        <v>1456</v>
      </c>
      <c r="C67" s="283">
        <v>0</v>
      </c>
      <c r="D67" s="283">
        <v>0</v>
      </c>
      <c r="E67" s="308" t="str">
        <f t="shared" si="2"/>
        <v/>
      </c>
      <c r="F67" s="277" t="str">
        <f t="shared" si="0"/>
        <v>否</v>
      </c>
      <c r="G67" s="259" t="str">
        <f t="shared" si="1"/>
        <v>项</v>
      </c>
    </row>
    <row r="68" ht="38" customHeight="1" spans="1:7">
      <c r="A68" s="279" t="s">
        <v>1457</v>
      </c>
      <c r="B68" s="278" t="s">
        <v>1458</v>
      </c>
      <c r="C68" s="283">
        <v>0</v>
      </c>
      <c r="D68" s="283">
        <v>0</v>
      </c>
      <c r="E68" s="308" t="str">
        <f t="shared" si="2"/>
        <v/>
      </c>
      <c r="F68" s="277" t="str">
        <f t="shared" ref="F68:F131" si="3">IF(LEN(A68)=3,"是",IF(B68&lt;&gt;"",IF(SUM(C68:D68)&lt;&gt;0,"是","否"),"是"))</f>
        <v>否</v>
      </c>
      <c r="G68" s="259" t="str">
        <f t="shared" ref="G68:G131" si="4">IF(LEN(A68)=3,"类",IF(LEN(A68)=5,"款","项"))</f>
        <v>款</v>
      </c>
    </row>
    <row r="69" ht="38" customHeight="1" spans="1:7">
      <c r="A69" s="279" t="s">
        <v>1459</v>
      </c>
      <c r="B69" s="278" t="s">
        <v>1460</v>
      </c>
      <c r="C69" s="283">
        <v>0</v>
      </c>
      <c r="D69" s="283">
        <v>0</v>
      </c>
      <c r="E69" s="308" t="str">
        <f t="shared" si="2"/>
        <v/>
      </c>
      <c r="F69" s="277" t="str">
        <f t="shared" si="3"/>
        <v>否</v>
      </c>
      <c r="G69" s="259" t="str">
        <f t="shared" si="4"/>
        <v>项</v>
      </c>
    </row>
    <row r="70" ht="38" customHeight="1" spans="1:7">
      <c r="A70" s="279" t="s">
        <v>1461</v>
      </c>
      <c r="B70" s="278" t="s">
        <v>1462</v>
      </c>
      <c r="C70" s="283">
        <v>0</v>
      </c>
      <c r="D70" s="283">
        <v>0</v>
      </c>
      <c r="E70" s="308" t="str">
        <f t="shared" ref="E70:E133" si="5">IF(C70&lt;&gt;0,D70/C70-1,"")</f>
        <v/>
      </c>
      <c r="F70" s="277" t="str">
        <f t="shared" si="3"/>
        <v>否</v>
      </c>
      <c r="G70" s="259" t="str">
        <f t="shared" si="4"/>
        <v>项</v>
      </c>
    </row>
    <row r="71" ht="38" customHeight="1" spans="1:7">
      <c r="A71" s="279" t="s">
        <v>1463</v>
      </c>
      <c r="B71" s="278" t="s">
        <v>1464</v>
      </c>
      <c r="C71" s="283">
        <v>0</v>
      </c>
      <c r="D71" s="283">
        <v>0</v>
      </c>
      <c r="E71" s="308" t="str">
        <f t="shared" si="5"/>
        <v/>
      </c>
      <c r="F71" s="277" t="str">
        <f t="shared" si="3"/>
        <v>否</v>
      </c>
      <c r="G71" s="259" t="str">
        <f t="shared" si="4"/>
        <v>项</v>
      </c>
    </row>
    <row r="72" ht="38" customHeight="1" spans="1:7">
      <c r="A72" s="279" t="s">
        <v>1465</v>
      </c>
      <c r="B72" s="278" t="s">
        <v>1466</v>
      </c>
      <c r="C72" s="283">
        <v>0</v>
      </c>
      <c r="D72" s="283">
        <v>0</v>
      </c>
      <c r="E72" s="308" t="str">
        <f t="shared" si="5"/>
        <v/>
      </c>
      <c r="F72" s="277" t="str">
        <f t="shared" si="3"/>
        <v>否</v>
      </c>
      <c r="G72" s="259" t="str">
        <f t="shared" si="4"/>
        <v>款</v>
      </c>
    </row>
    <row r="73" ht="38" customHeight="1" spans="1:7">
      <c r="A73" s="279" t="s">
        <v>1467</v>
      </c>
      <c r="B73" s="278" t="s">
        <v>1414</v>
      </c>
      <c r="C73" s="283">
        <v>0</v>
      </c>
      <c r="D73" s="283">
        <v>0</v>
      </c>
      <c r="E73" s="308" t="str">
        <f t="shared" si="5"/>
        <v/>
      </c>
      <c r="F73" s="277" t="str">
        <f t="shared" si="3"/>
        <v>否</v>
      </c>
      <c r="G73" s="259" t="str">
        <f t="shared" si="4"/>
        <v>项</v>
      </c>
    </row>
    <row r="74" ht="38" customHeight="1" spans="1:7">
      <c r="A74" s="279" t="s">
        <v>1468</v>
      </c>
      <c r="B74" s="278" t="s">
        <v>1416</v>
      </c>
      <c r="C74" s="283">
        <v>0</v>
      </c>
      <c r="D74" s="283">
        <v>0</v>
      </c>
      <c r="E74" s="308" t="str">
        <f t="shared" si="5"/>
        <v/>
      </c>
      <c r="F74" s="277" t="str">
        <f t="shared" si="3"/>
        <v>否</v>
      </c>
      <c r="G74" s="259" t="str">
        <f t="shared" si="4"/>
        <v>项</v>
      </c>
    </row>
    <row r="75" ht="38" customHeight="1" spans="1:7">
      <c r="A75" s="279" t="s">
        <v>1469</v>
      </c>
      <c r="B75" s="278" t="s">
        <v>1470</v>
      </c>
      <c r="C75" s="283">
        <v>0</v>
      </c>
      <c r="D75" s="283">
        <v>0</v>
      </c>
      <c r="E75" s="308" t="str">
        <f t="shared" si="5"/>
        <v/>
      </c>
      <c r="F75" s="277" t="str">
        <f t="shared" si="3"/>
        <v>否</v>
      </c>
      <c r="G75" s="259" t="str">
        <f t="shared" si="4"/>
        <v>项</v>
      </c>
    </row>
    <row r="76" ht="38" customHeight="1" spans="1:7">
      <c r="A76" s="279" t="s">
        <v>1471</v>
      </c>
      <c r="B76" s="278" t="s">
        <v>1472</v>
      </c>
      <c r="C76" s="283">
        <v>0</v>
      </c>
      <c r="D76" s="283">
        <v>0</v>
      </c>
      <c r="E76" s="308" t="str">
        <f t="shared" si="5"/>
        <v/>
      </c>
      <c r="F76" s="277" t="str">
        <f t="shared" si="3"/>
        <v>否</v>
      </c>
      <c r="G76" s="259" t="str">
        <f t="shared" si="4"/>
        <v>款</v>
      </c>
    </row>
    <row r="77" ht="38" customHeight="1" spans="1:7">
      <c r="A77" s="279" t="s">
        <v>1473</v>
      </c>
      <c r="B77" s="278" t="s">
        <v>1414</v>
      </c>
      <c r="C77" s="283">
        <v>0</v>
      </c>
      <c r="D77" s="283">
        <v>0</v>
      </c>
      <c r="E77" s="308" t="str">
        <f t="shared" si="5"/>
        <v/>
      </c>
      <c r="F77" s="277" t="str">
        <f t="shared" si="3"/>
        <v>否</v>
      </c>
      <c r="G77" s="259" t="str">
        <f t="shared" si="4"/>
        <v>项</v>
      </c>
    </row>
    <row r="78" ht="38" customHeight="1" spans="1:7">
      <c r="A78" s="279" t="s">
        <v>1474</v>
      </c>
      <c r="B78" s="278" t="s">
        <v>1416</v>
      </c>
      <c r="C78" s="283">
        <v>0</v>
      </c>
      <c r="D78" s="283">
        <v>0</v>
      </c>
      <c r="E78" s="308" t="str">
        <f t="shared" si="5"/>
        <v/>
      </c>
      <c r="F78" s="277" t="str">
        <f t="shared" si="3"/>
        <v>否</v>
      </c>
      <c r="G78" s="259" t="str">
        <f t="shared" si="4"/>
        <v>项</v>
      </c>
    </row>
    <row r="79" s="259" customFormat="1" ht="38" customHeight="1" spans="1:7">
      <c r="A79" s="279" t="s">
        <v>1475</v>
      </c>
      <c r="B79" s="278" t="s">
        <v>1476</v>
      </c>
      <c r="C79" s="283">
        <v>0</v>
      </c>
      <c r="D79" s="283">
        <v>0</v>
      </c>
      <c r="E79" s="308" t="str">
        <f t="shared" si="5"/>
        <v/>
      </c>
      <c r="F79" s="277" t="str">
        <f t="shared" si="3"/>
        <v>否</v>
      </c>
      <c r="G79" s="259" t="str">
        <f t="shared" si="4"/>
        <v>项</v>
      </c>
    </row>
    <row r="80" s="259" customFormat="1" ht="38" customHeight="1" spans="1:7">
      <c r="A80" s="279" t="s">
        <v>1477</v>
      </c>
      <c r="B80" s="278" t="s">
        <v>1478</v>
      </c>
      <c r="C80" s="283">
        <v>0</v>
      </c>
      <c r="D80" s="283">
        <v>0</v>
      </c>
      <c r="E80" s="308" t="str">
        <f t="shared" si="5"/>
        <v/>
      </c>
      <c r="F80" s="277" t="str">
        <f t="shared" si="3"/>
        <v>否</v>
      </c>
      <c r="G80" s="259" t="str">
        <f t="shared" si="4"/>
        <v>款</v>
      </c>
    </row>
    <row r="81" s="259" customFormat="1" ht="38" customHeight="1" spans="1:7">
      <c r="A81" s="279" t="s">
        <v>1479</v>
      </c>
      <c r="B81" s="278" t="s">
        <v>1448</v>
      </c>
      <c r="C81" s="283">
        <v>0</v>
      </c>
      <c r="D81" s="283">
        <v>0</v>
      </c>
      <c r="E81" s="308" t="str">
        <f t="shared" si="5"/>
        <v/>
      </c>
      <c r="F81" s="277" t="str">
        <f t="shared" si="3"/>
        <v>否</v>
      </c>
      <c r="G81" s="259" t="str">
        <f t="shared" si="4"/>
        <v>项</v>
      </c>
    </row>
    <row r="82" s="259" customFormat="1" ht="38" customHeight="1" spans="1:7">
      <c r="A82" s="279" t="s">
        <v>1480</v>
      </c>
      <c r="B82" s="278" t="s">
        <v>1450</v>
      </c>
      <c r="C82" s="283">
        <v>0</v>
      </c>
      <c r="D82" s="283">
        <v>0</v>
      </c>
      <c r="E82" s="308" t="str">
        <f t="shared" si="5"/>
        <v/>
      </c>
      <c r="F82" s="277" t="str">
        <f t="shared" si="3"/>
        <v>否</v>
      </c>
      <c r="G82" s="259" t="str">
        <f t="shared" si="4"/>
        <v>项</v>
      </c>
    </row>
    <row r="83" s="259" customFormat="1" ht="38" customHeight="1" spans="1:7">
      <c r="A83" s="279" t="s">
        <v>1481</v>
      </c>
      <c r="B83" s="278" t="s">
        <v>1452</v>
      </c>
      <c r="C83" s="283">
        <v>0</v>
      </c>
      <c r="D83" s="283">
        <v>0</v>
      </c>
      <c r="E83" s="308" t="str">
        <f t="shared" si="5"/>
        <v/>
      </c>
      <c r="F83" s="277" t="str">
        <f t="shared" si="3"/>
        <v>否</v>
      </c>
      <c r="G83" s="259" t="str">
        <f t="shared" si="4"/>
        <v>项</v>
      </c>
    </row>
    <row r="84" s="259" customFormat="1" ht="38" customHeight="1" spans="1:7">
      <c r="A84" s="279" t="s">
        <v>1482</v>
      </c>
      <c r="B84" s="278" t="s">
        <v>1454</v>
      </c>
      <c r="C84" s="283">
        <v>0</v>
      </c>
      <c r="D84" s="283">
        <v>0</v>
      </c>
      <c r="E84" s="308" t="str">
        <f t="shared" si="5"/>
        <v/>
      </c>
      <c r="F84" s="277" t="str">
        <f t="shared" si="3"/>
        <v>否</v>
      </c>
      <c r="G84" s="259" t="str">
        <f t="shared" si="4"/>
        <v>项</v>
      </c>
    </row>
    <row r="85" s="259" customFormat="1" ht="38" customHeight="1" spans="1:7">
      <c r="A85" s="279" t="s">
        <v>1483</v>
      </c>
      <c r="B85" s="278" t="s">
        <v>1484</v>
      </c>
      <c r="C85" s="283">
        <v>0</v>
      </c>
      <c r="D85" s="283">
        <v>0</v>
      </c>
      <c r="E85" s="308" t="str">
        <f t="shared" si="5"/>
        <v/>
      </c>
      <c r="F85" s="277" t="str">
        <f t="shared" si="3"/>
        <v>否</v>
      </c>
      <c r="G85" s="259" t="str">
        <f t="shared" si="4"/>
        <v>项</v>
      </c>
    </row>
    <row r="86" s="259" customFormat="1" ht="38" customHeight="1" spans="1:7">
      <c r="A86" s="279" t="s">
        <v>1485</v>
      </c>
      <c r="B86" s="278" t="s">
        <v>1486</v>
      </c>
      <c r="C86" s="283">
        <v>0</v>
      </c>
      <c r="D86" s="283">
        <v>0</v>
      </c>
      <c r="E86" s="308" t="str">
        <f t="shared" si="5"/>
        <v/>
      </c>
      <c r="F86" s="277" t="str">
        <f t="shared" si="3"/>
        <v>否</v>
      </c>
      <c r="G86" s="259" t="str">
        <f t="shared" si="4"/>
        <v>款</v>
      </c>
    </row>
    <row r="87" s="259" customFormat="1" ht="38" customHeight="1" spans="1:7">
      <c r="A87" s="279" t="s">
        <v>1487</v>
      </c>
      <c r="B87" s="278" t="s">
        <v>1460</v>
      </c>
      <c r="C87" s="283">
        <v>0</v>
      </c>
      <c r="D87" s="283">
        <v>0</v>
      </c>
      <c r="E87" s="308" t="str">
        <f t="shared" si="5"/>
        <v/>
      </c>
      <c r="F87" s="277" t="str">
        <f t="shared" si="3"/>
        <v>否</v>
      </c>
      <c r="G87" s="259" t="str">
        <f t="shared" si="4"/>
        <v>项</v>
      </c>
    </row>
    <row r="88" s="259" customFormat="1" ht="38" customHeight="1" spans="1:7">
      <c r="A88" s="279" t="s">
        <v>1488</v>
      </c>
      <c r="B88" s="278" t="s">
        <v>1489</v>
      </c>
      <c r="C88" s="283">
        <v>0</v>
      </c>
      <c r="D88" s="283">
        <v>0</v>
      </c>
      <c r="E88" s="308" t="str">
        <f t="shared" si="5"/>
        <v/>
      </c>
      <c r="F88" s="277" t="str">
        <f t="shared" si="3"/>
        <v>否</v>
      </c>
      <c r="G88" s="259" t="str">
        <f t="shared" si="4"/>
        <v>项</v>
      </c>
    </row>
    <row r="89" s="259" customFormat="1" ht="38" customHeight="1" spans="1:7">
      <c r="A89" s="279" t="s">
        <v>1490</v>
      </c>
      <c r="B89" s="278" t="s">
        <v>1491</v>
      </c>
      <c r="C89" s="283">
        <v>0</v>
      </c>
      <c r="D89" s="283">
        <v>0</v>
      </c>
      <c r="E89" s="308" t="str">
        <f t="shared" si="5"/>
        <v/>
      </c>
      <c r="F89" s="277" t="str">
        <f t="shared" si="3"/>
        <v>否</v>
      </c>
      <c r="G89" s="259" t="str">
        <f t="shared" si="4"/>
        <v>款</v>
      </c>
    </row>
    <row r="90" s="259" customFormat="1" ht="38" customHeight="1" spans="1:7">
      <c r="A90" s="279" t="s">
        <v>1492</v>
      </c>
      <c r="B90" s="278" t="s">
        <v>1414</v>
      </c>
      <c r="C90" s="283">
        <v>0</v>
      </c>
      <c r="D90" s="283">
        <v>0</v>
      </c>
      <c r="E90" s="308" t="str">
        <f t="shared" si="5"/>
        <v/>
      </c>
      <c r="F90" s="277" t="str">
        <f t="shared" si="3"/>
        <v>否</v>
      </c>
      <c r="G90" s="259" t="str">
        <f t="shared" si="4"/>
        <v>项</v>
      </c>
    </row>
    <row r="91" s="259" customFormat="1" ht="38" customHeight="1" spans="1:7">
      <c r="A91" s="279" t="s">
        <v>1493</v>
      </c>
      <c r="B91" s="278" t="s">
        <v>1416</v>
      </c>
      <c r="C91" s="283">
        <v>0</v>
      </c>
      <c r="D91" s="283">
        <v>0</v>
      </c>
      <c r="E91" s="308" t="str">
        <f t="shared" si="5"/>
        <v/>
      </c>
      <c r="F91" s="277" t="str">
        <f t="shared" si="3"/>
        <v>否</v>
      </c>
      <c r="G91" s="259" t="str">
        <f t="shared" si="4"/>
        <v>项</v>
      </c>
    </row>
    <row r="92" s="259" customFormat="1" ht="38" customHeight="1" spans="1:7">
      <c r="A92" s="279" t="s">
        <v>1494</v>
      </c>
      <c r="B92" s="278" t="s">
        <v>1418</v>
      </c>
      <c r="C92" s="283">
        <v>0</v>
      </c>
      <c r="D92" s="283">
        <v>0</v>
      </c>
      <c r="E92" s="308" t="str">
        <f t="shared" si="5"/>
        <v/>
      </c>
      <c r="F92" s="277" t="str">
        <f t="shared" si="3"/>
        <v>否</v>
      </c>
      <c r="G92" s="259" t="str">
        <f t="shared" si="4"/>
        <v>项</v>
      </c>
    </row>
    <row r="93" s="259" customFormat="1" ht="38" customHeight="1" spans="1:7">
      <c r="A93" s="279" t="s">
        <v>1495</v>
      </c>
      <c r="B93" s="278" t="s">
        <v>1420</v>
      </c>
      <c r="C93" s="283">
        <v>0</v>
      </c>
      <c r="D93" s="283">
        <v>0</v>
      </c>
      <c r="E93" s="308" t="str">
        <f t="shared" si="5"/>
        <v/>
      </c>
      <c r="F93" s="277" t="str">
        <f t="shared" si="3"/>
        <v>否</v>
      </c>
      <c r="G93" s="259" t="str">
        <f t="shared" si="4"/>
        <v>项</v>
      </c>
    </row>
    <row r="94" ht="38" customHeight="1" spans="1:7">
      <c r="A94" s="279" t="s">
        <v>1496</v>
      </c>
      <c r="B94" s="278" t="s">
        <v>1426</v>
      </c>
      <c r="C94" s="283">
        <v>0</v>
      </c>
      <c r="D94" s="283">
        <v>0</v>
      </c>
      <c r="E94" s="308" t="str">
        <f t="shared" si="5"/>
        <v/>
      </c>
      <c r="F94" s="277" t="str">
        <f t="shared" si="3"/>
        <v>否</v>
      </c>
      <c r="G94" s="259" t="str">
        <f t="shared" si="4"/>
        <v>项</v>
      </c>
    </row>
    <row r="95" ht="38" customHeight="1" spans="1:7">
      <c r="A95" s="279" t="s">
        <v>1497</v>
      </c>
      <c r="B95" s="278" t="s">
        <v>1430</v>
      </c>
      <c r="C95" s="283">
        <v>0</v>
      </c>
      <c r="D95" s="283">
        <v>0</v>
      </c>
      <c r="E95" s="308" t="str">
        <f t="shared" si="5"/>
        <v/>
      </c>
      <c r="F95" s="277" t="str">
        <f t="shared" si="3"/>
        <v>否</v>
      </c>
      <c r="G95" s="259" t="str">
        <f t="shared" si="4"/>
        <v>项</v>
      </c>
    </row>
    <row r="96" ht="38" customHeight="1" spans="1:7">
      <c r="A96" s="279" t="s">
        <v>1498</v>
      </c>
      <c r="B96" s="278" t="s">
        <v>1432</v>
      </c>
      <c r="C96" s="283">
        <v>0</v>
      </c>
      <c r="D96" s="283">
        <v>0</v>
      </c>
      <c r="E96" s="308" t="str">
        <f t="shared" si="5"/>
        <v/>
      </c>
      <c r="F96" s="277" t="str">
        <f t="shared" si="3"/>
        <v>否</v>
      </c>
      <c r="G96" s="259" t="str">
        <f t="shared" si="4"/>
        <v>项</v>
      </c>
    </row>
    <row r="97" s="259" customFormat="1" ht="38" customHeight="1" spans="1:7">
      <c r="A97" s="279" t="s">
        <v>1499</v>
      </c>
      <c r="B97" s="278" t="s">
        <v>1500</v>
      </c>
      <c r="C97" s="283">
        <v>0</v>
      </c>
      <c r="D97" s="283">
        <v>0</v>
      </c>
      <c r="E97" s="308" t="str">
        <f t="shared" si="5"/>
        <v/>
      </c>
      <c r="F97" s="277" t="str">
        <f t="shared" si="3"/>
        <v>否</v>
      </c>
      <c r="G97" s="259" t="str">
        <f t="shared" si="4"/>
        <v>项</v>
      </c>
    </row>
    <row r="98" s="259" customFormat="1" ht="38" customHeight="1" spans="1:7">
      <c r="A98" s="273" t="s">
        <v>92</v>
      </c>
      <c r="B98" s="274" t="s">
        <v>1501</v>
      </c>
      <c r="C98" s="307">
        <v>0</v>
      </c>
      <c r="D98" s="307">
        <v>508</v>
      </c>
      <c r="E98" s="308" t="str">
        <f t="shared" si="5"/>
        <v/>
      </c>
      <c r="F98" s="277" t="str">
        <f t="shared" si="3"/>
        <v>是</v>
      </c>
      <c r="G98" s="259" t="str">
        <f t="shared" si="4"/>
        <v>类</v>
      </c>
    </row>
    <row r="99" ht="38" customHeight="1" spans="1:7">
      <c r="A99" s="279" t="s">
        <v>1502</v>
      </c>
      <c r="B99" s="278" t="s">
        <v>1503</v>
      </c>
      <c r="C99" s="283">
        <v>0</v>
      </c>
      <c r="D99" s="283">
        <v>10</v>
      </c>
      <c r="E99" s="308" t="str">
        <f t="shared" si="5"/>
        <v/>
      </c>
      <c r="F99" s="277" t="str">
        <f t="shared" si="3"/>
        <v>是</v>
      </c>
      <c r="G99" s="259" t="str">
        <f t="shared" si="4"/>
        <v>款</v>
      </c>
    </row>
    <row r="100" s="259" customFormat="1" ht="38" customHeight="1" spans="1:7">
      <c r="A100" s="279" t="s">
        <v>1504</v>
      </c>
      <c r="B100" s="278" t="s">
        <v>1384</v>
      </c>
      <c r="C100" s="283">
        <v>0</v>
      </c>
      <c r="D100" s="283">
        <v>0</v>
      </c>
      <c r="E100" s="308" t="str">
        <f t="shared" si="5"/>
        <v/>
      </c>
      <c r="F100" s="277" t="str">
        <f t="shared" si="3"/>
        <v>否</v>
      </c>
      <c r="G100" s="259" t="str">
        <f t="shared" si="4"/>
        <v>项</v>
      </c>
    </row>
    <row r="101" s="259" customFormat="1" ht="38" customHeight="1" spans="1:7">
      <c r="A101" s="279" t="s">
        <v>1505</v>
      </c>
      <c r="B101" s="278" t="s">
        <v>1506</v>
      </c>
      <c r="C101" s="283">
        <v>0</v>
      </c>
      <c r="D101" s="283">
        <v>0</v>
      </c>
      <c r="E101" s="308" t="str">
        <f t="shared" si="5"/>
        <v/>
      </c>
      <c r="F101" s="277" t="str">
        <f t="shared" si="3"/>
        <v>否</v>
      </c>
      <c r="G101" s="259" t="str">
        <f t="shared" si="4"/>
        <v>项</v>
      </c>
    </row>
    <row r="102" s="259" customFormat="1" ht="38" customHeight="1" spans="1:7">
      <c r="A102" s="279" t="s">
        <v>1507</v>
      </c>
      <c r="B102" s="278" t="s">
        <v>1508</v>
      </c>
      <c r="C102" s="283">
        <v>0</v>
      </c>
      <c r="D102" s="283">
        <v>0</v>
      </c>
      <c r="E102" s="308" t="str">
        <f t="shared" si="5"/>
        <v/>
      </c>
      <c r="F102" s="277" t="str">
        <f t="shared" si="3"/>
        <v>否</v>
      </c>
      <c r="G102" s="259" t="str">
        <f t="shared" si="4"/>
        <v>项</v>
      </c>
    </row>
    <row r="103" s="259" customFormat="1" ht="38" customHeight="1" spans="1:7">
      <c r="A103" s="279" t="s">
        <v>1509</v>
      </c>
      <c r="B103" s="278" t="s">
        <v>1510</v>
      </c>
      <c r="C103" s="283">
        <v>0</v>
      </c>
      <c r="D103" s="283">
        <v>10</v>
      </c>
      <c r="E103" s="308" t="str">
        <f t="shared" si="5"/>
        <v/>
      </c>
      <c r="F103" s="277" t="str">
        <f t="shared" si="3"/>
        <v>是</v>
      </c>
      <c r="G103" s="259" t="str">
        <f t="shared" si="4"/>
        <v>项</v>
      </c>
    </row>
    <row r="104" s="259" customFormat="1" ht="38" customHeight="1" spans="1:7">
      <c r="A104" s="279" t="s">
        <v>1511</v>
      </c>
      <c r="B104" s="278" t="s">
        <v>1512</v>
      </c>
      <c r="C104" s="283">
        <v>0</v>
      </c>
      <c r="D104" s="283">
        <v>0</v>
      </c>
      <c r="E104" s="308" t="str">
        <f t="shared" si="5"/>
        <v/>
      </c>
      <c r="F104" s="277" t="str">
        <f t="shared" si="3"/>
        <v>否</v>
      </c>
      <c r="G104" s="259" t="str">
        <f t="shared" si="4"/>
        <v>款</v>
      </c>
    </row>
    <row r="105" ht="38" customHeight="1" spans="1:7">
      <c r="A105" s="279" t="s">
        <v>1513</v>
      </c>
      <c r="B105" s="278" t="s">
        <v>1384</v>
      </c>
      <c r="C105" s="283">
        <v>0</v>
      </c>
      <c r="D105" s="283">
        <v>0</v>
      </c>
      <c r="E105" s="308" t="str">
        <f t="shared" si="5"/>
        <v/>
      </c>
      <c r="F105" s="277" t="str">
        <f t="shared" si="3"/>
        <v>否</v>
      </c>
      <c r="G105" s="259" t="str">
        <f t="shared" si="4"/>
        <v>项</v>
      </c>
    </row>
    <row r="106" s="259" customFormat="1" ht="38" customHeight="1" spans="1:7">
      <c r="A106" s="279" t="s">
        <v>1514</v>
      </c>
      <c r="B106" s="278" t="s">
        <v>1506</v>
      </c>
      <c r="C106" s="283">
        <v>0</v>
      </c>
      <c r="D106" s="283">
        <v>0</v>
      </c>
      <c r="E106" s="308" t="str">
        <f t="shared" si="5"/>
        <v/>
      </c>
      <c r="F106" s="277" t="str">
        <f t="shared" si="3"/>
        <v>否</v>
      </c>
      <c r="G106" s="259" t="str">
        <f t="shared" si="4"/>
        <v>项</v>
      </c>
    </row>
    <row r="107" s="259" customFormat="1" ht="38" customHeight="1" spans="1:7">
      <c r="A107" s="279" t="s">
        <v>1515</v>
      </c>
      <c r="B107" s="278" t="s">
        <v>1516</v>
      </c>
      <c r="C107" s="283">
        <v>0</v>
      </c>
      <c r="D107" s="283">
        <v>0</v>
      </c>
      <c r="E107" s="308" t="str">
        <f t="shared" si="5"/>
        <v/>
      </c>
      <c r="F107" s="277" t="str">
        <f t="shared" si="3"/>
        <v>否</v>
      </c>
      <c r="G107" s="259" t="str">
        <f t="shared" si="4"/>
        <v>项</v>
      </c>
    </row>
    <row r="108" s="259" customFormat="1" ht="38" customHeight="1" spans="1:7">
      <c r="A108" s="279" t="s">
        <v>1517</v>
      </c>
      <c r="B108" s="278" t="s">
        <v>1518</v>
      </c>
      <c r="C108" s="283">
        <v>0</v>
      </c>
      <c r="D108" s="283">
        <v>0</v>
      </c>
      <c r="E108" s="308" t="str">
        <f t="shared" si="5"/>
        <v/>
      </c>
      <c r="F108" s="277" t="str">
        <f t="shared" si="3"/>
        <v>否</v>
      </c>
      <c r="G108" s="259" t="str">
        <f t="shared" si="4"/>
        <v>项</v>
      </c>
    </row>
    <row r="109" ht="38" customHeight="1" spans="1:7">
      <c r="A109" s="279" t="s">
        <v>1519</v>
      </c>
      <c r="B109" s="278" t="s">
        <v>1520</v>
      </c>
      <c r="C109" s="283">
        <v>0</v>
      </c>
      <c r="D109" s="283">
        <v>0</v>
      </c>
      <c r="E109" s="308" t="str">
        <f t="shared" si="5"/>
        <v/>
      </c>
      <c r="F109" s="277" t="str">
        <f t="shared" si="3"/>
        <v>否</v>
      </c>
      <c r="G109" s="259" t="str">
        <f t="shared" si="4"/>
        <v>款</v>
      </c>
    </row>
    <row r="110" s="259" customFormat="1" ht="38" customHeight="1" spans="1:7">
      <c r="A110" s="279" t="s">
        <v>1521</v>
      </c>
      <c r="B110" s="278" t="s">
        <v>1522</v>
      </c>
      <c r="C110" s="283">
        <v>0</v>
      </c>
      <c r="D110" s="283">
        <v>0</v>
      </c>
      <c r="E110" s="308" t="str">
        <f t="shared" si="5"/>
        <v/>
      </c>
      <c r="F110" s="277" t="str">
        <f t="shared" si="3"/>
        <v>否</v>
      </c>
      <c r="G110" s="259" t="str">
        <f t="shared" si="4"/>
        <v>项</v>
      </c>
    </row>
    <row r="111" s="259" customFormat="1" ht="38" customHeight="1" spans="1:7">
      <c r="A111" s="279" t="s">
        <v>1523</v>
      </c>
      <c r="B111" s="278" t="s">
        <v>1524</v>
      </c>
      <c r="C111" s="283">
        <v>0</v>
      </c>
      <c r="D111" s="283">
        <v>0</v>
      </c>
      <c r="E111" s="308" t="str">
        <f t="shared" si="5"/>
        <v/>
      </c>
      <c r="F111" s="277" t="str">
        <f t="shared" si="3"/>
        <v>否</v>
      </c>
      <c r="G111" s="259" t="str">
        <f t="shared" si="4"/>
        <v>项</v>
      </c>
    </row>
    <row r="112" s="259" customFormat="1" ht="38" customHeight="1" spans="1:7">
      <c r="A112" s="279" t="s">
        <v>1525</v>
      </c>
      <c r="B112" s="278" t="s">
        <v>1526</v>
      </c>
      <c r="C112" s="283">
        <v>0</v>
      </c>
      <c r="D112" s="283">
        <v>0</v>
      </c>
      <c r="E112" s="308" t="str">
        <f t="shared" si="5"/>
        <v/>
      </c>
      <c r="F112" s="277" t="str">
        <f t="shared" si="3"/>
        <v>否</v>
      </c>
      <c r="G112" s="259" t="str">
        <f t="shared" si="4"/>
        <v>项</v>
      </c>
    </row>
    <row r="113" ht="38" customHeight="1" spans="1:7">
      <c r="A113" s="279" t="s">
        <v>1527</v>
      </c>
      <c r="B113" s="278" t="s">
        <v>1528</v>
      </c>
      <c r="C113" s="283">
        <v>0</v>
      </c>
      <c r="D113" s="283">
        <v>0</v>
      </c>
      <c r="E113" s="308" t="str">
        <f t="shared" si="5"/>
        <v/>
      </c>
      <c r="F113" s="277" t="str">
        <f t="shared" si="3"/>
        <v>否</v>
      </c>
      <c r="G113" s="259" t="str">
        <f t="shared" si="4"/>
        <v>项</v>
      </c>
    </row>
    <row r="114" s="259" customFormat="1" ht="38" customHeight="1" spans="1:7">
      <c r="A114" s="285">
        <v>21370</v>
      </c>
      <c r="B114" s="278" t="s">
        <v>1529</v>
      </c>
      <c r="C114" s="283">
        <v>0</v>
      </c>
      <c r="D114" s="283">
        <v>0</v>
      </c>
      <c r="E114" s="308" t="str">
        <f t="shared" si="5"/>
        <v/>
      </c>
      <c r="F114" s="277" t="str">
        <f t="shared" si="3"/>
        <v>否</v>
      </c>
      <c r="G114" s="259" t="str">
        <f t="shared" si="4"/>
        <v>款</v>
      </c>
    </row>
    <row r="115" s="259" customFormat="1" ht="38" customHeight="1" spans="1:7">
      <c r="A115" s="285">
        <v>2137001</v>
      </c>
      <c r="B115" s="278" t="s">
        <v>1384</v>
      </c>
      <c r="C115" s="283">
        <v>0</v>
      </c>
      <c r="D115" s="283">
        <v>0</v>
      </c>
      <c r="E115" s="308" t="str">
        <f t="shared" si="5"/>
        <v/>
      </c>
      <c r="F115" s="277" t="str">
        <f t="shared" si="3"/>
        <v>否</v>
      </c>
      <c r="G115" s="259" t="str">
        <f t="shared" si="4"/>
        <v>项</v>
      </c>
    </row>
    <row r="116" ht="38" customHeight="1" spans="1:7">
      <c r="A116" s="285">
        <v>2137099</v>
      </c>
      <c r="B116" s="278" t="s">
        <v>1530</v>
      </c>
      <c r="C116" s="283">
        <v>0</v>
      </c>
      <c r="D116" s="283">
        <v>0</v>
      </c>
      <c r="E116" s="308" t="str">
        <f t="shared" si="5"/>
        <v/>
      </c>
      <c r="F116" s="277" t="str">
        <f t="shared" si="3"/>
        <v>否</v>
      </c>
      <c r="G116" s="259" t="str">
        <f t="shared" si="4"/>
        <v>项</v>
      </c>
    </row>
    <row r="117" s="259" customFormat="1" ht="38" customHeight="1" spans="1:7">
      <c r="A117" s="285">
        <v>21371</v>
      </c>
      <c r="B117" s="278" t="s">
        <v>1531</v>
      </c>
      <c r="C117" s="283">
        <v>0</v>
      </c>
      <c r="D117" s="283">
        <v>0</v>
      </c>
      <c r="E117" s="308" t="str">
        <f t="shared" si="5"/>
        <v/>
      </c>
      <c r="F117" s="277" t="str">
        <f t="shared" si="3"/>
        <v>否</v>
      </c>
      <c r="G117" s="259" t="str">
        <f t="shared" si="4"/>
        <v>款</v>
      </c>
    </row>
    <row r="118" ht="38" customHeight="1" spans="1:7">
      <c r="A118" s="285">
        <v>2137101</v>
      </c>
      <c r="B118" s="278" t="s">
        <v>1522</v>
      </c>
      <c r="C118" s="283">
        <v>0</v>
      </c>
      <c r="D118" s="283">
        <v>0</v>
      </c>
      <c r="E118" s="308" t="str">
        <f t="shared" si="5"/>
        <v/>
      </c>
      <c r="F118" s="277" t="str">
        <f t="shared" si="3"/>
        <v>否</v>
      </c>
      <c r="G118" s="259" t="str">
        <f t="shared" si="4"/>
        <v>项</v>
      </c>
    </row>
    <row r="119" s="259" customFormat="1" ht="38" customHeight="1" spans="1:7">
      <c r="A119" s="285">
        <v>2137102</v>
      </c>
      <c r="B119" s="278" t="s">
        <v>1532</v>
      </c>
      <c r="C119" s="283">
        <v>0</v>
      </c>
      <c r="D119" s="283">
        <v>0</v>
      </c>
      <c r="E119" s="308" t="str">
        <f t="shared" si="5"/>
        <v/>
      </c>
      <c r="F119" s="277" t="str">
        <f t="shared" si="3"/>
        <v>否</v>
      </c>
      <c r="G119" s="259" t="str">
        <f t="shared" si="4"/>
        <v>项</v>
      </c>
    </row>
    <row r="120" s="259" customFormat="1" ht="38" customHeight="1" spans="1:7">
      <c r="A120" s="285">
        <v>2137103</v>
      </c>
      <c r="B120" s="278" t="s">
        <v>1526</v>
      </c>
      <c r="C120" s="283">
        <v>0</v>
      </c>
      <c r="D120" s="283">
        <v>0</v>
      </c>
      <c r="E120" s="308" t="str">
        <f t="shared" si="5"/>
        <v/>
      </c>
      <c r="F120" s="277" t="str">
        <f t="shared" si="3"/>
        <v>否</v>
      </c>
      <c r="G120" s="259" t="str">
        <f t="shared" si="4"/>
        <v>项</v>
      </c>
    </row>
    <row r="121" s="259" customFormat="1" ht="38" customHeight="1" spans="1:7">
      <c r="A121" s="285">
        <v>2137199</v>
      </c>
      <c r="B121" s="278" t="s">
        <v>1533</v>
      </c>
      <c r="C121" s="283">
        <v>0</v>
      </c>
      <c r="D121" s="283">
        <v>0</v>
      </c>
      <c r="E121" s="308" t="str">
        <f t="shared" si="5"/>
        <v/>
      </c>
      <c r="F121" s="277" t="str">
        <f t="shared" si="3"/>
        <v>否</v>
      </c>
      <c r="G121" s="259" t="str">
        <f t="shared" si="4"/>
        <v>项</v>
      </c>
    </row>
    <row r="122" s="259" customFormat="1" ht="38" customHeight="1" spans="1:7">
      <c r="A122" s="273" t="s">
        <v>94</v>
      </c>
      <c r="B122" s="274" t="s">
        <v>1534</v>
      </c>
      <c r="C122" s="307">
        <v>4000</v>
      </c>
      <c r="D122" s="307">
        <v>0</v>
      </c>
      <c r="E122" s="308">
        <f t="shared" si="5"/>
        <v>-1</v>
      </c>
      <c r="F122" s="277" t="str">
        <f t="shared" si="3"/>
        <v>是</v>
      </c>
      <c r="G122" s="259" t="str">
        <f t="shared" si="4"/>
        <v>类</v>
      </c>
    </row>
    <row r="123" s="259" customFormat="1" ht="38" customHeight="1" spans="1:7">
      <c r="A123" s="279" t="s">
        <v>1535</v>
      </c>
      <c r="B123" s="278" t="s">
        <v>1536</v>
      </c>
      <c r="C123" s="283">
        <v>0</v>
      </c>
      <c r="D123" s="283">
        <v>0</v>
      </c>
      <c r="E123" s="308" t="str">
        <f t="shared" si="5"/>
        <v/>
      </c>
      <c r="F123" s="277" t="str">
        <f t="shared" si="3"/>
        <v>否</v>
      </c>
      <c r="G123" s="259" t="str">
        <f t="shared" si="4"/>
        <v>款</v>
      </c>
    </row>
    <row r="124" ht="38" customHeight="1" spans="1:7">
      <c r="A124" s="279" t="s">
        <v>1537</v>
      </c>
      <c r="B124" s="278" t="s">
        <v>1538</v>
      </c>
      <c r="C124" s="283">
        <v>0</v>
      </c>
      <c r="D124" s="283">
        <v>0</v>
      </c>
      <c r="E124" s="308" t="str">
        <f t="shared" si="5"/>
        <v/>
      </c>
      <c r="F124" s="277" t="str">
        <f t="shared" si="3"/>
        <v>否</v>
      </c>
      <c r="G124" s="259" t="str">
        <f t="shared" si="4"/>
        <v>项</v>
      </c>
    </row>
    <row r="125" s="259" customFormat="1" ht="38" customHeight="1" spans="1:7">
      <c r="A125" s="279" t="s">
        <v>1539</v>
      </c>
      <c r="B125" s="278" t="s">
        <v>1540</v>
      </c>
      <c r="C125" s="283">
        <v>0</v>
      </c>
      <c r="D125" s="283">
        <v>0</v>
      </c>
      <c r="E125" s="308" t="str">
        <f t="shared" si="5"/>
        <v/>
      </c>
      <c r="F125" s="277" t="str">
        <f t="shared" si="3"/>
        <v>否</v>
      </c>
      <c r="G125" s="259" t="str">
        <f t="shared" si="4"/>
        <v>项</v>
      </c>
    </row>
    <row r="126" s="259" customFormat="1" ht="38" customHeight="1" spans="1:7">
      <c r="A126" s="279" t="s">
        <v>1541</v>
      </c>
      <c r="B126" s="278" t="s">
        <v>1542</v>
      </c>
      <c r="C126" s="283">
        <v>0</v>
      </c>
      <c r="D126" s="283">
        <v>0</v>
      </c>
      <c r="E126" s="308" t="str">
        <f t="shared" si="5"/>
        <v/>
      </c>
      <c r="F126" s="277" t="str">
        <f t="shared" si="3"/>
        <v>否</v>
      </c>
      <c r="G126" s="259" t="str">
        <f t="shared" si="4"/>
        <v>项</v>
      </c>
    </row>
    <row r="127" s="259" customFormat="1" ht="38" customHeight="1" spans="1:7">
      <c r="A127" s="279" t="s">
        <v>1543</v>
      </c>
      <c r="B127" s="278" t="s">
        <v>1544</v>
      </c>
      <c r="C127" s="283">
        <v>0</v>
      </c>
      <c r="D127" s="283">
        <v>0</v>
      </c>
      <c r="E127" s="308" t="str">
        <f t="shared" si="5"/>
        <v/>
      </c>
      <c r="F127" s="277" t="str">
        <f t="shared" si="3"/>
        <v>否</v>
      </c>
      <c r="G127" s="259" t="str">
        <f t="shared" si="4"/>
        <v>项</v>
      </c>
    </row>
    <row r="128" ht="38" customHeight="1" spans="1:7">
      <c r="A128" s="279" t="s">
        <v>1545</v>
      </c>
      <c r="B128" s="278" t="s">
        <v>1546</v>
      </c>
      <c r="C128" s="283">
        <v>0</v>
      </c>
      <c r="D128" s="283">
        <v>0</v>
      </c>
      <c r="E128" s="308" t="str">
        <f t="shared" si="5"/>
        <v/>
      </c>
      <c r="F128" s="277" t="str">
        <f t="shared" si="3"/>
        <v>否</v>
      </c>
      <c r="G128" s="259" t="str">
        <f t="shared" si="4"/>
        <v>款</v>
      </c>
    </row>
    <row r="129" ht="38" customHeight="1" spans="1:7">
      <c r="A129" s="279" t="s">
        <v>1547</v>
      </c>
      <c r="B129" s="278" t="s">
        <v>1542</v>
      </c>
      <c r="C129" s="283">
        <v>0</v>
      </c>
      <c r="D129" s="283">
        <v>0</v>
      </c>
      <c r="E129" s="308" t="str">
        <f t="shared" si="5"/>
        <v/>
      </c>
      <c r="F129" s="277" t="str">
        <f t="shared" si="3"/>
        <v>否</v>
      </c>
      <c r="G129" s="259" t="str">
        <f t="shared" si="4"/>
        <v>项</v>
      </c>
    </row>
    <row r="130" s="259" customFormat="1" ht="38" customHeight="1" spans="1:7">
      <c r="A130" s="279" t="s">
        <v>1548</v>
      </c>
      <c r="B130" s="278" t="s">
        <v>1549</v>
      </c>
      <c r="C130" s="283">
        <v>0</v>
      </c>
      <c r="D130" s="283">
        <v>0</v>
      </c>
      <c r="E130" s="308" t="str">
        <f t="shared" si="5"/>
        <v/>
      </c>
      <c r="F130" s="277" t="str">
        <f t="shared" si="3"/>
        <v>否</v>
      </c>
      <c r="G130" s="259" t="str">
        <f t="shared" si="4"/>
        <v>项</v>
      </c>
    </row>
    <row r="131" ht="38" customHeight="1" spans="1:7">
      <c r="A131" s="279" t="s">
        <v>1550</v>
      </c>
      <c r="B131" s="278" t="s">
        <v>1551</v>
      </c>
      <c r="C131" s="283">
        <v>0</v>
      </c>
      <c r="D131" s="283">
        <v>0</v>
      </c>
      <c r="E131" s="308" t="str">
        <f t="shared" si="5"/>
        <v/>
      </c>
      <c r="F131" s="277" t="str">
        <f t="shared" si="3"/>
        <v>否</v>
      </c>
      <c r="G131" s="259" t="str">
        <f t="shared" si="4"/>
        <v>项</v>
      </c>
    </row>
    <row r="132" ht="38" customHeight="1" spans="1:7">
      <c r="A132" s="279" t="s">
        <v>1552</v>
      </c>
      <c r="B132" s="278" t="s">
        <v>1553</v>
      </c>
      <c r="C132" s="283">
        <v>0</v>
      </c>
      <c r="D132" s="283">
        <v>0</v>
      </c>
      <c r="E132" s="308" t="str">
        <f t="shared" si="5"/>
        <v/>
      </c>
      <c r="F132" s="277" t="str">
        <f t="shared" ref="F132:F195" si="6">IF(LEN(A132)=3,"是",IF(B132&lt;&gt;"",IF(SUM(C132:D132)&lt;&gt;0,"是","否"),"是"))</f>
        <v>否</v>
      </c>
      <c r="G132" s="259" t="str">
        <f t="shared" ref="G132:G195" si="7">IF(LEN(A132)=3,"类",IF(LEN(A132)=5,"款","项"))</f>
        <v>项</v>
      </c>
    </row>
    <row r="133" s="259" customFormat="1" ht="38" customHeight="1" spans="1:7">
      <c r="A133" s="279" t="s">
        <v>1554</v>
      </c>
      <c r="B133" s="278" t="s">
        <v>1555</v>
      </c>
      <c r="C133" s="283"/>
      <c r="D133" s="283"/>
      <c r="E133" s="308" t="str">
        <f t="shared" si="5"/>
        <v/>
      </c>
      <c r="F133" s="277" t="str">
        <f t="shared" si="6"/>
        <v>否</v>
      </c>
      <c r="G133" s="259" t="str">
        <f t="shared" si="7"/>
        <v>款</v>
      </c>
    </row>
    <row r="134" s="259" customFormat="1" ht="38" customHeight="1" spans="1:7">
      <c r="A134" s="279" t="s">
        <v>1556</v>
      </c>
      <c r="B134" s="278" t="s">
        <v>1557</v>
      </c>
      <c r="C134" s="283"/>
      <c r="D134" s="283"/>
      <c r="E134" s="308" t="str">
        <f t="shared" ref="E134:E197" si="8">IF(C134&lt;&gt;0,D134/C134-1,"")</f>
        <v/>
      </c>
      <c r="F134" s="277" t="str">
        <f t="shared" si="6"/>
        <v>否</v>
      </c>
      <c r="G134" s="259" t="str">
        <f t="shared" si="7"/>
        <v>项</v>
      </c>
    </row>
    <row r="135" s="259" customFormat="1" ht="38" customHeight="1" spans="1:7">
      <c r="A135" s="279" t="s">
        <v>1558</v>
      </c>
      <c r="B135" s="278" t="s">
        <v>1559</v>
      </c>
      <c r="C135" s="283"/>
      <c r="D135" s="283"/>
      <c r="E135" s="308" t="str">
        <f t="shared" si="8"/>
        <v/>
      </c>
      <c r="F135" s="277" t="str">
        <f t="shared" si="6"/>
        <v>否</v>
      </c>
      <c r="G135" s="259" t="str">
        <f t="shared" si="7"/>
        <v>项</v>
      </c>
    </row>
    <row r="136" s="259" customFormat="1" ht="38" customHeight="1" spans="1:7">
      <c r="A136" s="279" t="s">
        <v>1560</v>
      </c>
      <c r="B136" s="278" t="s">
        <v>1561</v>
      </c>
      <c r="C136" s="283"/>
      <c r="D136" s="283"/>
      <c r="E136" s="308" t="str">
        <f t="shared" si="8"/>
        <v/>
      </c>
      <c r="F136" s="277" t="str">
        <f t="shared" si="6"/>
        <v>否</v>
      </c>
      <c r="G136" s="259" t="str">
        <f t="shared" si="7"/>
        <v>项</v>
      </c>
    </row>
    <row r="137" s="259" customFormat="1" ht="38" customHeight="1" spans="1:7">
      <c r="A137" s="279" t="s">
        <v>1562</v>
      </c>
      <c r="B137" s="278" t="s">
        <v>1563</v>
      </c>
      <c r="C137" s="283"/>
      <c r="D137" s="283"/>
      <c r="E137" s="308" t="str">
        <f t="shared" si="8"/>
        <v/>
      </c>
      <c r="F137" s="277" t="str">
        <f t="shared" si="6"/>
        <v>否</v>
      </c>
      <c r="G137" s="259" t="str">
        <f t="shared" si="7"/>
        <v>项</v>
      </c>
    </row>
    <row r="138" s="259" customFormat="1" ht="38" customHeight="1" spans="1:7">
      <c r="A138" s="279" t="s">
        <v>1564</v>
      </c>
      <c r="B138" s="278" t="s">
        <v>1565</v>
      </c>
      <c r="C138" s="283">
        <v>0</v>
      </c>
      <c r="D138" s="283">
        <v>0</v>
      </c>
      <c r="E138" s="308" t="str">
        <f t="shared" si="8"/>
        <v/>
      </c>
      <c r="F138" s="277" t="str">
        <f t="shared" si="6"/>
        <v>否</v>
      </c>
      <c r="G138" s="259" t="str">
        <f t="shared" si="7"/>
        <v>款</v>
      </c>
    </row>
    <row r="139" s="259" customFormat="1" ht="38" customHeight="1" spans="1:7">
      <c r="A139" s="279" t="s">
        <v>1566</v>
      </c>
      <c r="B139" s="278" t="s">
        <v>1567</v>
      </c>
      <c r="C139" s="283">
        <v>0</v>
      </c>
      <c r="D139" s="283">
        <v>0</v>
      </c>
      <c r="E139" s="308" t="str">
        <f t="shared" si="8"/>
        <v/>
      </c>
      <c r="F139" s="277" t="str">
        <f t="shared" si="6"/>
        <v>否</v>
      </c>
      <c r="G139" s="259" t="str">
        <f t="shared" si="7"/>
        <v>项</v>
      </c>
    </row>
    <row r="140" s="259" customFormat="1" ht="38" customHeight="1" spans="1:7">
      <c r="A140" s="279" t="s">
        <v>1568</v>
      </c>
      <c r="B140" s="278" t="s">
        <v>1569</v>
      </c>
      <c r="C140" s="283">
        <v>0</v>
      </c>
      <c r="D140" s="283">
        <v>0</v>
      </c>
      <c r="E140" s="308" t="str">
        <f t="shared" si="8"/>
        <v/>
      </c>
      <c r="F140" s="277" t="str">
        <f t="shared" si="6"/>
        <v>否</v>
      </c>
      <c r="G140" s="259" t="str">
        <f t="shared" si="7"/>
        <v>项</v>
      </c>
    </row>
    <row r="141" s="259" customFormat="1" ht="38" customHeight="1" spans="1:7">
      <c r="A141" s="279" t="s">
        <v>1570</v>
      </c>
      <c r="B141" s="278" t="s">
        <v>1571</v>
      </c>
      <c r="C141" s="283">
        <v>0</v>
      </c>
      <c r="D141" s="283">
        <v>0</v>
      </c>
      <c r="E141" s="308" t="str">
        <f t="shared" si="8"/>
        <v/>
      </c>
      <c r="F141" s="277" t="str">
        <f t="shared" si="6"/>
        <v>否</v>
      </c>
      <c r="G141" s="259" t="str">
        <f t="shared" si="7"/>
        <v>项</v>
      </c>
    </row>
    <row r="142" s="259" customFormat="1" ht="38" customHeight="1" spans="1:7">
      <c r="A142" s="279" t="s">
        <v>1572</v>
      </c>
      <c r="B142" s="278" t="s">
        <v>1573</v>
      </c>
      <c r="C142" s="283">
        <v>0</v>
      </c>
      <c r="D142" s="283">
        <v>0</v>
      </c>
      <c r="E142" s="308" t="str">
        <f t="shared" si="8"/>
        <v/>
      </c>
      <c r="F142" s="277" t="str">
        <f t="shared" si="6"/>
        <v>否</v>
      </c>
      <c r="G142" s="259" t="str">
        <f t="shared" si="7"/>
        <v>项</v>
      </c>
    </row>
    <row r="143" s="259" customFormat="1" ht="38" customHeight="1" spans="1:7">
      <c r="A143" s="279" t="s">
        <v>1574</v>
      </c>
      <c r="B143" s="278" t="s">
        <v>1575</v>
      </c>
      <c r="C143" s="283">
        <v>0</v>
      </c>
      <c r="D143" s="283">
        <v>0</v>
      </c>
      <c r="E143" s="308" t="str">
        <f t="shared" si="8"/>
        <v/>
      </c>
      <c r="F143" s="277" t="str">
        <f t="shared" si="6"/>
        <v>否</v>
      </c>
      <c r="G143" s="259" t="str">
        <f t="shared" si="7"/>
        <v>项</v>
      </c>
    </row>
    <row r="144" s="259" customFormat="1" ht="38" customHeight="1" spans="1:7">
      <c r="A144" s="279" t="s">
        <v>1576</v>
      </c>
      <c r="B144" s="278" t="s">
        <v>1577</v>
      </c>
      <c r="C144" s="283">
        <v>0</v>
      </c>
      <c r="D144" s="283">
        <v>0</v>
      </c>
      <c r="E144" s="308" t="str">
        <f t="shared" si="8"/>
        <v/>
      </c>
      <c r="F144" s="277" t="str">
        <f t="shared" si="6"/>
        <v>否</v>
      </c>
      <c r="G144" s="259" t="str">
        <f t="shared" si="7"/>
        <v>项</v>
      </c>
    </row>
    <row r="145" s="259" customFormat="1" ht="38" customHeight="1" spans="1:7">
      <c r="A145" s="279" t="s">
        <v>1578</v>
      </c>
      <c r="B145" s="278" t="s">
        <v>1579</v>
      </c>
      <c r="C145" s="283">
        <v>0</v>
      </c>
      <c r="D145" s="283">
        <v>0</v>
      </c>
      <c r="E145" s="308" t="str">
        <f t="shared" si="8"/>
        <v/>
      </c>
      <c r="F145" s="277" t="str">
        <f t="shared" si="6"/>
        <v>否</v>
      </c>
      <c r="G145" s="259" t="str">
        <f t="shared" si="7"/>
        <v>项</v>
      </c>
    </row>
    <row r="146" s="259" customFormat="1" ht="38" customHeight="1" spans="1:7">
      <c r="A146" s="279" t="s">
        <v>1580</v>
      </c>
      <c r="B146" s="278" t="s">
        <v>1581</v>
      </c>
      <c r="C146" s="283">
        <v>0</v>
      </c>
      <c r="D146" s="283">
        <v>0</v>
      </c>
      <c r="E146" s="308" t="str">
        <f t="shared" si="8"/>
        <v/>
      </c>
      <c r="F146" s="277" t="str">
        <f t="shared" si="6"/>
        <v>否</v>
      </c>
      <c r="G146" s="259" t="str">
        <f t="shared" si="7"/>
        <v>项</v>
      </c>
    </row>
    <row r="147" s="259" customFormat="1" ht="38" customHeight="1" spans="1:7">
      <c r="A147" s="279" t="s">
        <v>1582</v>
      </c>
      <c r="B147" s="278" t="s">
        <v>1583</v>
      </c>
      <c r="C147" s="283">
        <v>0</v>
      </c>
      <c r="D147" s="283">
        <v>0</v>
      </c>
      <c r="E147" s="308" t="str">
        <f t="shared" si="8"/>
        <v/>
      </c>
      <c r="F147" s="277" t="str">
        <f t="shared" si="6"/>
        <v>否</v>
      </c>
      <c r="G147" s="259" t="str">
        <f t="shared" si="7"/>
        <v>款</v>
      </c>
    </row>
    <row r="148" s="259" customFormat="1" ht="38" customHeight="1" spans="1:7">
      <c r="A148" s="279" t="s">
        <v>1584</v>
      </c>
      <c r="B148" s="278" t="s">
        <v>1585</v>
      </c>
      <c r="C148" s="283">
        <v>0</v>
      </c>
      <c r="D148" s="283">
        <v>0</v>
      </c>
      <c r="E148" s="308" t="str">
        <f t="shared" si="8"/>
        <v/>
      </c>
      <c r="F148" s="277" t="str">
        <f t="shared" si="6"/>
        <v>否</v>
      </c>
      <c r="G148" s="259" t="str">
        <f t="shared" si="7"/>
        <v>项</v>
      </c>
    </row>
    <row r="149" s="259" customFormat="1" ht="38" customHeight="1" spans="1:7">
      <c r="A149" s="279" t="s">
        <v>1586</v>
      </c>
      <c r="B149" s="278" t="s">
        <v>1587</v>
      </c>
      <c r="C149" s="283">
        <v>0</v>
      </c>
      <c r="D149" s="283">
        <v>0</v>
      </c>
      <c r="E149" s="308" t="str">
        <f t="shared" si="8"/>
        <v/>
      </c>
      <c r="F149" s="277" t="str">
        <f t="shared" si="6"/>
        <v>否</v>
      </c>
      <c r="G149" s="259" t="str">
        <f t="shared" si="7"/>
        <v>项</v>
      </c>
    </row>
    <row r="150" ht="38" customHeight="1" spans="1:7">
      <c r="A150" s="279" t="s">
        <v>1588</v>
      </c>
      <c r="B150" s="278" t="s">
        <v>1589</v>
      </c>
      <c r="C150" s="283">
        <v>0</v>
      </c>
      <c r="D150" s="283">
        <v>0</v>
      </c>
      <c r="E150" s="308" t="str">
        <f t="shared" si="8"/>
        <v/>
      </c>
      <c r="F150" s="277" t="str">
        <f t="shared" si="6"/>
        <v>否</v>
      </c>
      <c r="G150" s="259" t="str">
        <f t="shared" si="7"/>
        <v>项</v>
      </c>
    </row>
    <row r="151" ht="38" customHeight="1" spans="1:7">
      <c r="A151" s="279" t="s">
        <v>1590</v>
      </c>
      <c r="B151" s="278" t="s">
        <v>1591</v>
      </c>
      <c r="C151" s="283">
        <v>0</v>
      </c>
      <c r="D151" s="283">
        <v>0</v>
      </c>
      <c r="E151" s="308" t="str">
        <f t="shared" si="8"/>
        <v/>
      </c>
      <c r="F151" s="277" t="str">
        <f t="shared" si="6"/>
        <v>否</v>
      </c>
      <c r="G151" s="259" t="str">
        <f t="shared" si="7"/>
        <v>项</v>
      </c>
    </row>
    <row r="152" s="259" customFormat="1" ht="38" customHeight="1" spans="1:7">
      <c r="A152" s="279" t="s">
        <v>1592</v>
      </c>
      <c r="B152" s="278" t="s">
        <v>1593</v>
      </c>
      <c r="C152" s="283">
        <v>0</v>
      </c>
      <c r="D152" s="283">
        <v>0</v>
      </c>
      <c r="E152" s="308" t="str">
        <f t="shared" si="8"/>
        <v/>
      </c>
      <c r="F152" s="277" t="str">
        <f t="shared" si="6"/>
        <v>否</v>
      </c>
      <c r="G152" s="259" t="str">
        <f t="shared" si="7"/>
        <v>项</v>
      </c>
    </row>
    <row r="153" ht="38" customHeight="1" spans="1:7">
      <c r="A153" s="279" t="s">
        <v>1594</v>
      </c>
      <c r="B153" s="278" t="s">
        <v>1595</v>
      </c>
      <c r="C153" s="283">
        <v>0</v>
      </c>
      <c r="D153" s="283">
        <v>0</v>
      </c>
      <c r="E153" s="308" t="str">
        <f t="shared" si="8"/>
        <v/>
      </c>
      <c r="F153" s="277" t="str">
        <f t="shared" si="6"/>
        <v>否</v>
      </c>
      <c r="G153" s="259" t="str">
        <f t="shared" si="7"/>
        <v>项</v>
      </c>
    </row>
    <row r="154" ht="38" customHeight="1" spans="1:7">
      <c r="A154" s="279" t="s">
        <v>1596</v>
      </c>
      <c r="B154" s="278" t="s">
        <v>1597</v>
      </c>
      <c r="C154" s="283">
        <v>0</v>
      </c>
      <c r="D154" s="283">
        <v>0</v>
      </c>
      <c r="E154" s="308" t="str">
        <f t="shared" si="8"/>
        <v/>
      </c>
      <c r="F154" s="277" t="str">
        <f t="shared" si="6"/>
        <v>否</v>
      </c>
      <c r="G154" s="259" t="str">
        <f t="shared" si="7"/>
        <v>款</v>
      </c>
    </row>
    <row r="155" s="259" customFormat="1" ht="38" customHeight="1" spans="1:7">
      <c r="A155" s="279" t="s">
        <v>1598</v>
      </c>
      <c r="B155" s="278" t="s">
        <v>1599</v>
      </c>
      <c r="C155" s="283">
        <v>0</v>
      </c>
      <c r="D155" s="283">
        <v>0</v>
      </c>
      <c r="E155" s="308" t="str">
        <f t="shared" si="8"/>
        <v/>
      </c>
      <c r="F155" s="277" t="str">
        <f t="shared" si="6"/>
        <v>否</v>
      </c>
      <c r="G155" s="259" t="str">
        <f t="shared" si="7"/>
        <v>项</v>
      </c>
    </row>
    <row r="156" s="259" customFormat="1" ht="38" customHeight="1" spans="1:7">
      <c r="A156" s="279" t="s">
        <v>1600</v>
      </c>
      <c r="B156" s="278" t="s">
        <v>1601</v>
      </c>
      <c r="C156" s="283">
        <v>0</v>
      </c>
      <c r="D156" s="283">
        <v>0</v>
      </c>
      <c r="E156" s="308" t="str">
        <f t="shared" si="8"/>
        <v/>
      </c>
      <c r="F156" s="277" t="str">
        <f t="shared" si="6"/>
        <v>否</v>
      </c>
      <c r="G156" s="259" t="str">
        <f t="shared" si="7"/>
        <v>项</v>
      </c>
    </row>
    <row r="157" s="259" customFormat="1" ht="38" customHeight="1" spans="1:7">
      <c r="A157" s="279" t="s">
        <v>1602</v>
      </c>
      <c r="B157" s="278" t="s">
        <v>1603</v>
      </c>
      <c r="C157" s="283">
        <v>0</v>
      </c>
      <c r="D157" s="283">
        <v>0</v>
      </c>
      <c r="E157" s="308" t="str">
        <f t="shared" si="8"/>
        <v/>
      </c>
      <c r="F157" s="277" t="str">
        <f t="shared" si="6"/>
        <v>否</v>
      </c>
      <c r="G157" s="259" t="str">
        <f t="shared" si="7"/>
        <v>项</v>
      </c>
    </row>
    <row r="158" s="259" customFormat="1" ht="38" customHeight="1" spans="1:7">
      <c r="A158" s="279" t="s">
        <v>1604</v>
      </c>
      <c r="B158" s="278" t="s">
        <v>1605</v>
      </c>
      <c r="C158" s="283">
        <v>0</v>
      </c>
      <c r="D158" s="283">
        <v>0</v>
      </c>
      <c r="E158" s="308" t="str">
        <f t="shared" si="8"/>
        <v/>
      </c>
      <c r="F158" s="277" t="str">
        <f t="shared" si="6"/>
        <v>否</v>
      </c>
      <c r="G158" s="259" t="str">
        <f t="shared" si="7"/>
        <v>项</v>
      </c>
    </row>
    <row r="159" s="259" customFormat="1" ht="38" customHeight="1" spans="1:7">
      <c r="A159" s="279" t="s">
        <v>1606</v>
      </c>
      <c r="B159" s="278" t="s">
        <v>1607</v>
      </c>
      <c r="C159" s="283">
        <v>0</v>
      </c>
      <c r="D159" s="283">
        <v>0</v>
      </c>
      <c r="E159" s="308" t="str">
        <f t="shared" si="8"/>
        <v/>
      </c>
      <c r="F159" s="277" t="str">
        <f t="shared" si="6"/>
        <v>否</v>
      </c>
      <c r="G159" s="259" t="str">
        <f t="shared" si="7"/>
        <v>项</v>
      </c>
    </row>
    <row r="160" s="259" customFormat="1" ht="38" customHeight="1" spans="1:7">
      <c r="A160" s="279" t="s">
        <v>1608</v>
      </c>
      <c r="B160" s="278" t="s">
        <v>1609</v>
      </c>
      <c r="C160" s="283">
        <v>0</v>
      </c>
      <c r="D160" s="283">
        <v>0</v>
      </c>
      <c r="E160" s="308" t="str">
        <f t="shared" si="8"/>
        <v/>
      </c>
      <c r="F160" s="277" t="str">
        <f t="shared" si="6"/>
        <v>否</v>
      </c>
      <c r="G160" s="259" t="str">
        <f t="shared" si="7"/>
        <v>项</v>
      </c>
    </row>
    <row r="161" s="259" customFormat="1" ht="38" customHeight="1" spans="1:7">
      <c r="A161" s="279" t="s">
        <v>1610</v>
      </c>
      <c r="B161" s="278" t="s">
        <v>1611</v>
      </c>
      <c r="C161" s="283">
        <v>0</v>
      </c>
      <c r="D161" s="283">
        <v>0</v>
      </c>
      <c r="E161" s="308" t="str">
        <f t="shared" si="8"/>
        <v/>
      </c>
      <c r="F161" s="277" t="str">
        <f t="shared" si="6"/>
        <v>否</v>
      </c>
      <c r="G161" s="259" t="str">
        <f t="shared" si="7"/>
        <v>项</v>
      </c>
    </row>
    <row r="162" ht="38" customHeight="1" spans="1:7">
      <c r="A162" s="279" t="s">
        <v>1612</v>
      </c>
      <c r="B162" s="278" t="s">
        <v>1613</v>
      </c>
      <c r="C162" s="283">
        <v>0</v>
      </c>
      <c r="D162" s="283">
        <v>0</v>
      </c>
      <c r="E162" s="308" t="str">
        <f t="shared" si="8"/>
        <v/>
      </c>
      <c r="F162" s="277" t="str">
        <f t="shared" si="6"/>
        <v>否</v>
      </c>
      <c r="G162" s="259" t="str">
        <f t="shared" si="7"/>
        <v>项</v>
      </c>
    </row>
    <row r="163" ht="38" customHeight="1" spans="1:7">
      <c r="A163" s="279" t="s">
        <v>1614</v>
      </c>
      <c r="B163" s="278" t="s">
        <v>1615</v>
      </c>
      <c r="C163" s="283">
        <v>0</v>
      </c>
      <c r="D163" s="283">
        <v>0</v>
      </c>
      <c r="E163" s="308" t="str">
        <f t="shared" si="8"/>
        <v/>
      </c>
      <c r="F163" s="277" t="str">
        <f t="shared" si="6"/>
        <v>否</v>
      </c>
      <c r="G163" s="259" t="str">
        <f t="shared" si="7"/>
        <v>款</v>
      </c>
    </row>
    <row r="164" s="259" customFormat="1" ht="38" customHeight="1" spans="1:7">
      <c r="A164" s="279" t="s">
        <v>1616</v>
      </c>
      <c r="B164" s="278" t="s">
        <v>1538</v>
      </c>
      <c r="C164" s="283">
        <v>0</v>
      </c>
      <c r="D164" s="283">
        <v>0</v>
      </c>
      <c r="E164" s="308" t="str">
        <f t="shared" si="8"/>
        <v/>
      </c>
      <c r="F164" s="277" t="str">
        <f t="shared" si="6"/>
        <v>否</v>
      </c>
      <c r="G164" s="259" t="str">
        <f t="shared" si="7"/>
        <v>项</v>
      </c>
    </row>
    <row r="165" s="259" customFormat="1" ht="38" customHeight="1" spans="1:7">
      <c r="A165" s="279" t="s">
        <v>1617</v>
      </c>
      <c r="B165" s="278" t="s">
        <v>1618</v>
      </c>
      <c r="C165" s="283">
        <v>0</v>
      </c>
      <c r="D165" s="283">
        <v>0</v>
      </c>
      <c r="E165" s="308" t="str">
        <f t="shared" si="8"/>
        <v/>
      </c>
      <c r="F165" s="277" t="str">
        <f t="shared" si="6"/>
        <v>否</v>
      </c>
      <c r="G165" s="259" t="str">
        <f t="shared" si="7"/>
        <v>项</v>
      </c>
    </row>
    <row r="166" s="259" customFormat="1" ht="38" customHeight="1" spans="1:7">
      <c r="A166" s="279" t="s">
        <v>1619</v>
      </c>
      <c r="B166" s="278" t="s">
        <v>1620</v>
      </c>
      <c r="C166" s="283">
        <v>4000</v>
      </c>
      <c r="D166" s="283">
        <v>0</v>
      </c>
      <c r="E166" s="309">
        <f t="shared" si="8"/>
        <v>-1</v>
      </c>
      <c r="F166" s="277" t="str">
        <f t="shared" si="6"/>
        <v>是</v>
      </c>
      <c r="G166" s="259" t="str">
        <f t="shared" si="7"/>
        <v>款</v>
      </c>
    </row>
    <row r="167" s="259" customFormat="1" ht="38" customHeight="1" spans="1:7">
      <c r="A167" s="279" t="s">
        <v>1621</v>
      </c>
      <c r="B167" s="278" t="s">
        <v>1538</v>
      </c>
      <c r="C167" s="283">
        <v>4000</v>
      </c>
      <c r="D167" s="283">
        <v>0</v>
      </c>
      <c r="E167" s="309">
        <f t="shared" si="8"/>
        <v>-1</v>
      </c>
      <c r="F167" s="277" t="str">
        <f t="shared" si="6"/>
        <v>是</v>
      </c>
      <c r="G167" s="259" t="str">
        <f t="shared" si="7"/>
        <v>项</v>
      </c>
    </row>
    <row r="168" s="259" customFormat="1" ht="38" customHeight="1" spans="1:7">
      <c r="A168" s="279" t="s">
        <v>1622</v>
      </c>
      <c r="B168" s="278" t="s">
        <v>1623</v>
      </c>
      <c r="C168" s="283">
        <v>0</v>
      </c>
      <c r="D168" s="283">
        <v>0</v>
      </c>
      <c r="E168" s="308" t="str">
        <f t="shared" si="8"/>
        <v/>
      </c>
      <c r="F168" s="277" t="str">
        <f t="shared" si="6"/>
        <v>否</v>
      </c>
      <c r="G168" s="259" t="str">
        <f t="shared" si="7"/>
        <v>项</v>
      </c>
    </row>
    <row r="169" s="259" customFormat="1" ht="38" customHeight="1" spans="1:7">
      <c r="A169" s="279" t="s">
        <v>1624</v>
      </c>
      <c r="B169" s="278" t="s">
        <v>1625</v>
      </c>
      <c r="C169" s="283">
        <v>0</v>
      </c>
      <c r="D169" s="283">
        <v>0</v>
      </c>
      <c r="E169" s="308" t="str">
        <f t="shared" si="8"/>
        <v/>
      </c>
      <c r="F169" s="277" t="str">
        <f t="shared" si="6"/>
        <v>否</v>
      </c>
      <c r="G169" s="259" t="str">
        <f t="shared" si="7"/>
        <v>款</v>
      </c>
    </row>
    <row r="170" ht="38" customHeight="1" spans="1:7">
      <c r="A170" s="279" t="s">
        <v>1626</v>
      </c>
      <c r="B170" s="278" t="s">
        <v>1627</v>
      </c>
      <c r="C170" s="283"/>
      <c r="D170" s="283"/>
      <c r="E170" s="308" t="str">
        <f t="shared" si="8"/>
        <v/>
      </c>
      <c r="F170" s="277" t="str">
        <f t="shared" si="6"/>
        <v>否</v>
      </c>
      <c r="G170" s="259" t="str">
        <f t="shared" si="7"/>
        <v>款</v>
      </c>
    </row>
    <row r="171" ht="38" customHeight="1" spans="1:7">
      <c r="A171" s="279" t="s">
        <v>1628</v>
      </c>
      <c r="B171" s="278" t="s">
        <v>1557</v>
      </c>
      <c r="C171" s="283"/>
      <c r="D171" s="283"/>
      <c r="E171" s="308" t="str">
        <f t="shared" si="8"/>
        <v/>
      </c>
      <c r="F171" s="277" t="str">
        <f t="shared" si="6"/>
        <v>否</v>
      </c>
      <c r="G171" s="259" t="str">
        <f t="shared" si="7"/>
        <v>项</v>
      </c>
    </row>
    <row r="172" ht="38" customHeight="1" spans="1:7">
      <c r="A172" s="279" t="s">
        <v>1629</v>
      </c>
      <c r="B172" s="278" t="s">
        <v>1561</v>
      </c>
      <c r="C172" s="283"/>
      <c r="D172" s="283"/>
      <c r="E172" s="308" t="str">
        <f t="shared" si="8"/>
        <v/>
      </c>
      <c r="F172" s="277" t="str">
        <f t="shared" si="6"/>
        <v>否</v>
      </c>
      <c r="G172" s="259" t="str">
        <f t="shared" si="7"/>
        <v>项</v>
      </c>
    </row>
    <row r="173" s="259" customFormat="1" ht="38" customHeight="1" spans="1:7">
      <c r="A173" s="279" t="s">
        <v>1630</v>
      </c>
      <c r="B173" s="278" t="s">
        <v>1631</v>
      </c>
      <c r="C173" s="283"/>
      <c r="D173" s="283"/>
      <c r="E173" s="308" t="str">
        <f t="shared" si="8"/>
        <v/>
      </c>
      <c r="F173" s="277" t="str">
        <f t="shared" si="6"/>
        <v>否</v>
      </c>
      <c r="G173" s="259" t="str">
        <f t="shared" si="7"/>
        <v>项</v>
      </c>
    </row>
    <row r="174" ht="38" customHeight="1" spans="1:7">
      <c r="A174" s="273" t="s">
        <v>96</v>
      </c>
      <c r="B174" s="274" t="s">
        <v>1632</v>
      </c>
      <c r="C174" s="307">
        <v>0</v>
      </c>
      <c r="D174" s="307">
        <v>0</v>
      </c>
      <c r="E174" s="308" t="str">
        <f t="shared" si="8"/>
        <v/>
      </c>
      <c r="F174" s="277" t="str">
        <f t="shared" si="6"/>
        <v>是</v>
      </c>
      <c r="G174" s="259" t="str">
        <f t="shared" si="7"/>
        <v>类</v>
      </c>
    </row>
    <row r="175" ht="38" customHeight="1" spans="1:7">
      <c r="A175" s="279" t="s">
        <v>1633</v>
      </c>
      <c r="B175" s="278" t="s">
        <v>1634</v>
      </c>
      <c r="C175" s="283">
        <v>0</v>
      </c>
      <c r="D175" s="283">
        <v>0</v>
      </c>
      <c r="E175" s="308" t="str">
        <f t="shared" si="8"/>
        <v/>
      </c>
      <c r="F175" s="277" t="str">
        <f t="shared" si="6"/>
        <v>否</v>
      </c>
      <c r="G175" s="259" t="str">
        <f t="shared" si="7"/>
        <v>款</v>
      </c>
    </row>
    <row r="176" ht="38" customHeight="1" spans="1:7">
      <c r="A176" s="279" t="s">
        <v>1635</v>
      </c>
      <c r="B176" s="278" t="s">
        <v>1636</v>
      </c>
      <c r="C176" s="283">
        <v>0</v>
      </c>
      <c r="D176" s="283">
        <v>0</v>
      </c>
      <c r="E176" s="308" t="str">
        <f t="shared" si="8"/>
        <v/>
      </c>
      <c r="F176" s="277" t="str">
        <f t="shared" si="6"/>
        <v>否</v>
      </c>
      <c r="G176" s="259" t="str">
        <f t="shared" si="7"/>
        <v>项</v>
      </c>
    </row>
    <row r="177" s="259" customFormat="1" ht="38" customHeight="1" spans="1:7">
      <c r="A177" s="279" t="s">
        <v>1637</v>
      </c>
      <c r="B177" s="278" t="s">
        <v>1638</v>
      </c>
      <c r="C177" s="283">
        <v>0</v>
      </c>
      <c r="D177" s="283">
        <v>0</v>
      </c>
      <c r="E177" s="308" t="str">
        <f t="shared" si="8"/>
        <v/>
      </c>
      <c r="F177" s="277" t="str">
        <f t="shared" si="6"/>
        <v>否</v>
      </c>
      <c r="G177" s="259" t="str">
        <f t="shared" si="7"/>
        <v>项</v>
      </c>
    </row>
    <row r="178" s="259" customFormat="1" ht="38" customHeight="1" spans="1:7">
      <c r="A178" s="273" t="s">
        <v>118</v>
      </c>
      <c r="B178" s="274" t="s">
        <v>1639</v>
      </c>
      <c r="C178" s="307">
        <v>166</v>
      </c>
      <c r="D178" s="307">
        <v>1349</v>
      </c>
      <c r="E178" s="308">
        <f t="shared" si="8"/>
        <v>7.127</v>
      </c>
      <c r="F178" s="277" t="str">
        <f t="shared" si="6"/>
        <v>是</v>
      </c>
      <c r="G178" s="259" t="str">
        <f t="shared" si="7"/>
        <v>类</v>
      </c>
    </row>
    <row r="179" ht="38" customHeight="1" spans="1:7">
      <c r="A179" s="279" t="s">
        <v>1640</v>
      </c>
      <c r="B179" s="278" t="s">
        <v>1641</v>
      </c>
      <c r="C179" s="283">
        <v>0</v>
      </c>
      <c r="D179" s="283">
        <v>0</v>
      </c>
      <c r="E179" s="308" t="str">
        <f t="shared" si="8"/>
        <v/>
      </c>
      <c r="F179" s="277" t="str">
        <f t="shared" si="6"/>
        <v>否</v>
      </c>
      <c r="G179" s="259" t="str">
        <f t="shared" si="7"/>
        <v>款</v>
      </c>
    </row>
    <row r="180" ht="38" customHeight="1" spans="1:7">
      <c r="A180" s="279" t="s">
        <v>1642</v>
      </c>
      <c r="B180" s="278" t="s">
        <v>1643</v>
      </c>
      <c r="C180" s="283">
        <v>0</v>
      </c>
      <c r="D180" s="283">
        <v>0</v>
      </c>
      <c r="E180" s="308" t="str">
        <f t="shared" si="8"/>
        <v/>
      </c>
      <c r="F180" s="277" t="str">
        <f t="shared" si="6"/>
        <v>否</v>
      </c>
      <c r="G180" s="259" t="str">
        <f t="shared" si="7"/>
        <v>项</v>
      </c>
    </row>
    <row r="181" s="259" customFormat="1" ht="38" customHeight="1" spans="1:7">
      <c r="A181" s="279" t="s">
        <v>1644</v>
      </c>
      <c r="B181" s="278" t="s">
        <v>1645</v>
      </c>
      <c r="C181" s="283">
        <v>0</v>
      </c>
      <c r="D181" s="283">
        <v>0</v>
      </c>
      <c r="E181" s="308" t="str">
        <f t="shared" si="8"/>
        <v/>
      </c>
      <c r="F181" s="277" t="str">
        <f t="shared" si="6"/>
        <v>否</v>
      </c>
      <c r="G181" s="259" t="str">
        <f t="shared" si="7"/>
        <v>项</v>
      </c>
    </row>
    <row r="182" s="259" customFormat="1" ht="38" customHeight="1" spans="1:7">
      <c r="A182" s="279" t="s">
        <v>1646</v>
      </c>
      <c r="B182" s="278" t="s">
        <v>1647</v>
      </c>
      <c r="C182" s="283">
        <v>0</v>
      </c>
      <c r="D182" s="283">
        <v>0</v>
      </c>
      <c r="E182" s="308" t="str">
        <f t="shared" si="8"/>
        <v/>
      </c>
      <c r="F182" s="277" t="str">
        <f t="shared" si="6"/>
        <v>否</v>
      </c>
      <c r="G182" s="259" t="str">
        <f t="shared" si="7"/>
        <v>项</v>
      </c>
    </row>
    <row r="183" ht="38" customHeight="1" spans="1:7">
      <c r="A183" s="279" t="s">
        <v>1648</v>
      </c>
      <c r="B183" s="278" t="s">
        <v>1649</v>
      </c>
      <c r="C183" s="283">
        <v>0</v>
      </c>
      <c r="D183" s="283">
        <v>0</v>
      </c>
      <c r="E183" s="308" t="str">
        <f t="shared" si="8"/>
        <v/>
      </c>
      <c r="F183" s="277" t="str">
        <f t="shared" si="6"/>
        <v>否</v>
      </c>
      <c r="G183" s="259" t="str">
        <f t="shared" si="7"/>
        <v>款</v>
      </c>
    </row>
    <row r="184" s="259" customFormat="1" ht="38" customHeight="1" spans="1:7">
      <c r="A184" s="279" t="s">
        <v>1650</v>
      </c>
      <c r="B184" s="278" t="s">
        <v>1651</v>
      </c>
      <c r="C184" s="283">
        <v>0</v>
      </c>
      <c r="D184" s="283">
        <v>0</v>
      </c>
      <c r="E184" s="308" t="str">
        <f t="shared" si="8"/>
        <v/>
      </c>
      <c r="F184" s="277" t="str">
        <f t="shared" si="6"/>
        <v>否</v>
      </c>
      <c r="G184" s="259" t="str">
        <f t="shared" si="7"/>
        <v>项</v>
      </c>
    </row>
    <row r="185" ht="38" customHeight="1" spans="1:7">
      <c r="A185" s="279" t="s">
        <v>1652</v>
      </c>
      <c r="B185" s="278" t="s">
        <v>1653</v>
      </c>
      <c r="C185" s="283">
        <v>0</v>
      </c>
      <c r="D185" s="283">
        <v>0</v>
      </c>
      <c r="E185" s="308" t="str">
        <f t="shared" si="8"/>
        <v/>
      </c>
      <c r="F185" s="277" t="str">
        <f t="shared" si="6"/>
        <v>否</v>
      </c>
      <c r="G185" s="259" t="str">
        <f t="shared" si="7"/>
        <v>项</v>
      </c>
    </row>
    <row r="186" ht="38" customHeight="1" spans="1:7">
      <c r="A186" s="279" t="s">
        <v>1654</v>
      </c>
      <c r="B186" s="278" t="s">
        <v>1655</v>
      </c>
      <c r="C186" s="283">
        <v>0</v>
      </c>
      <c r="D186" s="283">
        <v>0</v>
      </c>
      <c r="E186" s="308" t="str">
        <f t="shared" si="8"/>
        <v/>
      </c>
      <c r="F186" s="277" t="str">
        <f t="shared" si="6"/>
        <v>否</v>
      </c>
      <c r="G186" s="259" t="str">
        <f t="shared" si="7"/>
        <v>项</v>
      </c>
    </row>
    <row r="187" ht="38" customHeight="1" spans="1:7">
      <c r="A187" s="279" t="s">
        <v>1656</v>
      </c>
      <c r="B187" s="278" t="s">
        <v>1657</v>
      </c>
      <c r="C187" s="283">
        <v>0</v>
      </c>
      <c r="D187" s="283">
        <v>0</v>
      </c>
      <c r="E187" s="308" t="str">
        <f t="shared" si="8"/>
        <v/>
      </c>
      <c r="F187" s="277" t="str">
        <f t="shared" si="6"/>
        <v>否</v>
      </c>
      <c r="G187" s="259" t="str">
        <f t="shared" si="7"/>
        <v>项</v>
      </c>
    </row>
    <row r="188" ht="38" customHeight="1" spans="1:7">
      <c r="A188" s="279" t="s">
        <v>1658</v>
      </c>
      <c r="B188" s="278" t="s">
        <v>1659</v>
      </c>
      <c r="C188" s="283">
        <v>0</v>
      </c>
      <c r="D188" s="283">
        <v>0</v>
      </c>
      <c r="E188" s="308" t="str">
        <f t="shared" si="8"/>
        <v/>
      </c>
      <c r="F188" s="277" t="str">
        <f t="shared" si="6"/>
        <v>否</v>
      </c>
      <c r="G188" s="259" t="str">
        <f t="shared" si="7"/>
        <v>项</v>
      </c>
    </row>
    <row r="189" ht="38" customHeight="1" spans="1:7">
      <c r="A189" s="279" t="s">
        <v>1660</v>
      </c>
      <c r="B189" s="278" t="s">
        <v>1661</v>
      </c>
      <c r="C189" s="283">
        <v>0</v>
      </c>
      <c r="D189" s="283">
        <v>0</v>
      </c>
      <c r="E189" s="308" t="str">
        <f t="shared" si="8"/>
        <v/>
      </c>
      <c r="F189" s="277" t="str">
        <f t="shared" si="6"/>
        <v>否</v>
      </c>
      <c r="G189" s="259" t="str">
        <f t="shared" si="7"/>
        <v>项</v>
      </c>
    </row>
    <row r="190" s="259" customFormat="1" ht="38" customHeight="1" spans="1:7">
      <c r="A190" s="279" t="s">
        <v>1662</v>
      </c>
      <c r="B190" s="278" t="s">
        <v>1663</v>
      </c>
      <c r="C190" s="283">
        <v>0</v>
      </c>
      <c r="D190" s="283">
        <v>0</v>
      </c>
      <c r="E190" s="308" t="str">
        <f t="shared" si="8"/>
        <v/>
      </c>
      <c r="F190" s="277" t="str">
        <f t="shared" si="6"/>
        <v>否</v>
      </c>
      <c r="G190" s="259" t="str">
        <f t="shared" si="7"/>
        <v>项</v>
      </c>
    </row>
    <row r="191" ht="38" customHeight="1" spans="1:7">
      <c r="A191" s="279" t="s">
        <v>1664</v>
      </c>
      <c r="B191" s="278" t="s">
        <v>1665</v>
      </c>
      <c r="C191" s="283">
        <v>0</v>
      </c>
      <c r="D191" s="283">
        <v>0</v>
      </c>
      <c r="E191" s="308" t="str">
        <f t="shared" si="8"/>
        <v/>
      </c>
      <c r="F191" s="277" t="str">
        <f t="shared" si="6"/>
        <v>否</v>
      </c>
      <c r="G191" s="259" t="str">
        <f t="shared" si="7"/>
        <v>项</v>
      </c>
    </row>
    <row r="192" ht="38" customHeight="1" spans="1:7">
      <c r="A192" s="279" t="s">
        <v>1666</v>
      </c>
      <c r="B192" s="278" t="s">
        <v>1667</v>
      </c>
      <c r="C192" s="283">
        <v>166</v>
      </c>
      <c r="D192" s="283">
        <v>1349</v>
      </c>
      <c r="E192" s="309">
        <f t="shared" si="8"/>
        <v>7.127</v>
      </c>
      <c r="F192" s="277" t="str">
        <f t="shared" si="6"/>
        <v>是</v>
      </c>
      <c r="G192" s="259" t="str">
        <f t="shared" si="7"/>
        <v>款</v>
      </c>
    </row>
    <row r="193" ht="38" customHeight="1" spans="1:7">
      <c r="A193" s="285">
        <v>2296001</v>
      </c>
      <c r="B193" s="278" t="s">
        <v>1668</v>
      </c>
      <c r="C193" s="283">
        <v>0</v>
      </c>
      <c r="D193" s="283">
        <v>0</v>
      </c>
      <c r="E193" s="308" t="str">
        <f t="shared" si="8"/>
        <v/>
      </c>
      <c r="F193" s="277" t="str">
        <f t="shared" si="6"/>
        <v>否</v>
      </c>
      <c r="G193" s="259" t="str">
        <f t="shared" si="7"/>
        <v>项</v>
      </c>
    </row>
    <row r="194" s="259" customFormat="1" ht="38" customHeight="1" spans="1:7">
      <c r="A194" s="279" t="s">
        <v>1669</v>
      </c>
      <c r="B194" s="278" t="s">
        <v>1670</v>
      </c>
      <c r="C194" s="283">
        <v>143</v>
      </c>
      <c r="D194" s="283">
        <v>369</v>
      </c>
      <c r="E194" s="309">
        <f t="shared" si="8"/>
        <v>1.58</v>
      </c>
      <c r="F194" s="277" t="str">
        <f t="shared" si="6"/>
        <v>是</v>
      </c>
      <c r="G194" s="259" t="str">
        <f t="shared" si="7"/>
        <v>项</v>
      </c>
    </row>
    <row r="195" ht="38" customHeight="1" spans="1:7">
      <c r="A195" s="279" t="s">
        <v>1671</v>
      </c>
      <c r="B195" s="278" t="s">
        <v>1672</v>
      </c>
      <c r="C195" s="283">
        <v>19</v>
      </c>
      <c r="D195" s="283">
        <v>417</v>
      </c>
      <c r="E195" s="309">
        <f t="shared" si="8"/>
        <v>20.947</v>
      </c>
      <c r="F195" s="277" t="str">
        <f t="shared" si="6"/>
        <v>是</v>
      </c>
      <c r="G195" s="259" t="str">
        <f t="shared" si="7"/>
        <v>项</v>
      </c>
    </row>
    <row r="196" ht="38" customHeight="1" spans="1:7">
      <c r="A196" s="279" t="s">
        <v>1673</v>
      </c>
      <c r="B196" s="278" t="s">
        <v>1674</v>
      </c>
      <c r="C196" s="283">
        <v>0</v>
      </c>
      <c r="D196" s="283">
        <v>0</v>
      </c>
      <c r="E196" s="308" t="str">
        <f t="shared" si="8"/>
        <v/>
      </c>
      <c r="F196" s="277" t="str">
        <f t="shared" ref="F196:F259" si="9">IF(LEN(A196)=3,"是",IF(B196&lt;&gt;"",IF(SUM(C196:D196)&lt;&gt;0,"是","否"),"是"))</f>
        <v>否</v>
      </c>
      <c r="G196" s="259" t="str">
        <f t="shared" ref="G196:G259" si="10">IF(LEN(A196)=3,"类",IF(LEN(A196)=5,"款","项"))</f>
        <v>项</v>
      </c>
    </row>
    <row r="197" ht="38" customHeight="1" spans="1:7">
      <c r="A197" s="279" t="s">
        <v>1675</v>
      </c>
      <c r="B197" s="278" t="s">
        <v>1676</v>
      </c>
      <c r="C197" s="283">
        <v>0</v>
      </c>
      <c r="D197" s="283">
        <v>0</v>
      </c>
      <c r="E197" s="308" t="str">
        <f t="shared" si="8"/>
        <v/>
      </c>
      <c r="F197" s="277" t="str">
        <f t="shared" si="9"/>
        <v>否</v>
      </c>
      <c r="G197" s="259" t="str">
        <f t="shared" si="10"/>
        <v>项</v>
      </c>
    </row>
    <row r="198" ht="38" customHeight="1" spans="1:7">
      <c r="A198" s="279" t="s">
        <v>1677</v>
      </c>
      <c r="B198" s="278" t="s">
        <v>1678</v>
      </c>
      <c r="C198" s="283">
        <v>0</v>
      </c>
      <c r="D198" s="283">
        <v>24</v>
      </c>
      <c r="E198" s="308" t="str">
        <f t="shared" ref="E198:E261" si="11">IF(C198&lt;&gt;0,D198/C198-1,"")</f>
        <v/>
      </c>
      <c r="F198" s="277" t="str">
        <f t="shared" si="9"/>
        <v>是</v>
      </c>
      <c r="G198" s="259" t="str">
        <f t="shared" si="10"/>
        <v>项</v>
      </c>
    </row>
    <row r="199" s="259" customFormat="1" ht="38" customHeight="1" spans="1:7">
      <c r="A199" s="279" t="s">
        <v>1679</v>
      </c>
      <c r="B199" s="278" t="s">
        <v>1680</v>
      </c>
      <c r="C199" s="283">
        <v>0</v>
      </c>
      <c r="D199" s="283">
        <v>0</v>
      </c>
      <c r="E199" s="308" t="str">
        <f t="shared" si="11"/>
        <v/>
      </c>
      <c r="F199" s="277" t="str">
        <f t="shared" si="9"/>
        <v>否</v>
      </c>
      <c r="G199" s="259" t="str">
        <f t="shared" si="10"/>
        <v>项</v>
      </c>
    </row>
    <row r="200" s="259" customFormat="1" ht="38" customHeight="1" spans="1:7">
      <c r="A200" s="279" t="s">
        <v>1681</v>
      </c>
      <c r="B200" s="278" t="s">
        <v>1682</v>
      </c>
      <c r="C200" s="283">
        <v>0</v>
      </c>
      <c r="D200" s="283">
        <v>0</v>
      </c>
      <c r="E200" s="308" t="str">
        <f t="shared" si="11"/>
        <v/>
      </c>
      <c r="F200" s="277" t="str">
        <f t="shared" si="9"/>
        <v>否</v>
      </c>
      <c r="G200" s="259" t="str">
        <f t="shared" si="10"/>
        <v>项</v>
      </c>
    </row>
    <row r="201" s="259" customFormat="1" ht="38" customHeight="1" spans="1:7">
      <c r="A201" s="279" t="s">
        <v>1683</v>
      </c>
      <c r="B201" s="278" t="s">
        <v>1684</v>
      </c>
      <c r="C201" s="283">
        <v>0</v>
      </c>
      <c r="D201" s="283">
        <v>0</v>
      </c>
      <c r="E201" s="308" t="str">
        <f t="shared" si="11"/>
        <v/>
      </c>
      <c r="F201" s="277" t="str">
        <f t="shared" si="9"/>
        <v>否</v>
      </c>
      <c r="G201" s="259" t="str">
        <f t="shared" si="10"/>
        <v>项</v>
      </c>
    </row>
    <row r="202" ht="38" customHeight="1" spans="1:7">
      <c r="A202" s="279" t="s">
        <v>1685</v>
      </c>
      <c r="B202" s="278" t="s">
        <v>1686</v>
      </c>
      <c r="C202" s="283">
        <v>0</v>
      </c>
      <c r="D202" s="283">
        <v>0</v>
      </c>
      <c r="E202" s="308" t="str">
        <f t="shared" si="11"/>
        <v/>
      </c>
      <c r="F202" s="277" t="str">
        <f t="shared" si="9"/>
        <v>否</v>
      </c>
      <c r="G202" s="259" t="str">
        <f t="shared" si="10"/>
        <v>项</v>
      </c>
    </row>
    <row r="203" s="259" customFormat="1" ht="38" customHeight="1" spans="1:7">
      <c r="A203" s="279" t="s">
        <v>1687</v>
      </c>
      <c r="B203" s="278" t="s">
        <v>1688</v>
      </c>
      <c r="C203" s="283">
        <v>4</v>
      </c>
      <c r="D203" s="283">
        <v>539</v>
      </c>
      <c r="E203" s="309">
        <f t="shared" si="11"/>
        <v>133.75</v>
      </c>
      <c r="F203" s="277" t="str">
        <f t="shared" si="9"/>
        <v>是</v>
      </c>
      <c r="G203" s="259" t="str">
        <f t="shared" si="10"/>
        <v>项</v>
      </c>
    </row>
    <row r="204" s="259" customFormat="1" ht="38" customHeight="1" spans="1:7">
      <c r="A204" s="273" t="s">
        <v>114</v>
      </c>
      <c r="B204" s="274" t="s">
        <v>1689</v>
      </c>
      <c r="C204" s="307">
        <v>26274</v>
      </c>
      <c r="D204" s="307">
        <v>25131</v>
      </c>
      <c r="E204" s="308">
        <f t="shared" si="11"/>
        <v>-0.044</v>
      </c>
      <c r="F204" s="277" t="str">
        <f t="shared" si="9"/>
        <v>是</v>
      </c>
      <c r="G204" s="259" t="str">
        <f t="shared" si="10"/>
        <v>类</v>
      </c>
    </row>
    <row r="205" s="259" customFormat="1" ht="38" customHeight="1" spans="1:7">
      <c r="A205" s="279" t="s">
        <v>1690</v>
      </c>
      <c r="B205" s="278" t="s">
        <v>1691</v>
      </c>
      <c r="C205" s="283">
        <v>0</v>
      </c>
      <c r="D205" s="283">
        <v>0</v>
      </c>
      <c r="E205" s="308" t="str">
        <f t="shared" si="11"/>
        <v/>
      </c>
      <c r="F205" s="277" t="str">
        <f t="shared" si="9"/>
        <v>否</v>
      </c>
      <c r="G205" s="259" t="str">
        <f t="shared" si="10"/>
        <v>项</v>
      </c>
    </row>
    <row r="206" s="259" customFormat="1" ht="38" customHeight="1" spans="1:7">
      <c r="A206" s="279" t="s">
        <v>1692</v>
      </c>
      <c r="B206" s="278" t="s">
        <v>1693</v>
      </c>
      <c r="C206" s="283">
        <v>0</v>
      </c>
      <c r="D206" s="283">
        <v>0</v>
      </c>
      <c r="E206" s="308" t="str">
        <f t="shared" si="11"/>
        <v/>
      </c>
      <c r="F206" s="277" t="str">
        <f t="shared" si="9"/>
        <v>否</v>
      </c>
      <c r="G206" s="259" t="str">
        <f t="shared" si="10"/>
        <v>项</v>
      </c>
    </row>
    <row r="207" s="259" customFormat="1" ht="38" customHeight="1" spans="1:7">
      <c r="A207" s="279" t="s">
        <v>1694</v>
      </c>
      <c r="B207" s="278" t="s">
        <v>1695</v>
      </c>
      <c r="C207" s="283">
        <v>0</v>
      </c>
      <c r="D207" s="283">
        <v>0</v>
      </c>
      <c r="E207" s="308" t="str">
        <f t="shared" si="11"/>
        <v/>
      </c>
      <c r="F207" s="277" t="str">
        <f t="shared" si="9"/>
        <v>否</v>
      </c>
      <c r="G207" s="259" t="str">
        <f t="shared" si="10"/>
        <v>项</v>
      </c>
    </row>
    <row r="208" s="259" customFormat="1" ht="38" customHeight="1" spans="1:7">
      <c r="A208" s="279" t="s">
        <v>1696</v>
      </c>
      <c r="B208" s="278" t="s">
        <v>1697</v>
      </c>
      <c r="C208" s="283">
        <v>4028</v>
      </c>
      <c r="D208" s="283">
        <v>3769</v>
      </c>
      <c r="E208" s="309">
        <f t="shared" si="11"/>
        <v>-0.064</v>
      </c>
      <c r="F208" s="277" t="str">
        <f t="shared" si="9"/>
        <v>是</v>
      </c>
      <c r="G208" s="259" t="str">
        <f t="shared" si="10"/>
        <v>项</v>
      </c>
    </row>
    <row r="209" s="259" customFormat="1" ht="38" customHeight="1" spans="1:7">
      <c r="A209" s="279" t="s">
        <v>1698</v>
      </c>
      <c r="B209" s="278" t="s">
        <v>1699</v>
      </c>
      <c r="C209" s="283">
        <v>0</v>
      </c>
      <c r="D209" s="283">
        <v>0</v>
      </c>
      <c r="E209" s="308" t="str">
        <f t="shared" si="11"/>
        <v/>
      </c>
      <c r="F209" s="277" t="str">
        <f t="shared" si="9"/>
        <v>否</v>
      </c>
      <c r="G209" s="259" t="str">
        <f t="shared" si="10"/>
        <v>项</v>
      </c>
    </row>
    <row r="210" ht="38" customHeight="1" spans="1:7">
      <c r="A210" s="279" t="s">
        <v>1700</v>
      </c>
      <c r="B210" s="278" t="s">
        <v>1701</v>
      </c>
      <c r="C210" s="283">
        <v>0</v>
      </c>
      <c r="D210" s="283">
        <v>0</v>
      </c>
      <c r="E210" s="308" t="str">
        <f t="shared" si="11"/>
        <v/>
      </c>
      <c r="F210" s="277" t="str">
        <f t="shared" si="9"/>
        <v>否</v>
      </c>
      <c r="G210" s="259" t="str">
        <f t="shared" si="10"/>
        <v>项</v>
      </c>
    </row>
    <row r="211" ht="38" customHeight="1" spans="1:7">
      <c r="A211" s="279" t="s">
        <v>1702</v>
      </c>
      <c r="B211" s="278" t="s">
        <v>1703</v>
      </c>
      <c r="C211" s="283">
        <v>0</v>
      </c>
      <c r="D211" s="283">
        <v>0</v>
      </c>
      <c r="E211" s="308" t="str">
        <f t="shared" si="11"/>
        <v/>
      </c>
      <c r="F211" s="277" t="str">
        <f t="shared" si="9"/>
        <v>否</v>
      </c>
      <c r="G211" s="259" t="str">
        <f t="shared" si="10"/>
        <v>项</v>
      </c>
    </row>
    <row r="212" ht="38" customHeight="1" spans="1:7">
      <c r="A212" s="279" t="s">
        <v>1704</v>
      </c>
      <c r="B212" s="278" t="s">
        <v>1705</v>
      </c>
      <c r="C212" s="283">
        <v>0</v>
      </c>
      <c r="D212" s="283">
        <v>0</v>
      </c>
      <c r="E212" s="308" t="str">
        <f t="shared" si="11"/>
        <v/>
      </c>
      <c r="F212" s="277" t="str">
        <f t="shared" si="9"/>
        <v>否</v>
      </c>
      <c r="G212" s="259" t="str">
        <f t="shared" si="10"/>
        <v>项</v>
      </c>
    </row>
    <row r="213" ht="38" customHeight="1" spans="1:7">
      <c r="A213" s="279" t="s">
        <v>1706</v>
      </c>
      <c r="B213" s="278" t="s">
        <v>1707</v>
      </c>
      <c r="C213" s="283">
        <v>0</v>
      </c>
      <c r="D213" s="283">
        <v>0</v>
      </c>
      <c r="E213" s="308" t="str">
        <f t="shared" si="11"/>
        <v/>
      </c>
      <c r="F213" s="277" t="str">
        <f t="shared" si="9"/>
        <v>否</v>
      </c>
      <c r="G213" s="259" t="str">
        <f t="shared" si="10"/>
        <v>项</v>
      </c>
    </row>
    <row r="214" ht="38" customHeight="1" spans="1:7">
      <c r="A214" s="279" t="s">
        <v>1708</v>
      </c>
      <c r="B214" s="278" t="s">
        <v>1709</v>
      </c>
      <c r="C214" s="283">
        <v>0</v>
      </c>
      <c r="D214" s="283">
        <v>0</v>
      </c>
      <c r="E214" s="308" t="str">
        <f t="shared" si="11"/>
        <v/>
      </c>
      <c r="F214" s="277" t="str">
        <f t="shared" si="9"/>
        <v>否</v>
      </c>
      <c r="G214" s="259" t="str">
        <f t="shared" si="10"/>
        <v>项</v>
      </c>
    </row>
    <row r="215" ht="38" customHeight="1" spans="1:7">
      <c r="A215" s="279" t="s">
        <v>1710</v>
      </c>
      <c r="B215" s="278" t="s">
        <v>1711</v>
      </c>
      <c r="C215" s="283">
        <v>0</v>
      </c>
      <c r="D215" s="283">
        <v>0</v>
      </c>
      <c r="E215" s="308" t="str">
        <f t="shared" si="11"/>
        <v/>
      </c>
      <c r="F215" s="277" t="str">
        <f t="shared" si="9"/>
        <v>否</v>
      </c>
      <c r="G215" s="259" t="str">
        <f t="shared" si="10"/>
        <v>项</v>
      </c>
    </row>
    <row r="216" ht="38" customHeight="1" spans="1:7">
      <c r="A216" s="279" t="s">
        <v>1712</v>
      </c>
      <c r="B216" s="278" t="s">
        <v>1713</v>
      </c>
      <c r="C216" s="283">
        <v>2382</v>
      </c>
      <c r="D216" s="283">
        <v>1498</v>
      </c>
      <c r="E216" s="309">
        <f t="shared" si="11"/>
        <v>-0.371</v>
      </c>
      <c r="F216" s="277" t="str">
        <f t="shared" si="9"/>
        <v>是</v>
      </c>
      <c r="G216" s="259" t="str">
        <f t="shared" si="10"/>
        <v>项</v>
      </c>
    </row>
    <row r="217" s="259" customFormat="1" ht="38" customHeight="1" spans="1:7">
      <c r="A217" s="279" t="s">
        <v>1714</v>
      </c>
      <c r="B217" s="278" t="s">
        <v>1715</v>
      </c>
      <c r="C217" s="283">
        <v>1269</v>
      </c>
      <c r="D217" s="283">
        <v>1269</v>
      </c>
      <c r="E217" s="308">
        <f t="shared" si="11"/>
        <v>0</v>
      </c>
      <c r="F217" s="277" t="str">
        <f t="shared" si="9"/>
        <v>是</v>
      </c>
      <c r="G217" s="259" t="str">
        <f t="shared" si="10"/>
        <v>项</v>
      </c>
    </row>
    <row r="218" s="259" customFormat="1" ht="38" customHeight="1" spans="1:7">
      <c r="A218" s="279" t="s">
        <v>1716</v>
      </c>
      <c r="B218" s="278" t="s">
        <v>1717</v>
      </c>
      <c r="C218" s="283">
        <v>14302</v>
      </c>
      <c r="D218" s="283">
        <v>14302</v>
      </c>
      <c r="E218" s="308">
        <f t="shared" si="11"/>
        <v>0</v>
      </c>
      <c r="F218" s="277" t="str">
        <f t="shared" si="9"/>
        <v>是</v>
      </c>
      <c r="G218" s="259" t="str">
        <f t="shared" si="10"/>
        <v>项</v>
      </c>
    </row>
    <row r="219" s="259" customFormat="1" ht="38" customHeight="1" spans="1:7">
      <c r="A219" s="279" t="s">
        <v>1718</v>
      </c>
      <c r="B219" s="278" t="s">
        <v>1719</v>
      </c>
      <c r="C219" s="283">
        <v>4293</v>
      </c>
      <c r="D219" s="283">
        <v>4293</v>
      </c>
      <c r="E219" s="308">
        <f t="shared" si="11"/>
        <v>0</v>
      </c>
      <c r="F219" s="277" t="str">
        <f t="shared" si="9"/>
        <v>是</v>
      </c>
      <c r="G219" s="259" t="str">
        <f t="shared" si="10"/>
        <v>项</v>
      </c>
    </row>
    <row r="220" ht="38" customHeight="1" spans="1:7">
      <c r="A220" s="279" t="s">
        <v>1720</v>
      </c>
      <c r="B220" s="278" t="s">
        <v>1721</v>
      </c>
      <c r="C220" s="283">
        <v>0</v>
      </c>
      <c r="D220" s="283">
        <v>0</v>
      </c>
      <c r="E220" s="308" t="str">
        <f t="shared" si="11"/>
        <v/>
      </c>
      <c r="F220" s="277" t="str">
        <f t="shared" si="9"/>
        <v>否</v>
      </c>
      <c r="G220" s="259" t="str">
        <f t="shared" si="10"/>
        <v>项</v>
      </c>
    </row>
    <row r="221" s="259" customFormat="1" ht="38" customHeight="1" spans="1:7">
      <c r="A221" s="273" t="s">
        <v>116</v>
      </c>
      <c r="B221" s="274" t="s">
        <v>1722</v>
      </c>
      <c r="C221" s="307">
        <v>77</v>
      </c>
      <c r="D221" s="307">
        <v>227</v>
      </c>
      <c r="E221" s="308">
        <f t="shared" si="11"/>
        <v>1.948</v>
      </c>
      <c r="F221" s="277" t="str">
        <f t="shared" si="9"/>
        <v>是</v>
      </c>
      <c r="G221" s="259" t="str">
        <f t="shared" si="10"/>
        <v>类</v>
      </c>
    </row>
    <row r="222" s="259" customFormat="1" ht="38" customHeight="1" spans="1:7">
      <c r="A222" s="285">
        <v>23304</v>
      </c>
      <c r="B222" s="278" t="s">
        <v>1723</v>
      </c>
      <c r="C222" s="283">
        <v>77</v>
      </c>
      <c r="D222" s="283">
        <v>227</v>
      </c>
      <c r="E222" s="309">
        <f t="shared" si="11"/>
        <v>1.948</v>
      </c>
      <c r="F222" s="277" t="str">
        <f t="shared" si="9"/>
        <v>是</v>
      </c>
      <c r="G222" s="259" t="str">
        <f t="shared" si="10"/>
        <v>款</v>
      </c>
    </row>
    <row r="223" ht="38" customHeight="1" spans="1:7">
      <c r="A223" s="279" t="s">
        <v>1724</v>
      </c>
      <c r="B223" s="278" t="s">
        <v>1725</v>
      </c>
      <c r="C223" s="283">
        <v>0</v>
      </c>
      <c r="D223" s="283">
        <v>0</v>
      </c>
      <c r="E223" s="308" t="str">
        <f t="shared" si="11"/>
        <v/>
      </c>
      <c r="F223" s="277" t="str">
        <f t="shared" si="9"/>
        <v>否</v>
      </c>
      <c r="G223" s="259" t="str">
        <f t="shared" si="10"/>
        <v>项</v>
      </c>
    </row>
    <row r="224" s="259" customFormat="1" ht="38" customHeight="1" spans="1:7">
      <c r="A224" s="279" t="s">
        <v>1726</v>
      </c>
      <c r="B224" s="278" t="s">
        <v>1727</v>
      </c>
      <c r="C224" s="283"/>
      <c r="D224" s="283"/>
      <c r="E224" s="308" t="str">
        <f t="shared" si="11"/>
        <v/>
      </c>
      <c r="F224" s="277" t="str">
        <f t="shared" si="9"/>
        <v>否</v>
      </c>
      <c r="G224" s="259" t="str">
        <f t="shared" si="10"/>
        <v>项</v>
      </c>
    </row>
    <row r="225" ht="38" customHeight="1" spans="1:7">
      <c r="A225" s="279" t="s">
        <v>1728</v>
      </c>
      <c r="B225" s="278" t="s">
        <v>1729</v>
      </c>
      <c r="C225" s="283">
        <v>0</v>
      </c>
      <c r="D225" s="283">
        <v>0</v>
      </c>
      <c r="E225" s="308" t="str">
        <f t="shared" si="11"/>
        <v/>
      </c>
      <c r="F225" s="277" t="str">
        <f t="shared" si="9"/>
        <v>否</v>
      </c>
      <c r="G225" s="259" t="str">
        <f t="shared" si="10"/>
        <v>项</v>
      </c>
    </row>
    <row r="226" s="259" customFormat="1" ht="38" customHeight="1" spans="1:7">
      <c r="A226" s="279" t="s">
        <v>1730</v>
      </c>
      <c r="B226" s="278" t="s">
        <v>1731</v>
      </c>
      <c r="C226" s="283">
        <v>21</v>
      </c>
      <c r="D226" s="283">
        <v>7</v>
      </c>
      <c r="E226" s="309">
        <f t="shared" si="11"/>
        <v>-0.667</v>
      </c>
      <c r="F226" s="277" t="str">
        <f t="shared" si="9"/>
        <v>是</v>
      </c>
      <c r="G226" s="259" t="str">
        <f t="shared" si="10"/>
        <v>项</v>
      </c>
    </row>
    <row r="227" s="259" customFormat="1" ht="38" customHeight="1" spans="1:7">
      <c r="A227" s="279" t="s">
        <v>1732</v>
      </c>
      <c r="B227" s="278" t="s">
        <v>1733</v>
      </c>
      <c r="C227" s="283">
        <v>0</v>
      </c>
      <c r="D227" s="283">
        <v>0</v>
      </c>
      <c r="E227" s="308" t="str">
        <f t="shared" si="11"/>
        <v/>
      </c>
      <c r="F227" s="277" t="str">
        <f t="shared" si="9"/>
        <v>否</v>
      </c>
      <c r="G227" s="259" t="str">
        <f t="shared" si="10"/>
        <v>项</v>
      </c>
    </row>
    <row r="228" ht="38" customHeight="1" spans="1:7">
      <c r="A228" s="279" t="s">
        <v>1734</v>
      </c>
      <c r="B228" s="278" t="s">
        <v>1735</v>
      </c>
      <c r="C228" s="283">
        <v>0</v>
      </c>
      <c r="D228" s="283">
        <v>0</v>
      </c>
      <c r="E228" s="308" t="str">
        <f t="shared" si="11"/>
        <v/>
      </c>
      <c r="F228" s="277" t="str">
        <f t="shared" si="9"/>
        <v>否</v>
      </c>
      <c r="G228" s="259" t="str">
        <f t="shared" si="10"/>
        <v>项</v>
      </c>
    </row>
    <row r="229" ht="38" customHeight="1" spans="1:7">
      <c r="A229" s="279" t="s">
        <v>1736</v>
      </c>
      <c r="B229" s="278" t="s">
        <v>1737</v>
      </c>
      <c r="C229" s="283">
        <v>0</v>
      </c>
      <c r="D229" s="283">
        <v>0</v>
      </c>
      <c r="E229" s="308" t="str">
        <f t="shared" si="11"/>
        <v/>
      </c>
      <c r="F229" s="277" t="str">
        <f t="shared" si="9"/>
        <v>否</v>
      </c>
      <c r="G229" s="259" t="str">
        <f t="shared" si="10"/>
        <v>项</v>
      </c>
    </row>
    <row r="230" ht="38" customHeight="1" spans="1:7">
      <c r="A230" s="279" t="s">
        <v>1738</v>
      </c>
      <c r="B230" s="278" t="s">
        <v>1739</v>
      </c>
      <c r="C230" s="283">
        <v>0</v>
      </c>
      <c r="D230" s="283">
        <v>0</v>
      </c>
      <c r="E230" s="308" t="str">
        <f t="shared" si="11"/>
        <v/>
      </c>
      <c r="F230" s="277" t="str">
        <f t="shared" si="9"/>
        <v>否</v>
      </c>
      <c r="G230" s="259" t="str">
        <f t="shared" si="10"/>
        <v>项</v>
      </c>
    </row>
    <row r="231" ht="38" customHeight="1" spans="1:7">
      <c r="A231" s="279" t="s">
        <v>1740</v>
      </c>
      <c r="B231" s="278" t="s">
        <v>1741</v>
      </c>
      <c r="C231" s="283">
        <v>0</v>
      </c>
      <c r="D231" s="283">
        <v>0</v>
      </c>
      <c r="E231" s="308" t="str">
        <f t="shared" si="11"/>
        <v/>
      </c>
      <c r="F231" s="277" t="str">
        <f t="shared" si="9"/>
        <v>否</v>
      </c>
      <c r="G231" s="259" t="str">
        <f t="shared" si="10"/>
        <v>项</v>
      </c>
    </row>
    <row r="232" ht="38" customHeight="1" spans="1:7">
      <c r="A232" s="279" t="s">
        <v>1742</v>
      </c>
      <c r="B232" s="278" t="s">
        <v>1743</v>
      </c>
      <c r="C232" s="283">
        <v>0</v>
      </c>
      <c r="D232" s="283">
        <v>0</v>
      </c>
      <c r="E232" s="308" t="str">
        <f t="shared" si="11"/>
        <v/>
      </c>
      <c r="F232" s="277" t="str">
        <f t="shared" si="9"/>
        <v>否</v>
      </c>
      <c r="G232" s="259" t="str">
        <f t="shared" si="10"/>
        <v>项</v>
      </c>
    </row>
    <row r="233" ht="38" customHeight="1" spans="1:7">
      <c r="A233" s="279" t="s">
        <v>1744</v>
      </c>
      <c r="B233" s="278" t="s">
        <v>1745</v>
      </c>
      <c r="C233" s="283">
        <v>0</v>
      </c>
      <c r="D233" s="283">
        <v>0</v>
      </c>
      <c r="E233" s="308" t="str">
        <f t="shared" si="11"/>
        <v/>
      </c>
      <c r="F233" s="277" t="str">
        <f t="shared" si="9"/>
        <v>否</v>
      </c>
      <c r="G233" s="259" t="str">
        <f t="shared" si="10"/>
        <v>项</v>
      </c>
    </row>
    <row r="234" ht="38" customHeight="1" spans="1:7">
      <c r="A234" s="279" t="s">
        <v>1746</v>
      </c>
      <c r="B234" s="278" t="s">
        <v>1747</v>
      </c>
      <c r="C234" s="283">
        <v>56</v>
      </c>
      <c r="D234" s="283">
        <v>0</v>
      </c>
      <c r="E234" s="309">
        <f t="shared" si="11"/>
        <v>-1</v>
      </c>
      <c r="F234" s="277" t="str">
        <f t="shared" si="9"/>
        <v>是</v>
      </c>
      <c r="G234" s="259" t="str">
        <f t="shared" si="10"/>
        <v>项</v>
      </c>
    </row>
    <row r="235" ht="38" customHeight="1" spans="1:7">
      <c r="A235" s="279" t="s">
        <v>1748</v>
      </c>
      <c r="B235" s="278" t="s">
        <v>1749</v>
      </c>
      <c r="C235" s="283">
        <v>0</v>
      </c>
      <c r="D235" s="283">
        <v>0</v>
      </c>
      <c r="E235" s="308" t="str">
        <f t="shared" si="11"/>
        <v/>
      </c>
      <c r="F235" s="277" t="str">
        <f t="shared" si="9"/>
        <v>否</v>
      </c>
      <c r="G235" s="259" t="str">
        <f t="shared" si="10"/>
        <v>项</v>
      </c>
    </row>
    <row r="236" s="259" customFormat="1" ht="38" customHeight="1" spans="1:7">
      <c r="A236" s="279" t="s">
        <v>1750</v>
      </c>
      <c r="B236" s="278" t="s">
        <v>1751</v>
      </c>
      <c r="C236" s="283">
        <v>0</v>
      </c>
      <c r="D236" s="283">
        <v>220</v>
      </c>
      <c r="E236" s="308" t="str">
        <f t="shared" si="11"/>
        <v/>
      </c>
      <c r="F236" s="277" t="str">
        <f t="shared" si="9"/>
        <v>是</v>
      </c>
      <c r="G236" s="259" t="str">
        <f t="shared" si="10"/>
        <v>项</v>
      </c>
    </row>
    <row r="237" ht="38" customHeight="1" spans="1:7">
      <c r="A237" s="279" t="s">
        <v>1752</v>
      </c>
      <c r="B237" s="278" t="s">
        <v>1753</v>
      </c>
      <c r="C237" s="283">
        <v>0</v>
      </c>
      <c r="D237" s="283">
        <v>0</v>
      </c>
      <c r="E237" s="308" t="str">
        <f t="shared" si="11"/>
        <v/>
      </c>
      <c r="F237" s="277" t="str">
        <f t="shared" si="9"/>
        <v>否</v>
      </c>
      <c r="G237" s="259" t="str">
        <f t="shared" si="10"/>
        <v>项</v>
      </c>
    </row>
    <row r="238" ht="38" customHeight="1" spans="1:7">
      <c r="A238" s="279" t="s">
        <v>1754</v>
      </c>
      <c r="B238" s="278" t="s">
        <v>1755</v>
      </c>
      <c r="C238" s="283">
        <v>0</v>
      </c>
      <c r="D238" s="283">
        <v>0</v>
      </c>
      <c r="E238" s="308" t="str">
        <f t="shared" si="11"/>
        <v/>
      </c>
      <c r="F238" s="277" t="str">
        <f t="shared" si="9"/>
        <v>否</v>
      </c>
      <c r="G238" s="259" t="str">
        <f t="shared" si="10"/>
        <v>项</v>
      </c>
    </row>
    <row r="239" ht="38" customHeight="1" spans="1:7">
      <c r="A239" s="284" t="s">
        <v>1756</v>
      </c>
      <c r="B239" s="274" t="s">
        <v>1757</v>
      </c>
      <c r="C239" s="307">
        <v>0</v>
      </c>
      <c r="D239" s="307">
        <v>0</v>
      </c>
      <c r="E239" s="308" t="str">
        <f t="shared" si="11"/>
        <v/>
      </c>
      <c r="F239" s="277" t="str">
        <f t="shared" si="9"/>
        <v>是</v>
      </c>
      <c r="G239" s="259" t="str">
        <f t="shared" si="10"/>
        <v>类</v>
      </c>
    </row>
    <row r="240" ht="38" customHeight="1" spans="1:7">
      <c r="A240" s="285" t="s">
        <v>1758</v>
      </c>
      <c r="B240" s="278" t="s">
        <v>1759</v>
      </c>
      <c r="C240" s="283">
        <v>0</v>
      </c>
      <c r="D240" s="283">
        <v>0</v>
      </c>
      <c r="E240" s="308" t="str">
        <f t="shared" si="11"/>
        <v/>
      </c>
      <c r="F240" s="277" t="str">
        <f t="shared" si="9"/>
        <v>否</v>
      </c>
      <c r="G240" s="259" t="str">
        <f t="shared" si="10"/>
        <v>款</v>
      </c>
    </row>
    <row r="241" ht="38" customHeight="1" spans="1:7">
      <c r="A241" s="285" t="s">
        <v>1760</v>
      </c>
      <c r="B241" s="278" t="s">
        <v>1761</v>
      </c>
      <c r="C241" s="283">
        <v>0</v>
      </c>
      <c r="D241" s="283">
        <v>0</v>
      </c>
      <c r="E241" s="308" t="str">
        <f t="shared" si="11"/>
        <v/>
      </c>
      <c r="F241" s="277" t="str">
        <f t="shared" si="9"/>
        <v>否</v>
      </c>
      <c r="G241" s="259" t="str">
        <f t="shared" si="10"/>
        <v>项</v>
      </c>
    </row>
    <row r="242" ht="38" customHeight="1" spans="1:7">
      <c r="A242" s="285" t="s">
        <v>1762</v>
      </c>
      <c r="B242" s="278" t="s">
        <v>1763</v>
      </c>
      <c r="C242" s="283">
        <v>0</v>
      </c>
      <c r="D242" s="283">
        <v>0</v>
      </c>
      <c r="E242" s="308" t="str">
        <f t="shared" si="11"/>
        <v/>
      </c>
      <c r="F242" s="277" t="str">
        <f t="shared" si="9"/>
        <v>否</v>
      </c>
      <c r="G242" s="259" t="str">
        <f t="shared" si="10"/>
        <v>项</v>
      </c>
    </row>
    <row r="243" ht="38" customHeight="1" spans="1:7">
      <c r="A243" s="285" t="s">
        <v>1764</v>
      </c>
      <c r="B243" s="278" t="s">
        <v>1765</v>
      </c>
      <c r="C243" s="283">
        <v>0</v>
      </c>
      <c r="D243" s="283">
        <v>0</v>
      </c>
      <c r="E243" s="308" t="str">
        <f t="shared" si="11"/>
        <v/>
      </c>
      <c r="F243" s="277" t="str">
        <f t="shared" si="9"/>
        <v>否</v>
      </c>
      <c r="G243" s="259" t="str">
        <f t="shared" si="10"/>
        <v>项</v>
      </c>
    </row>
    <row r="244" ht="38" customHeight="1" spans="1:7">
      <c r="A244" s="285" t="s">
        <v>1766</v>
      </c>
      <c r="B244" s="278" t="s">
        <v>1767</v>
      </c>
      <c r="C244" s="283">
        <v>0</v>
      </c>
      <c r="D244" s="283">
        <v>0</v>
      </c>
      <c r="E244" s="308" t="str">
        <f t="shared" si="11"/>
        <v/>
      </c>
      <c r="F244" s="277" t="str">
        <f t="shared" si="9"/>
        <v>否</v>
      </c>
      <c r="G244" s="259" t="str">
        <f t="shared" si="10"/>
        <v>项</v>
      </c>
    </row>
    <row r="245" ht="38" customHeight="1" spans="1:7">
      <c r="A245" s="285" t="s">
        <v>1768</v>
      </c>
      <c r="B245" s="278" t="s">
        <v>1769</v>
      </c>
      <c r="C245" s="283">
        <v>0</v>
      </c>
      <c r="D245" s="283">
        <v>0</v>
      </c>
      <c r="E245" s="308" t="str">
        <f t="shared" si="11"/>
        <v/>
      </c>
      <c r="F245" s="277" t="str">
        <f t="shared" si="9"/>
        <v>否</v>
      </c>
      <c r="G245" s="259" t="str">
        <f t="shared" si="10"/>
        <v>项</v>
      </c>
    </row>
    <row r="246" ht="38" customHeight="1" spans="1:7">
      <c r="A246" s="285" t="s">
        <v>1770</v>
      </c>
      <c r="B246" s="278" t="s">
        <v>1771</v>
      </c>
      <c r="C246" s="283">
        <v>0</v>
      </c>
      <c r="D246" s="283">
        <v>0</v>
      </c>
      <c r="E246" s="308" t="str">
        <f t="shared" si="11"/>
        <v/>
      </c>
      <c r="F246" s="277" t="str">
        <f t="shared" si="9"/>
        <v>否</v>
      </c>
      <c r="G246" s="259" t="str">
        <f t="shared" si="10"/>
        <v>项</v>
      </c>
    </row>
    <row r="247" ht="38" customHeight="1" spans="1:7">
      <c r="A247" s="285" t="s">
        <v>1772</v>
      </c>
      <c r="B247" s="278" t="s">
        <v>1773</v>
      </c>
      <c r="C247" s="283">
        <v>0</v>
      </c>
      <c r="D247" s="283">
        <v>0</v>
      </c>
      <c r="E247" s="308" t="str">
        <f t="shared" si="11"/>
        <v/>
      </c>
      <c r="F247" s="277" t="str">
        <f t="shared" si="9"/>
        <v>否</v>
      </c>
      <c r="G247" s="259" t="str">
        <f t="shared" si="10"/>
        <v>项</v>
      </c>
    </row>
    <row r="248" ht="38" customHeight="1" spans="1:7">
      <c r="A248" s="285" t="s">
        <v>1774</v>
      </c>
      <c r="B248" s="278" t="s">
        <v>1775</v>
      </c>
      <c r="C248" s="283">
        <v>0</v>
      </c>
      <c r="D248" s="283">
        <v>0</v>
      </c>
      <c r="E248" s="308" t="str">
        <f t="shared" si="11"/>
        <v/>
      </c>
      <c r="F248" s="277" t="str">
        <f t="shared" si="9"/>
        <v>否</v>
      </c>
      <c r="G248" s="259" t="str">
        <f t="shared" si="10"/>
        <v>项</v>
      </c>
    </row>
    <row r="249" ht="38" customHeight="1" spans="1:7">
      <c r="A249" s="285" t="s">
        <v>1776</v>
      </c>
      <c r="B249" s="278" t="s">
        <v>1777</v>
      </c>
      <c r="C249" s="283">
        <v>0</v>
      </c>
      <c r="D249" s="283">
        <v>0</v>
      </c>
      <c r="E249" s="308" t="str">
        <f t="shared" si="11"/>
        <v/>
      </c>
      <c r="F249" s="277" t="str">
        <f t="shared" si="9"/>
        <v>否</v>
      </c>
      <c r="G249" s="259" t="str">
        <f t="shared" si="10"/>
        <v>项</v>
      </c>
    </row>
    <row r="250" ht="38" customHeight="1" spans="1:7">
      <c r="A250" s="285" t="s">
        <v>1778</v>
      </c>
      <c r="B250" s="278" t="s">
        <v>1779</v>
      </c>
      <c r="C250" s="283">
        <v>0</v>
      </c>
      <c r="D250" s="283">
        <v>0</v>
      </c>
      <c r="E250" s="308" t="str">
        <f t="shared" si="11"/>
        <v/>
      </c>
      <c r="F250" s="277" t="str">
        <f t="shared" si="9"/>
        <v>否</v>
      </c>
      <c r="G250" s="259" t="str">
        <f t="shared" si="10"/>
        <v>项</v>
      </c>
    </row>
    <row r="251" ht="38" customHeight="1" spans="1:7">
      <c r="A251" s="285" t="s">
        <v>1780</v>
      </c>
      <c r="B251" s="278" t="s">
        <v>1781</v>
      </c>
      <c r="C251" s="283">
        <v>0</v>
      </c>
      <c r="D251" s="283">
        <v>0</v>
      </c>
      <c r="E251" s="308" t="str">
        <f t="shared" si="11"/>
        <v/>
      </c>
      <c r="F251" s="277" t="str">
        <f t="shared" si="9"/>
        <v>否</v>
      </c>
      <c r="G251" s="259" t="str">
        <f t="shared" si="10"/>
        <v>项</v>
      </c>
    </row>
    <row r="252" ht="38" customHeight="1" spans="1:7">
      <c r="A252" s="285" t="s">
        <v>1782</v>
      </c>
      <c r="B252" s="278" t="s">
        <v>1783</v>
      </c>
      <c r="C252" s="283">
        <v>0</v>
      </c>
      <c r="D252" s="283">
        <v>0</v>
      </c>
      <c r="E252" s="308" t="str">
        <f t="shared" si="11"/>
        <v/>
      </c>
      <c r="F252" s="277" t="str">
        <f t="shared" si="9"/>
        <v>否</v>
      </c>
      <c r="G252" s="259" t="str">
        <f t="shared" si="10"/>
        <v>项</v>
      </c>
    </row>
    <row r="253" ht="38" customHeight="1" spans="1:7">
      <c r="A253" s="285" t="s">
        <v>1784</v>
      </c>
      <c r="B253" s="278" t="s">
        <v>1785</v>
      </c>
      <c r="C253" s="283">
        <v>0</v>
      </c>
      <c r="D253" s="283">
        <v>0</v>
      </c>
      <c r="E253" s="308" t="str">
        <f t="shared" si="11"/>
        <v/>
      </c>
      <c r="F253" s="277" t="str">
        <f t="shared" si="9"/>
        <v>否</v>
      </c>
      <c r="G253" s="259" t="str">
        <f t="shared" si="10"/>
        <v>款</v>
      </c>
    </row>
    <row r="254" ht="38" customHeight="1" spans="1:7">
      <c r="A254" s="285" t="s">
        <v>1786</v>
      </c>
      <c r="B254" s="278" t="s">
        <v>1787</v>
      </c>
      <c r="C254" s="283">
        <v>0</v>
      </c>
      <c r="D254" s="283">
        <v>0</v>
      </c>
      <c r="E254" s="308" t="str">
        <f t="shared" si="11"/>
        <v/>
      </c>
      <c r="F254" s="277" t="str">
        <f t="shared" si="9"/>
        <v>否</v>
      </c>
      <c r="G254" s="259" t="str">
        <f t="shared" si="10"/>
        <v>项</v>
      </c>
    </row>
    <row r="255" ht="38" customHeight="1" spans="1:7">
      <c r="A255" s="285" t="s">
        <v>1788</v>
      </c>
      <c r="B255" s="278" t="s">
        <v>1789</v>
      </c>
      <c r="C255" s="283">
        <v>0</v>
      </c>
      <c r="D255" s="283">
        <v>0</v>
      </c>
      <c r="E255" s="308" t="str">
        <f t="shared" si="11"/>
        <v/>
      </c>
      <c r="F255" s="277" t="str">
        <f t="shared" si="9"/>
        <v>否</v>
      </c>
      <c r="G255" s="259" t="str">
        <f t="shared" si="10"/>
        <v>项</v>
      </c>
    </row>
    <row r="256" ht="38" customHeight="1" spans="1:7">
      <c r="A256" s="285" t="s">
        <v>1790</v>
      </c>
      <c r="B256" s="278" t="s">
        <v>1791</v>
      </c>
      <c r="C256" s="283">
        <v>0</v>
      </c>
      <c r="D256" s="283">
        <v>0</v>
      </c>
      <c r="E256" s="308" t="str">
        <f t="shared" si="11"/>
        <v/>
      </c>
      <c r="F256" s="277" t="str">
        <f t="shared" si="9"/>
        <v>否</v>
      </c>
      <c r="G256" s="259" t="str">
        <f t="shared" si="10"/>
        <v>项</v>
      </c>
    </row>
    <row r="257" ht="38" customHeight="1" spans="1:7">
      <c r="A257" s="285" t="s">
        <v>1792</v>
      </c>
      <c r="B257" s="278" t="s">
        <v>1793</v>
      </c>
      <c r="C257" s="283">
        <v>0</v>
      </c>
      <c r="D257" s="283">
        <v>0</v>
      </c>
      <c r="E257" s="308" t="str">
        <f t="shared" si="11"/>
        <v/>
      </c>
      <c r="F257" s="277" t="str">
        <f t="shared" si="9"/>
        <v>否</v>
      </c>
      <c r="G257" s="259" t="str">
        <f t="shared" si="10"/>
        <v>项</v>
      </c>
    </row>
    <row r="258" ht="38" customHeight="1" spans="1:7">
      <c r="A258" s="285" t="s">
        <v>1794</v>
      </c>
      <c r="B258" s="278" t="s">
        <v>1795</v>
      </c>
      <c r="C258" s="283">
        <v>0</v>
      </c>
      <c r="D258" s="283">
        <v>0</v>
      </c>
      <c r="E258" s="308" t="str">
        <f t="shared" si="11"/>
        <v/>
      </c>
      <c r="F258" s="277" t="str">
        <f t="shared" si="9"/>
        <v>否</v>
      </c>
      <c r="G258" s="259" t="str">
        <f t="shared" si="10"/>
        <v>项</v>
      </c>
    </row>
    <row r="259" ht="38" customHeight="1" spans="1:7">
      <c r="A259" s="285" t="s">
        <v>1796</v>
      </c>
      <c r="B259" s="278" t="s">
        <v>1797</v>
      </c>
      <c r="C259" s="283">
        <v>0</v>
      </c>
      <c r="D259" s="283">
        <v>0</v>
      </c>
      <c r="E259" s="308" t="str">
        <f t="shared" si="11"/>
        <v/>
      </c>
      <c r="F259" s="277" t="str">
        <f t="shared" si="9"/>
        <v>否</v>
      </c>
      <c r="G259" s="259" t="str">
        <f t="shared" si="10"/>
        <v>项</v>
      </c>
    </row>
    <row r="260" ht="38" customHeight="1" spans="1:6">
      <c r="A260" s="273"/>
      <c r="B260" s="274"/>
      <c r="C260" s="275"/>
      <c r="D260" s="275"/>
      <c r="E260" s="308" t="str">
        <f t="shared" si="11"/>
        <v/>
      </c>
      <c r="F260" s="277" t="str">
        <f>IF(LEN(A260)=3,"是",IF(B260&lt;&gt;"",IF(SUM(C260:D260)&lt;&gt;0,"是","否"),"是"))</f>
        <v>是</v>
      </c>
    </row>
    <row r="261" ht="38" customHeight="1" spans="1:6">
      <c r="A261" s="286"/>
      <c r="B261" s="287" t="s">
        <v>1798</v>
      </c>
      <c r="C261" s="307">
        <f>+C4+C20+C32+C43+C98+C122+C174+C178+C204+C221+C239</f>
        <v>119033</v>
      </c>
      <c r="D261" s="307">
        <f>+D4+D20+D32+D43+D98+D122+D174+D178+D204+D221+D239</f>
        <v>109595</v>
      </c>
      <c r="E261" s="308">
        <f t="shared" si="11"/>
        <v>-0.079</v>
      </c>
      <c r="F261" s="277" t="s">
        <v>1799</v>
      </c>
    </row>
    <row r="262" ht="38" customHeight="1" spans="1:6">
      <c r="A262" s="322" t="s">
        <v>1800</v>
      </c>
      <c r="B262" s="289" t="s">
        <v>121</v>
      </c>
      <c r="C262" s="323">
        <v>9204</v>
      </c>
      <c r="D262" s="323">
        <v>18873</v>
      </c>
      <c r="E262" s="308">
        <f t="shared" ref="E262:E269" si="12">IF(C262&lt;&gt;0,D262/C262-1,"")</f>
        <v>1.051</v>
      </c>
      <c r="F262" s="277" t="str">
        <f t="shared" ref="F261:F269" si="13">IF(LEN(A262)=3,"是",IF(B262&lt;&gt;"",IF(SUM(C262:D262)&lt;&gt;0,"是","否"),"是"))</f>
        <v>是</v>
      </c>
    </row>
    <row r="263" ht="38" customHeight="1" spans="1:6">
      <c r="A263" s="322" t="s">
        <v>1801</v>
      </c>
      <c r="B263" s="289" t="s">
        <v>1802</v>
      </c>
      <c r="C263" s="323">
        <v>7047</v>
      </c>
      <c r="D263" s="323">
        <v>3873</v>
      </c>
      <c r="E263" s="308">
        <f t="shared" si="12"/>
        <v>-0.45</v>
      </c>
      <c r="F263" s="277" t="str">
        <f t="shared" si="13"/>
        <v>是</v>
      </c>
    </row>
    <row r="264" ht="38" customHeight="1" spans="1:6">
      <c r="A264" s="324" t="s">
        <v>1803</v>
      </c>
      <c r="B264" s="291" t="s">
        <v>1804</v>
      </c>
      <c r="C264" s="325">
        <v>7047</v>
      </c>
      <c r="D264" s="326">
        <v>3873</v>
      </c>
      <c r="E264" s="309">
        <f t="shared" si="12"/>
        <v>-0.45</v>
      </c>
      <c r="F264" s="277" t="str">
        <f t="shared" si="13"/>
        <v>是</v>
      </c>
    </row>
    <row r="265" ht="38" customHeight="1" spans="1:6">
      <c r="A265" s="324" t="s">
        <v>1805</v>
      </c>
      <c r="B265" s="291" t="s">
        <v>1806</v>
      </c>
      <c r="C265" s="325"/>
      <c r="D265" s="326"/>
      <c r="E265" s="308" t="str">
        <f t="shared" si="12"/>
        <v/>
      </c>
      <c r="F265" s="277" t="str">
        <f t="shared" si="13"/>
        <v>否</v>
      </c>
    </row>
    <row r="266" ht="38" customHeight="1" spans="1:6">
      <c r="A266" s="324" t="s">
        <v>1807</v>
      </c>
      <c r="B266" s="291" t="s">
        <v>1808</v>
      </c>
      <c r="C266" s="325"/>
      <c r="D266" s="326">
        <v>15000</v>
      </c>
      <c r="E266" s="308" t="str">
        <f t="shared" si="12"/>
        <v/>
      </c>
      <c r="F266" s="277" t="str">
        <f t="shared" si="13"/>
        <v>是</v>
      </c>
    </row>
    <row r="267" ht="38" customHeight="1" spans="1:6">
      <c r="A267" s="324" t="s">
        <v>1809</v>
      </c>
      <c r="B267" s="291" t="s">
        <v>1810</v>
      </c>
      <c r="C267" s="325"/>
      <c r="D267" s="326"/>
      <c r="E267" s="308" t="str">
        <f t="shared" si="12"/>
        <v/>
      </c>
      <c r="F267" s="277" t="str">
        <f t="shared" si="13"/>
        <v>否</v>
      </c>
    </row>
    <row r="268" ht="38" customHeight="1" spans="1:6">
      <c r="A268" s="324" t="s">
        <v>1811</v>
      </c>
      <c r="B268" s="294" t="s">
        <v>1812</v>
      </c>
      <c r="C268" s="323">
        <v>83340</v>
      </c>
      <c r="D268" s="327">
        <v>596</v>
      </c>
      <c r="E268" s="308">
        <f t="shared" si="12"/>
        <v>-0.993</v>
      </c>
      <c r="F268" s="277" t="str">
        <f t="shared" si="13"/>
        <v>是</v>
      </c>
    </row>
    <row r="269" ht="38" customHeight="1" spans="1:6">
      <c r="A269" s="328"/>
      <c r="B269" s="296" t="s">
        <v>128</v>
      </c>
      <c r="C269" s="323">
        <f>+C261+C262+C268</f>
        <v>211577</v>
      </c>
      <c r="D269" s="323">
        <f>+D261+D262+D268</f>
        <v>129064</v>
      </c>
      <c r="E269" s="308">
        <f t="shared" si="12"/>
        <v>-0.39</v>
      </c>
      <c r="F269" s="277" t="s">
        <v>1799</v>
      </c>
    </row>
    <row r="270" spans="3:3">
      <c r="C270" s="329"/>
    </row>
    <row r="272" spans="3:3">
      <c r="C272" s="329"/>
    </row>
    <row r="274" spans="3:3">
      <c r="C274" s="329"/>
    </row>
    <row r="275" spans="3:3">
      <c r="C275" s="329"/>
    </row>
    <row r="277" spans="3:3">
      <c r="C277" s="329"/>
    </row>
    <row r="278" spans="3:3">
      <c r="C278" s="329"/>
    </row>
    <row r="279" spans="3:3">
      <c r="C279" s="329"/>
    </row>
    <row r="280" spans="3:3">
      <c r="C280" s="329"/>
    </row>
    <row r="282" spans="3:3">
      <c r="C282" s="329"/>
    </row>
  </sheetData>
  <autoFilter ref="A3:G269">
    <extLst/>
  </autoFilter>
  <mergeCells count="1">
    <mergeCell ref="B1:E1"/>
  </mergeCells>
  <conditionalFormatting sqref="B268">
    <cfRule type="expression" dxfId="1" priority="3" stopIfTrue="1">
      <formula>"len($A:$A)=3"</formula>
    </cfRule>
  </conditionalFormatting>
  <conditionalFormatting sqref="C268">
    <cfRule type="expression" dxfId="1" priority="2" stopIfTrue="1">
      <formula>"len($A:$A)=3"</formula>
    </cfRule>
  </conditionalFormatting>
  <conditionalFormatting sqref="D268">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F37"/>
  <sheetViews>
    <sheetView showGridLines="0" showZeros="0" view="pageBreakPreview" zoomScale="70" zoomScaleNormal="115" workbookViewId="0">
      <pane ySplit="3" topLeftCell="A19" activePane="bottomLeft" state="frozen"/>
      <selection/>
      <selection pane="bottomLeft" activeCell="B1" sqref="B1:E1"/>
    </sheetView>
  </sheetViews>
  <sheetFormatPr defaultColWidth="9" defaultRowHeight="14.25" outlineLevelCol="5"/>
  <cols>
    <col min="1" max="1" width="15" style="154" hidden="1" customWidth="1"/>
    <col min="2" max="2" width="50.75" style="154" customWidth="1"/>
    <col min="3" max="4" width="20.6333333333333" style="154" customWidth="1"/>
    <col min="5" max="5" width="20.6333333333333" style="300" customWidth="1"/>
    <col min="6" max="6" width="3.75" style="154" customWidth="1"/>
    <col min="7" max="16384" width="9" style="154"/>
  </cols>
  <sheetData>
    <row r="1" ht="45" customHeight="1" spans="2:5">
      <c r="B1" s="265" t="s">
        <v>1813</v>
      </c>
      <c r="C1" s="265"/>
      <c r="D1" s="265"/>
      <c r="E1" s="265"/>
    </row>
    <row r="2" s="298" customFormat="1" ht="20.1" customHeight="1" spans="2:5">
      <c r="B2" s="301"/>
      <c r="C2" s="302"/>
      <c r="D2" s="301"/>
      <c r="E2" s="303" t="s">
        <v>1</v>
      </c>
    </row>
    <row r="3" s="299" customFormat="1" ht="45" customHeight="1" spans="1:6">
      <c r="A3" s="304" t="s">
        <v>2</v>
      </c>
      <c r="B3" s="305" t="s">
        <v>3</v>
      </c>
      <c r="C3" s="81" t="s">
        <v>130</v>
      </c>
      <c r="D3" s="81" t="s">
        <v>5</v>
      </c>
      <c r="E3" s="81" t="s">
        <v>131</v>
      </c>
      <c r="F3" s="306" t="s">
        <v>7</v>
      </c>
    </row>
    <row r="4" s="299" customFormat="1" ht="36" customHeight="1" spans="1:6">
      <c r="A4" s="279" t="s">
        <v>1293</v>
      </c>
      <c r="B4" s="274" t="s">
        <v>1294</v>
      </c>
      <c r="C4" s="307"/>
      <c r="D4" s="307"/>
      <c r="E4" s="308" t="str">
        <f>IF(C4&lt;&gt;0,D4/C4-1,"")</f>
        <v/>
      </c>
      <c r="F4" s="193" t="str">
        <f t="shared" ref="F4:F29" si="0">IF(LEN(A4)=7,"是",IF(B4&lt;&gt;"",IF(SUM(C4:D4)&lt;&gt;0,"是","否"),"是"))</f>
        <v>是</v>
      </c>
    </row>
    <row r="5" ht="36" customHeight="1" spans="1:6">
      <c r="A5" s="279" t="s">
        <v>1295</v>
      </c>
      <c r="B5" s="274" t="s">
        <v>1296</v>
      </c>
      <c r="C5" s="307"/>
      <c r="D5" s="307"/>
      <c r="E5" s="308" t="str">
        <f t="shared" ref="E5:E37" si="1">IF(C5&lt;&gt;0,D5/C5-1,"")</f>
        <v/>
      </c>
      <c r="F5" s="193" t="str">
        <f t="shared" si="0"/>
        <v>是</v>
      </c>
    </row>
    <row r="6" ht="36" customHeight="1" spans="1:6">
      <c r="A6" s="279" t="s">
        <v>1297</v>
      </c>
      <c r="B6" s="274" t="s">
        <v>1298</v>
      </c>
      <c r="C6" s="307"/>
      <c r="D6" s="307"/>
      <c r="E6" s="308" t="str">
        <f t="shared" si="1"/>
        <v/>
      </c>
      <c r="F6" s="193" t="str">
        <f t="shared" si="0"/>
        <v>是</v>
      </c>
    </row>
    <row r="7" ht="36" customHeight="1" spans="1:6">
      <c r="A7" s="279" t="s">
        <v>1299</v>
      </c>
      <c r="B7" s="274" t="s">
        <v>1300</v>
      </c>
      <c r="C7" s="307"/>
      <c r="D7" s="307"/>
      <c r="E7" s="308" t="str">
        <f t="shared" si="1"/>
        <v/>
      </c>
      <c r="F7" s="193" t="str">
        <f t="shared" si="0"/>
        <v>是</v>
      </c>
    </row>
    <row r="8" ht="36" customHeight="1" spans="1:6">
      <c r="A8" s="279" t="s">
        <v>1301</v>
      </c>
      <c r="B8" s="274" t="s">
        <v>1302</v>
      </c>
      <c r="C8" s="307"/>
      <c r="D8" s="307"/>
      <c r="E8" s="308" t="str">
        <f t="shared" si="1"/>
        <v/>
      </c>
      <c r="F8" s="193" t="str">
        <f t="shared" si="0"/>
        <v>是</v>
      </c>
    </row>
    <row r="9" ht="36" customHeight="1" spans="1:6">
      <c r="A9" s="279" t="s">
        <v>1303</v>
      </c>
      <c r="B9" s="274" t="s">
        <v>1304</v>
      </c>
      <c r="C9" s="307"/>
      <c r="D9" s="307"/>
      <c r="E9" s="308" t="str">
        <f t="shared" si="1"/>
        <v/>
      </c>
      <c r="F9" s="193" t="str">
        <f t="shared" si="0"/>
        <v>是</v>
      </c>
    </row>
    <row r="10" ht="36" customHeight="1" spans="1:6">
      <c r="A10" s="279" t="s">
        <v>1305</v>
      </c>
      <c r="B10" s="274" t="s">
        <v>1306</v>
      </c>
      <c r="C10" s="307">
        <v>199855</v>
      </c>
      <c r="D10" s="307">
        <v>122965</v>
      </c>
      <c r="E10" s="308">
        <f t="shared" si="1"/>
        <v>-0.385</v>
      </c>
      <c r="F10" s="193" t="str">
        <f t="shared" si="0"/>
        <v>是</v>
      </c>
    </row>
    <row r="11" ht="36" customHeight="1" spans="1:6">
      <c r="A11" s="279" t="s">
        <v>1307</v>
      </c>
      <c r="B11" s="278" t="s">
        <v>1308</v>
      </c>
      <c r="C11" s="283">
        <v>199855</v>
      </c>
      <c r="D11" s="283">
        <v>122965</v>
      </c>
      <c r="E11" s="309">
        <f t="shared" si="1"/>
        <v>-0.385</v>
      </c>
      <c r="F11" s="193" t="str">
        <f t="shared" si="0"/>
        <v>是</v>
      </c>
    </row>
    <row r="12" ht="36" customHeight="1" spans="1:6">
      <c r="A12" s="279" t="s">
        <v>1309</v>
      </c>
      <c r="B12" s="278" t="s">
        <v>1310</v>
      </c>
      <c r="C12" s="283">
        <v>0</v>
      </c>
      <c r="D12" s="283"/>
      <c r="E12" s="308" t="str">
        <f t="shared" si="1"/>
        <v/>
      </c>
      <c r="F12" s="193" t="str">
        <f t="shared" si="0"/>
        <v>否</v>
      </c>
    </row>
    <row r="13" ht="36" customHeight="1" spans="1:6">
      <c r="A13" s="279" t="s">
        <v>1311</v>
      </c>
      <c r="B13" s="278" t="s">
        <v>1312</v>
      </c>
      <c r="C13" s="283">
        <v>0</v>
      </c>
      <c r="D13" s="283"/>
      <c r="E13" s="308" t="str">
        <f t="shared" si="1"/>
        <v/>
      </c>
      <c r="F13" s="193" t="str">
        <f t="shared" si="0"/>
        <v>否</v>
      </c>
    </row>
    <row r="14" ht="36" customHeight="1" spans="1:6">
      <c r="A14" s="279" t="s">
        <v>1313</v>
      </c>
      <c r="B14" s="278" t="s">
        <v>1314</v>
      </c>
      <c r="C14" s="283">
        <v>0</v>
      </c>
      <c r="D14" s="283"/>
      <c r="E14" s="308" t="str">
        <f t="shared" si="1"/>
        <v/>
      </c>
      <c r="F14" s="193" t="str">
        <f t="shared" si="0"/>
        <v>否</v>
      </c>
    </row>
    <row r="15" ht="36" customHeight="1" spans="1:6">
      <c r="A15" s="279" t="s">
        <v>1315</v>
      </c>
      <c r="B15" s="278" t="s">
        <v>1316</v>
      </c>
      <c r="C15" s="283"/>
      <c r="D15" s="283"/>
      <c r="E15" s="308" t="str">
        <f t="shared" si="1"/>
        <v/>
      </c>
      <c r="F15" s="193" t="str">
        <f t="shared" si="0"/>
        <v>否</v>
      </c>
    </row>
    <row r="16" ht="36" customHeight="1" spans="1:6">
      <c r="A16" s="310" t="s">
        <v>1317</v>
      </c>
      <c r="B16" s="161" t="s">
        <v>1318</v>
      </c>
      <c r="C16" s="307"/>
      <c r="D16" s="307"/>
      <c r="E16" s="308" t="str">
        <f t="shared" si="1"/>
        <v/>
      </c>
      <c r="F16" s="193" t="str">
        <f t="shared" si="0"/>
        <v>是</v>
      </c>
    </row>
    <row r="17" ht="36" customHeight="1" spans="1:6">
      <c r="A17" s="310" t="s">
        <v>1319</v>
      </c>
      <c r="B17" s="161" t="s">
        <v>1320</v>
      </c>
      <c r="C17" s="307"/>
      <c r="D17" s="307"/>
      <c r="E17" s="308" t="str">
        <f t="shared" si="1"/>
        <v/>
      </c>
      <c r="F17" s="193" t="str">
        <f t="shared" si="0"/>
        <v>是</v>
      </c>
    </row>
    <row r="18" ht="36" customHeight="1" spans="1:6">
      <c r="A18" s="310" t="s">
        <v>1321</v>
      </c>
      <c r="B18" s="178" t="s">
        <v>1322</v>
      </c>
      <c r="C18" s="283"/>
      <c r="D18" s="283"/>
      <c r="E18" s="308" t="str">
        <f t="shared" si="1"/>
        <v/>
      </c>
      <c r="F18" s="193" t="str">
        <f t="shared" si="0"/>
        <v>否</v>
      </c>
    </row>
    <row r="19" ht="36" customHeight="1" spans="1:6">
      <c r="A19" s="310" t="s">
        <v>1323</v>
      </c>
      <c r="B19" s="178" t="s">
        <v>1324</v>
      </c>
      <c r="C19" s="283"/>
      <c r="D19" s="283"/>
      <c r="E19" s="308" t="str">
        <f t="shared" si="1"/>
        <v/>
      </c>
      <c r="F19" s="193" t="str">
        <f t="shared" si="0"/>
        <v>否</v>
      </c>
    </row>
    <row r="20" ht="36" customHeight="1" spans="1:6">
      <c r="A20" s="310" t="s">
        <v>1325</v>
      </c>
      <c r="B20" s="161" t="s">
        <v>1326</v>
      </c>
      <c r="C20" s="307"/>
      <c r="D20" s="307"/>
      <c r="E20" s="308" t="str">
        <f t="shared" si="1"/>
        <v/>
      </c>
      <c r="F20" s="193" t="str">
        <f t="shared" si="0"/>
        <v>是</v>
      </c>
    </row>
    <row r="21" ht="36" customHeight="1" spans="1:6">
      <c r="A21" s="310" t="s">
        <v>1327</v>
      </c>
      <c r="B21" s="161" t="s">
        <v>1328</v>
      </c>
      <c r="C21" s="307"/>
      <c r="D21" s="307"/>
      <c r="E21" s="308" t="str">
        <f t="shared" si="1"/>
        <v/>
      </c>
      <c r="F21" s="193" t="str">
        <f t="shared" si="0"/>
        <v>是</v>
      </c>
    </row>
    <row r="22" ht="36" customHeight="1" spans="1:6">
      <c r="A22" s="310" t="s">
        <v>1329</v>
      </c>
      <c r="B22" s="161" t="s">
        <v>1330</v>
      </c>
      <c r="C22" s="307"/>
      <c r="D22" s="307"/>
      <c r="E22" s="308" t="str">
        <f t="shared" si="1"/>
        <v/>
      </c>
      <c r="F22" s="193" t="str">
        <f t="shared" si="0"/>
        <v>是</v>
      </c>
    </row>
    <row r="23" ht="36" customHeight="1" spans="1:6">
      <c r="A23" s="279" t="s">
        <v>1331</v>
      </c>
      <c r="B23" s="274" t="s">
        <v>1332</v>
      </c>
      <c r="C23" s="307"/>
      <c r="D23" s="307"/>
      <c r="E23" s="308" t="str">
        <f t="shared" si="1"/>
        <v/>
      </c>
      <c r="F23" s="193" t="str">
        <f t="shared" si="0"/>
        <v>是</v>
      </c>
    </row>
    <row r="24" ht="36" customHeight="1" spans="1:6">
      <c r="A24" s="279" t="s">
        <v>1333</v>
      </c>
      <c r="B24" s="274" t="s">
        <v>1334</v>
      </c>
      <c r="C24" s="307">
        <v>921</v>
      </c>
      <c r="D24" s="307">
        <v>2927</v>
      </c>
      <c r="E24" s="308">
        <f t="shared" si="1"/>
        <v>2.178</v>
      </c>
      <c r="F24" s="193" t="str">
        <f t="shared" si="0"/>
        <v>是</v>
      </c>
    </row>
    <row r="25" ht="36" customHeight="1" spans="1:6">
      <c r="A25" s="279" t="s">
        <v>1335</v>
      </c>
      <c r="B25" s="274" t="s">
        <v>1336</v>
      </c>
      <c r="C25" s="307"/>
      <c r="D25" s="307"/>
      <c r="E25" s="308" t="str">
        <f t="shared" si="1"/>
        <v/>
      </c>
      <c r="F25" s="193" t="str">
        <f t="shared" si="0"/>
        <v>是</v>
      </c>
    </row>
    <row r="26" ht="36" customHeight="1" spans="1:6">
      <c r="A26" s="279" t="s">
        <v>1337</v>
      </c>
      <c r="B26" s="274" t="s">
        <v>1338</v>
      </c>
      <c r="C26" s="307"/>
      <c r="D26" s="307"/>
      <c r="E26" s="308" t="str">
        <f t="shared" si="1"/>
        <v/>
      </c>
      <c r="F26" s="193" t="str">
        <f t="shared" si="0"/>
        <v>是</v>
      </c>
    </row>
    <row r="27" ht="36" customHeight="1" spans="1:6">
      <c r="A27" s="279" t="s">
        <v>1339</v>
      </c>
      <c r="B27" s="274" t="s">
        <v>1340</v>
      </c>
      <c r="C27" s="307"/>
      <c r="D27" s="307"/>
      <c r="E27" s="308" t="str">
        <f t="shared" si="1"/>
        <v/>
      </c>
      <c r="F27" s="193" t="str">
        <f t="shared" si="0"/>
        <v>否</v>
      </c>
    </row>
    <row r="28" ht="36" customHeight="1" spans="1:6">
      <c r="A28" s="279"/>
      <c r="B28" s="278"/>
      <c r="C28" s="283"/>
      <c r="D28" s="283"/>
      <c r="E28" s="308" t="str">
        <f t="shared" si="1"/>
        <v/>
      </c>
      <c r="F28" s="193" t="str">
        <f t="shared" si="0"/>
        <v>是</v>
      </c>
    </row>
    <row r="29" ht="36" customHeight="1" spans="1:6">
      <c r="A29" s="286"/>
      <c r="B29" s="287" t="s">
        <v>1814</v>
      </c>
      <c r="C29" s="307">
        <v>200776</v>
      </c>
      <c r="D29" s="307">
        <v>125892</v>
      </c>
      <c r="E29" s="308">
        <f t="shared" si="1"/>
        <v>-0.373</v>
      </c>
      <c r="F29" s="193" t="s">
        <v>1799</v>
      </c>
    </row>
    <row r="30" ht="36" customHeight="1" spans="1:6">
      <c r="A30" s="311">
        <v>105</v>
      </c>
      <c r="B30" s="312" t="s">
        <v>1342</v>
      </c>
      <c r="C30" s="313"/>
      <c r="D30" s="313"/>
      <c r="E30" s="308" t="str">
        <f t="shared" si="1"/>
        <v/>
      </c>
      <c r="F30" s="193" t="s">
        <v>1799</v>
      </c>
    </row>
    <row r="31" ht="36" customHeight="1" spans="1:6">
      <c r="A31" s="311">
        <v>110</v>
      </c>
      <c r="B31" s="312" t="s">
        <v>60</v>
      </c>
      <c r="C31" s="313">
        <v>1095</v>
      </c>
      <c r="D31" s="313">
        <v>3157</v>
      </c>
      <c r="E31" s="308">
        <f t="shared" si="1"/>
        <v>1.883</v>
      </c>
      <c r="F31" s="193" t="s">
        <v>1799</v>
      </c>
    </row>
    <row r="32" ht="36" customHeight="1" spans="1:6">
      <c r="A32" s="314">
        <v>11004</v>
      </c>
      <c r="B32" s="315" t="s">
        <v>1815</v>
      </c>
      <c r="C32" s="316">
        <v>1095</v>
      </c>
      <c r="D32" s="316">
        <v>1000</v>
      </c>
      <c r="E32" s="309">
        <f t="shared" si="1"/>
        <v>-0.087</v>
      </c>
      <c r="F32" s="193" t="s">
        <v>1816</v>
      </c>
    </row>
    <row r="33" ht="36" customHeight="1" spans="1:6">
      <c r="A33" s="314">
        <v>1100401</v>
      </c>
      <c r="B33" s="315" t="s">
        <v>1344</v>
      </c>
      <c r="C33" s="316">
        <v>1095</v>
      </c>
      <c r="D33" s="316">
        <v>1000</v>
      </c>
      <c r="E33" s="309">
        <f t="shared" si="1"/>
        <v>-0.087</v>
      </c>
      <c r="F33" s="193" t="s">
        <v>1816</v>
      </c>
    </row>
    <row r="34" ht="36" customHeight="1" spans="1:6">
      <c r="A34" s="314">
        <v>1100402</v>
      </c>
      <c r="B34" s="315" t="s">
        <v>1817</v>
      </c>
      <c r="C34" s="93"/>
      <c r="D34" s="316"/>
      <c r="E34" s="309" t="str">
        <f t="shared" si="1"/>
        <v/>
      </c>
      <c r="F34" s="193" t="s">
        <v>1816</v>
      </c>
    </row>
    <row r="35" ht="36" customHeight="1" spans="1:6">
      <c r="A35" s="314">
        <v>11008</v>
      </c>
      <c r="B35" s="315" t="s">
        <v>63</v>
      </c>
      <c r="C35" s="316"/>
      <c r="D35" s="317">
        <v>2157</v>
      </c>
      <c r="E35" s="309" t="str">
        <f t="shared" si="1"/>
        <v/>
      </c>
      <c r="F35" s="193" t="s">
        <v>1816</v>
      </c>
    </row>
    <row r="36" ht="36" customHeight="1" spans="1:6">
      <c r="A36" s="314">
        <v>11009</v>
      </c>
      <c r="B36" s="315" t="s">
        <v>64</v>
      </c>
      <c r="C36" s="316"/>
      <c r="D36" s="316"/>
      <c r="E36" s="308" t="str">
        <f t="shared" si="1"/>
        <v/>
      </c>
      <c r="F36" s="193" t="s">
        <v>1816</v>
      </c>
    </row>
    <row r="37" ht="36" customHeight="1" spans="1:6">
      <c r="A37" s="318"/>
      <c r="B37" s="319" t="s">
        <v>68</v>
      </c>
      <c r="C37" s="313">
        <f>+C29+C31</f>
        <v>201871</v>
      </c>
      <c r="D37" s="313">
        <f>+D29+D31</f>
        <v>129049</v>
      </c>
      <c r="E37" s="308">
        <f t="shared" si="1"/>
        <v>-0.361</v>
      </c>
      <c r="F37" s="193" t="s">
        <v>1799</v>
      </c>
    </row>
  </sheetData>
  <autoFilter ref="A3:F37">
    <extLst/>
  </autoFilter>
  <mergeCells count="1">
    <mergeCell ref="B1:E1"/>
  </mergeCells>
  <conditionalFormatting sqref="B30">
    <cfRule type="expression" dxfId="1" priority="8" stopIfTrue="1">
      <formula>"len($A:$A)=3"</formula>
    </cfRule>
  </conditionalFormatting>
  <conditionalFormatting sqref="B31:B34">
    <cfRule type="expression" dxfId="1" priority="4" stopIfTrue="1">
      <formula>"len($A:$A)=3"</formula>
    </cfRule>
  </conditionalFormatting>
  <conditionalFormatting sqref="C30 C31:C34 D31:D32">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G275"/>
  <sheetViews>
    <sheetView showGridLines="0" showZeros="0" view="pageBreakPreview" zoomScale="70" zoomScaleNormal="115" workbookViewId="0">
      <pane ySplit="3" topLeftCell="A205" activePane="bottomLeft" state="frozen"/>
      <selection/>
      <selection pane="bottomLeft" activeCell="B1" sqref="B1:E1"/>
    </sheetView>
  </sheetViews>
  <sheetFormatPr defaultColWidth="9" defaultRowHeight="14.25" outlineLevelCol="6"/>
  <cols>
    <col min="1" max="1" width="11.875" style="259" customWidth="1"/>
    <col min="2" max="2" width="50.75" style="259" customWidth="1"/>
    <col min="3" max="4" width="20.6333333333333" style="259" customWidth="1"/>
    <col min="5" max="5" width="20.6333333333333" style="263" customWidth="1"/>
    <col min="6" max="6" width="3.75" style="264" customWidth="1"/>
    <col min="7" max="7" width="9" style="259" customWidth="1"/>
    <col min="8" max="16384" width="9" style="259"/>
  </cols>
  <sheetData>
    <row r="1" s="259" customFormat="1" ht="45" customHeight="1" spans="2:6">
      <c r="B1" s="265" t="s">
        <v>1818</v>
      </c>
      <c r="C1" s="265"/>
      <c r="D1" s="265"/>
      <c r="E1" s="265"/>
      <c r="F1" s="264"/>
    </row>
    <row r="2" s="260" customFormat="1" ht="20.1" customHeight="1" spans="2:6">
      <c r="B2" s="266"/>
      <c r="C2" s="266"/>
      <c r="D2" s="266"/>
      <c r="E2" s="267" t="s">
        <v>1</v>
      </c>
      <c r="F2" s="268"/>
    </row>
    <row r="3" s="261" customFormat="1" ht="45" customHeight="1" spans="1:7">
      <c r="A3" s="269" t="s">
        <v>2</v>
      </c>
      <c r="B3" s="270" t="s">
        <v>3</v>
      </c>
      <c r="C3" s="271" t="s">
        <v>130</v>
      </c>
      <c r="D3" s="271" t="s">
        <v>5</v>
      </c>
      <c r="E3" s="271" t="s">
        <v>131</v>
      </c>
      <c r="F3" s="272" t="s">
        <v>7</v>
      </c>
      <c r="G3" s="261" t="s">
        <v>1819</v>
      </c>
    </row>
    <row r="4" s="259" customFormat="1" ht="36" customHeight="1" spans="1:7">
      <c r="A4" s="273" t="s">
        <v>82</v>
      </c>
      <c r="B4" s="274" t="s">
        <v>1347</v>
      </c>
      <c r="C4" s="275">
        <v>0</v>
      </c>
      <c r="D4" s="275">
        <v>0</v>
      </c>
      <c r="E4" s="276" t="str">
        <f>IF(C4&lt;&gt;0,D4/C4-1,"")</f>
        <v/>
      </c>
      <c r="F4" s="277" t="str">
        <f t="shared" ref="F4:F67" si="0">IF(LEN(A4)=3,"是",IF(B4&lt;&gt;"",IF(SUM(C4:D4)&lt;&gt;0,"是","否"),"是"))</f>
        <v>是</v>
      </c>
      <c r="G4" s="259" t="str">
        <f t="shared" ref="G4:G67" si="1">IF(LEN(A4)=3,"类",IF(LEN(A4)=5,"款","项"))</f>
        <v>类</v>
      </c>
    </row>
    <row r="5" s="259" customFormat="1" ht="36" customHeight="1" spans="1:7">
      <c r="A5" s="273" t="s">
        <v>1348</v>
      </c>
      <c r="B5" s="278" t="s">
        <v>1349</v>
      </c>
      <c r="C5" s="275">
        <v>0</v>
      </c>
      <c r="D5" s="275">
        <v>0</v>
      </c>
      <c r="E5" s="276" t="str">
        <f t="shared" ref="E5:E68" si="2">IF(C5&lt;&gt;0,D5/C5-1,"")</f>
        <v/>
      </c>
      <c r="F5" s="277" t="str">
        <f t="shared" si="0"/>
        <v>否</v>
      </c>
      <c r="G5" s="259" t="str">
        <f t="shared" si="1"/>
        <v>款</v>
      </c>
    </row>
    <row r="6" s="259" customFormat="1" ht="36" customHeight="1" spans="1:7">
      <c r="A6" s="279" t="s">
        <v>1350</v>
      </c>
      <c r="B6" s="278" t="s">
        <v>1351</v>
      </c>
      <c r="C6" s="275">
        <v>0</v>
      </c>
      <c r="D6" s="275">
        <v>0</v>
      </c>
      <c r="E6" s="276" t="str">
        <f t="shared" si="2"/>
        <v/>
      </c>
      <c r="F6" s="277" t="str">
        <f t="shared" si="0"/>
        <v>否</v>
      </c>
      <c r="G6" s="259" t="str">
        <f t="shared" si="1"/>
        <v>项</v>
      </c>
    </row>
    <row r="7" s="259" customFormat="1" ht="36" customHeight="1" spans="1:7">
      <c r="A7" s="279" t="s">
        <v>1352</v>
      </c>
      <c r="B7" s="278" t="s">
        <v>1353</v>
      </c>
      <c r="C7" s="275">
        <v>0</v>
      </c>
      <c r="D7" s="275">
        <v>0</v>
      </c>
      <c r="E7" s="276" t="str">
        <f t="shared" si="2"/>
        <v/>
      </c>
      <c r="F7" s="277" t="str">
        <f t="shared" si="0"/>
        <v>否</v>
      </c>
      <c r="G7" s="259" t="str">
        <f t="shared" si="1"/>
        <v>项</v>
      </c>
    </row>
    <row r="8" s="259" customFormat="1" ht="36" customHeight="1" spans="1:7">
      <c r="A8" s="279" t="s">
        <v>1354</v>
      </c>
      <c r="B8" s="278" t="s">
        <v>1355</v>
      </c>
      <c r="C8" s="275">
        <v>0</v>
      </c>
      <c r="D8" s="275">
        <v>0</v>
      </c>
      <c r="E8" s="276" t="str">
        <f t="shared" si="2"/>
        <v/>
      </c>
      <c r="F8" s="277" t="str">
        <f t="shared" si="0"/>
        <v>否</v>
      </c>
      <c r="G8" s="259" t="str">
        <f t="shared" si="1"/>
        <v>项</v>
      </c>
    </row>
    <row r="9" s="259" customFormat="1" ht="36" customHeight="1" spans="1:7">
      <c r="A9" s="279" t="s">
        <v>1356</v>
      </c>
      <c r="B9" s="278" t="s">
        <v>1357</v>
      </c>
      <c r="C9" s="275">
        <v>0</v>
      </c>
      <c r="D9" s="275">
        <v>0</v>
      </c>
      <c r="E9" s="276" t="str">
        <f t="shared" si="2"/>
        <v/>
      </c>
      <c r="F9" s="277" t="str">
        <f t="shared" si="0"/>
        <v>否</v>
      </c>
      <c r="G9" s="259" t="str">
        <f t="shared" si="1"/>
        <v>项</v>
      </c>
    </row>
    <row r="10" s="259" customFormat="1" ht="36" customHeight="1" spans="1:7">
      <c r="A10" s="279" t="s">
        <v>1358</v>
      </c>
      <c r="B10" s="278" t="s">
        <v>1359</v>
      </c>
      <c r="C10" s="275">
        <v>0</v>
      </c>
      <c r="D10" s="275">
        <v>0</v>
      </c>
      <c r="E10" s="276" t="str">
        <f t="shared" si="2"/>
        <v/>
      </c>
      <c r="F10" s="277" t="str">
        <f t="shared" si="0"/>
        <v>否</v>
      </c>
      <c r="G10" s="259" t="str">
        <f t="shared" si="1"/>
        <v>项</v>
      </c>
    </row>
    <row r="11" s="259" customFormat="1" ht="36" customHeight="1" spans="1:7">
      <c r="A11" s="273" t="s">
        <v>1360</v>
      </c>
      <c r="B11" s="274" t="s">
        <v>1361</v>
      </c>
      <c r="C11" s="275">
        <v>0</v>
      </c>
      <c r="D11" s="275">
        <v>0</v>
      </c>
      <c r="E11" s="276" t="str">
        <f t="shared" si="2"/>
        <v/>
      </c>
      <c r="F11" s="277" t="str">
        <f t="shared" si="0"/>
        <v>否</v>
      </c>
      <c r="G11" s="259" t="str">
        <f t="shared" si="1"/>
        <v>款</v>
      </c>
    </row>
    <row r="12" s="259" customFormat="1" ht="36" customHeight="1" spans="1:7">
      <c r="A12" s="279" t="s">
        <v>1362</v>
      </c>
      <c r="B12" s="278" t="s">
        <v>1363</v>
      </c>
      <c r="C12" s="275">
        <v>0</v>
      </c>
      <c r="D12" s="275">
        <v>0</v>
      </c>
      <c r="E12" s="276" t="str">
        <f t="shared" si="2"/>
        <v/>
      </c>
      <c r="F12" s="277" t="str">
        <f t="shared" si="0"/>
        <v>否</v>
      </c>
      <c r="G12" s="259" t="str">
        <f t="shared" si="1"/>
        <v>项</v>
      </c>
    </row>
    <row r="13" s="259" customFormat="1" ht="36" customHeight="1" spans="1:7">
      <c r="A13" s="279" t="s">
        <v>1364</v>
      </c>
      <c r="B13" s="278" t="s">
        <v>1365</v>
      </c>
      <c r="C13" s="275">
        <v>0</v>
      </c>
      <c r="D13" s="275">
        <v>0</v>
      </c>
      <c r="E13" s="276" t="str">
        <f t="shared" si="2"/>
        <v/>
      </c>
      <c r="F13" s="277" t="str">
        <f t="shared" si="0"/>
        <v>否</v>
      </c>
      <c r="G13" s="259" t="str">
        <f t="shared" si="1"/>
        <v>项</v>
      </c>
    </row>
    <row r="14" s="259" customFormat="1" ht="36" customHeight="1" spans="1:7">
      <c r="A14" s="279" t="s">
        <v>1366</v>
      </c>
      <c r="B14" s="278" t="s">
        <v>1367</v>
      </c>
      <c r="C14" s="275">
        <v>0</v>
      </c>
      <c r="D14" s="275">
        <v>0</v>
      </c>
      <c r="E14" s="276" t="str">
        <f t="shared" si="2"/>
        <v/>
      </c>
      <c r="F14" s="277" t="str">
        <f t="shared" si="0"/>
        <v>否</v>
      </c>
      <c r="G14" s="259" t="str">
        <f t="shared" si="1"/>
        <v>项</v>
      </c>
    </row>
    <row r="15" s="259" customFormat="1" ht="36" customHeight="1" spans="1:7">
      <c r="A15" s="279" t="s">
        <v>1368</v>
      </c>
      <c r="B15" s="278" t="s">
        <v>1369</v>
      </c>
      <c r="C15" s="275">
        <v>0</v>
      </c>
      <c r="D15" s="275">
        <v>0</v>
      </c>
      <c r="E15" s="276" t="str">
        <f t="shared" si="2"/>
        <v/>
      </c>
      <c r="F15" s="277" t="str">
        <f t="shared" si="0"/>
        <v>否</v>
      </c>
      <c r="G15" s="259" t="str">
        <f t="shared" si="1"/>
        <v>项</v>
      </c>
    </row>
    <row r="16" s="259" customFormat="1" ht="36" customHeight="1" spans="1:7">
      <c r="A16" s="279" t="s">
        <v>1370</v>
      </c>
      <c r="B16" s="278" t="s">
        <v>1371</v>
      </c>
      <c r="C16" s="275">
        <v>0</v>
      </c>
      <c r="D16" s="275">
        <v>0</v>
      </c>
      <c r="E16" s="276" t="str">
        <f t="shared" si="2"/>
        <v/>
      </c>
      <c r="F16" s="277" t="str">
        <f t="shared" si="0"/>
        <v>否</v>
      </c>
      <c r="G16" s="259" t="str">
        <f t="shared" si="1"/>
        <v>项</v>
      </c>
    </row>
    <row r="17" s="259" customFormat="1" ht="36" customHeight="1" spans="1:7">
      <c r="A17" s="273" t="s">
        <v>1372</v>
      </c>
      <c r="B17" s="274" t="s">
        <v>1373</v>
      </c>
      <c r="C17" s="275">
        <v>0</v>
      </c>
      <c r="D17" s="275">
        <v>0</v>
      </c>
      <c r="E17" s="276" t="str">
        <f t="shared" si="2"/>
        <v/>
      </c>
      <c r="F17" s="277" t="str">
        <f t="shared" si="0"/>
        <v>否</v>
      </c>
      <c r="G17" s="259" t="str">
        <f t="shared" si="1"/>
        <v>款</v>
      </c>
    </row>
    <row r="18" s="259" customFormat="1" ht="36" customHeight="1" spans="1:7">
      <c r="A18" s="279" t="s">
        <v>1374</v>
      </c>
      <c r="B18" s="278" t="s">
        <v>1375</v>
      </c>
      <c r="C18" s="275">
        <v>0</v>
      </c>
      <c r="D18" s="275">
        <v>0</v>
      </c>
      <c r="E18" s="276" t="str">
        <f t="shared" si="2"/>
        <v/>
      </c>
      <c r="F18" s="277" t="str">
        <f t="shared" si="0"/>
        <v>否</v>
      </c>
      <c r="G18" s="259" t="str">
        <f t="shared" si="1"/>
        <v>项</v>
      </c>
    </row>
    <row r="19" s="259" customFormat="1" ht="36" customHeight="1" spans="1:7">
      <c r="A19" s="279" t="s">
        <v>1376</v>
      </c>
      <c r="B19" s="278" t="s">
        <v>1377</v>
      </c>
      <c r="C19" s="275">
        <v>0</v>
      </c>
      <c r="D19" s="275">
        <v>0</v>
      </c>
      <c r="E19" s="276" t="str">
        <f t="shared" si="2"/>
        <v/>
      </c>
      <c r="F19" s="277" t="str">
        <f t="shared" si="0"/>
        <v>否</v>
      </c>
      <c r="G19" s="259" t="str">
        <f t="shared" si="1"/>
        <v>项</v>
      </c>
    </row>
    <row r="20" s="259" customFormat="1" ht="36" customHeight="1" spans="1:7">
      <c r="A20" s="273" t="s">
        <v>84</v>
      </c>
      <c r="B20" s="274" t="s">
        <v>1378</v>
      </c>
      <c r="C20" s="275">
        <v>425</v>
      </c>
      <c r="D20" s="275">
        <v>0</v>
      </c>
      <c r="E20" s="276">
        <f t="shared" si="2"/>
        <v>-1</v>
      </c>
      <c r="F20" s="277" t="str">
        <f t="shared" si="0"/>
        <v>是</v>
      </c>
      <c r="G20" s="259" t="str">
        <f t="shared" si="1"/>
        <v>类</v>
      </c>
    </row>
    <row r="21" s="259" customFormat="1" ht="36" customHeight="1" spans="1:7">
      <c r="A21" s="273" t="s">
        <v>1379</v>
      </c>
      <c r="B21" s="274" t="s">
        <v>1380</v>
      </c>
      <c r="C21" s="275">
        <v>245</v>
      </c>
      <c r="D21" s="275">
        <v>0</v>
      </c>
      <c r="E21" s="276">
        <f t="shared" si="2"/>
        <v>-1</v>
      </c>
      <c r="F21" s="277" t="str">
        <f t="shared" si="0"/>
        <v>是</v>
      </c>
      <c r="G21" s="259" t="str">
        <f t="shared" si="1"/>
        <v>款</v>
      </c>
    </row>
    <row r="22" s="259" customFormat="1" ht="36" customHeight="1" spans="1:7">
      <c r="A22" s="279" t="s">
        <v>1381</v>
      </c>
      <c r="B22" s="278" t="s">
        <v>1382</v>
      </c>
      <c r="C22" s="280">
        <v>245</v>
      </c>
      <c r="D22" s="275">
        <v>0</v>
      </c>
      <c r="E22" s="281">
        <f t="shared" si="2"/>
        <v>-1</v>
      </c>
      <c r="F22" s="277" t="str">
        <f t="shared" si="0"/>
        <v>是</v>
      </c>
      <c r="G22" s="259" t="str">
        <f t="shared" si="1"/>
        <v>项</v>
      </c>
    </row>
    <row r="23" s="259" customFormat="1" ht="36" customHeight="1" spans="1:7">
      <c r="A23" s="279" t="s">
        <v>1383</v>
      </c>
      <c r="B23" s="278" t="s">
        <v>1384</v>
      </c>
      <c r="C23" s="275">
        <v>0</v>
      </c>
      <c r="D23" s="275">
        <v>0</v>
      </c>
      <c r="E23" s="276" t="str">
        <f t="shared" si="2"/>
        <v/>
      </c>
      <c r="F23" s="277" t="str">
        <f t="shared" si="0"/>
        <v>否</v>
      </c>
      <c r="G23" s="259" t="str">
        <f t="shared" si="1"/>
        <v>项</v>
      </c>
    </row>
    <row r="24" s="259" customFormat="1" ht="36" customHeight="1" spans="1:7">
      <c r="A24" s="279" t="s">
        <v>1385</v>
      </c>
      <c r="B24" s="278" t="s">
        <v>1386</v>
      </c>
      <c r="C24" s="275">
        <v>0</v>
      </c>
      <c r="D24" s="275">
        <v>0</v>
      </c>
      <c r="E24" s="276" t="str">
        <f t="shared" si="2"/>
        <v/>
      </c>
      <c r="F24" s="277" t="str">
        <f t="shared" si="0"/>
        <v>否</v>
      </c>
      <c r="G24" s="259" t="str">
        <f t="shared" si="1"/>
        <v>项</v>
      </c>
    </row>
    <row r="25" s="259" customFormat="1" ht="36" customHeight="1" spans="1:7">
      <c r="A25" s="273" t="s">
        <v>1387</v>
      </c>
      <c r="B25" s="274" t="s">
        <v>1388</v>
      </c>
      <c r="C25" s="275">
        <v>180</v>
      </c>
      <c r="D25" s="275">
        <v>0</v>
      </c>
      <c r="E25" s="276">
        <f t="shared" si="2"/>
        <v>-1</v>
      </c>
      <c r="F25" s="277" t="str">
        <f t="shared" si="0"/>
        <v>是</v>
      </c>
      <c r="G25" s="259" t="str">
        <f t="shared" si="1"/>
        <v>款</v>
      </c>
    </row>
    <row r="26" s="259" customFormat="1" ht="36" customHeight="1" spans="1:7">
      <c r="A26" s="279" t="s">
        <v>1389</v>
      </c>
      <c r="B26" s="278" t="s">
        <v>1382</v>
      </c>
      <c r="C26" s="275">
        <v>0</v>
      </c>
      <c r="D26" s="275">
        <v>0</v>
      </c>
      <c r="E26" s="276" t="str">
        <f t="shared" si="2"/>
        <v/>
      </c>
      <c r="F26" s="277" t="str">
        <f t="shared" si="0"/>
        <v>否</v>
      </c>
      <c r="G26" s="259" t="str">
        <f t="shared" si="1"/>
        <v>项</v>
      </c>
    </row>
    <row r="27" s="259" customFormat="1" ht="36" customHeight="1" spans="1:7">
      <c r="A27" s="279" t="s">
        <v>1390</v>
      </c>
      <c r="B27" s="278" t="s">
        <v>1384</v>
      </c>
      <c r="C27" s="280">
        <v>180</v>
      </c>
      <c r="D27" s="275">
        <v>0</v>
      </c>
      <c r="E27" s="281">
        <f t="shared" si="2"/>
        <v>-1</v>
      </c>
      <c r="F27" s="277" t="str">
        <f t="shared" si="0"/>
        <v>是</v>
      </c>
      <c r="G27" s="259" t="str">
        <f t="shared" si="1"/>
        <v>项</v>
      </c>
    </row>
    <row r="28" s="259" customFormat="1" ht="36" customHeight="1" spans="1:7">
      <c r="A28" s="279" t="s">
        <v>1391</v>
      </c>
      <c r="B28" s="278" t="s">
        <v>1392</v>
      </c>
      <c r="C28" s="275">
        <v>0</v>
      </c>
      <c r="D28" s="275">
        <v>0</v>
      </c>
      <c r="E28" s="276" t="str">
        <f t="shared" si="2"/>
        <v/>
      </c>
      <c r="F28" s="277" t="str">
        <f t="shared" si="0"/>
        <v>否</v>
      </c>
      <c r="G28" s="259" t="str">
        <f t="shared" si="1"/>
        <v>项</v>
      </c>
    </row>
    <row r="29" s="262" customFormat="1" ht="36" customHeight="1" spans="1:7">
      <c r="A29" s="273" t="s">
        <v>1393</v>
      </c>
      <c r="B29" s="274" t="s">
        <v>1394</v>
      </c>
      <c r="C29" s="275">
        <v>0</v>
      </c>
      <c r="D29" s="275">
        <v>0</v>
      </c>
      <c r="E29" s="276" t="str">
        <f t="shared" si="2"/>
        <v/>
      </c>
      <c r="F29" s="277" t="str">
        <f t="shared" si="0"/>
        <v>否</v>
      </c>
      <c r="G29" s="259" t="str">
        <f t="shared" si="1"/>
        <v>款</v>
      </c>
    </row>
    <row r="30" s="259" customFormat="1" ht="36" customHeight="1" spans="1:7">
      <c r="A30" s="279" t="s">
        <v>1395</v>
      </c>
      <c r="B30" s="278" t="s">
        <v>1384</v>
      </c>
      <c r="C30" s="275">
        <v>0</v>
      </c>
      <c r="D30" s="275">
        <v>0</v>
      </c>
      <c r="E30" s="276" t="str">
        <f t="shared" si="2"/>
        <v/>
      </c>
      <c r="F30" s="277" t="str">
        <f t="shared" si="0"/>
        <v>否</v>
      </c>
      <c r="G30" s="259" t="str">
        <f t="shared" si="1"/>
        <v>项</v>
      </c>
    </row>
    <row r="31" s="259" customFormat="1" ht="36" customHeight="1" spans="1:7">
      <c r="A31" s="279" t="s">
        <v>1396</v>
      </c>
      <c r="B31" s="278" t="s">
        <v>1397</v>
      </c>
      <c r="C31" s="275">
        <v>0</v>
      </c>
      <c r="D31" s="275">
        <v>0</v>
      </c>
      <c r="E31" s="276" t="str">
        <f t="shared" si="2"/>
        <v/>
      </c>
      <c r="F31" s="277" t="str">
        <f t="shared" si="0"/>
        <v>否</v>
      </c>
      <c r="G31" s="259" t="str">
        <f t="shared" si="1"/>
        <v>项</v>
      </c>
    </row>
    <row r="32" s="259" customFormat="1" ht="36" customHeight="1" spans="1:7">
      <c r="A32" s="273" t="s">
        <v>88</v>
      </c>
      <c r="B32" s="274" t="s">
        <v>1398</v>
      </c>
      <c r="C32" s="275">
        <v>0</v>
      </c>
      <c r="D32" s="275">
        <v>0</v>
      </c>
      <c r="E32" s="276" t="str">
        <f t="shared" si="2"/>
        <v/>
      </c>
      <c r="F32" s="277" t="str">
        <f t="shared" si="0"/>
        <v>是</v>
      </c>
      <c r="G32" s="259" t="str">
        <f t="shared" si="1"/>
        <v>类</v>
      </c>
    </row>
    <row r="33" s="259" customFormat="1" ht="36" customHeight="1" spans="1:7">
      <c r="A33" s="273" t="s">
        <v>1399</v>
      </c>
      <c r="B33" s="274" t="s">
        <v>1400</v>
      </c>
      <c r="C33" s="275">
        <v>0</v>
      </c>
      <c r="D33" s="275">
        <v>0</v>
      </c>
      <c r="E33" s="276" t="str">
        <f t="shared" si="2"/>
        <v/>
      </c>
      <c r="F33" s="277" t="str">
        <f t="shared" si="0"/>
        <v>否</v>
      </c>
      <c r="G33" s="259" t="str">
        <f t="shared" si="1"/>
        <v>款</v>
      </c>
    </row>
    <row r="34" s="259" customFormat="1" ht="36" customHeight="1" spans="1:7">
      <c r="A34" s="279">
        <v>2116001</v>
      </c>
      <c r="B34" s="278" t="s">
        <v>1401</v>
      </c>
      <c r="C34" s="275">
        <v>0</v>
      </c>
      <c r="D34" s="275">
        <v>0</v>
      </c>
      <c r="E34" s="276" t="str">
        <f t="shared" si="2"/>
        <v/>
      </c>
      <c r="F34" s="277" t="str">
        <f t="shared" si="0"/>
        <v>否</v>
      </c>
      <c r="G34" s="259" t="str">
        <f t="shared" si="1"/>
        <v>项</v>
      </c>
    </row>
    <row r="35" s="259" customFormat="1" ht="36" customHeight="1" spans="1:7">
      <c r="A35" s="279">
        <v>2116002</v>
      </c>
      <c r="B35" s="278" t="s">
        <v>1402</v>
      </c>
      <c r="C35" s="275">
        <v>0</v>
      </c>
      <c r="D35" s="275">
        <v>0</v>
      </c>
      <c r="E35" s="276" t="str">
        <f t="shared" si="2"/>
        <v/>
      </c>
      <c r="F35" s="277" t="str">
        <f t="shared" si="0"/>
        <v>否</v>
      </c>
      <c r="G35" s="259" t="str">
        <f t="shared" si="1"/>
        <v>项</v>
      </c>
    </row>
    <row r="36" s="259" customFormat="1" ht="36" customHeight="1" spans="1:7">
      <c r="A36" s="279">
        <v>2116003</v>
      </c>
      <c r="B36" s="278" t="s">
        <v>1403</v>
      </c>
      <c r="C36" s="275">
        <v>0</v>
      </c>
      <c r="D36" s="275">
        <v>0</v>
      </c>
      <c r="E36" s="276" t="str">
        <f t="shared" si="2"/>
        <v/>
      </c>
      <c r="F36" s="277" t="str">
        <f t="shared" si="0"/>
        <v>否</v>
      </c>
      <c r="G36" s="259" t="str">
        <f t="shared" si="1"/>
        <v>项</v>
      </c>
    </row>
    <row r="37" s="262" customFormat="1" ht="36" customHeight="1" spans="1:7">
      <c r="A37" s="279">
        <v>2116099</v>
      </c>
      <c r="B37" s="278" t="s">
        <v>1404</v>
      </c>
      <c r="C37" s="275">
        <v>0</v>
      </c>
      <c r="D37" s="275">
        <v>0</v>
      </c>
      <c r="E37" s="276" t="str">
        <f t="shared" si="2"/>
        <v/>
      </c>
      <c r="F37" s="277" t="str">
        <f t="shared" si="0"/>
        <v>否</v>
      </c>
      <c r="G37" s="259" t="str">
        <f t="shared" si="1"/>
        <v>项</v>
      </c>
    </row>
    <row r="38" s="259" customFormat="1" ht="36" customHeight="1" spans="1:7">
      <c r="A38" s="273">
        <v>21161</v>
      </c>
      <c r="B38" s="274" t="s">
        <v>1405</v>
      </c>
      <c r="C38" s="275">
        <v>0</v>
      </c>
      <c r="D38" s="275">
        <v>0</v>
      </c>
      <c r="E38" s="276" t="str">
        <f t="shared" si="2"/>
        <v/>
      </c>
      <c r="F38" s="277" t="str">
        <f t="shared" si="0"/>
        <v>否</v>
      </c>
      <c r="G38" s="259" t="str">
        <f t="shared" si="1"/>
        <v>款</v>
      </c>
    </row>
    <row r="39" s="259" customFormat="1" ht="36" customHeight="1" spans="1:7">
      <c r="A39" s="279">
        <v>2116101</v>
      </c>
      <c r="B39" s="278" t="s">
        <v>1406</v>
      </c>
      <c r="C39" s="275">
        <v>0</v>
      </c>
      <c r="D39" s="275">
        <v>0</v>
      </c>
      <c r="E39" s="276" t="str">
        <f t="shared" si="2"/>
        <v/>
      </c>
      <c r="F39" s="277" t="str">
        <f t="shared" si="0"/>
        <v>否</v>
      </c>
      <c r="G39" s="259" t="str">
        <f t="shared" si="1"/>
        <v>项</v>
      </c>
    </row>
    <row r="40" s="259" customFormat="1" ht="36" customHeight="1" spans="1:7">
      <c r="A40" s="279">
        <v>2116102</v>
      </c>
      <c r="B40" s="278" t="s">
        <v>1407</v>
      </c>
      <c r="C40" s="275">
        <v>0</v>
      </c>
      <c r="D40" s="275">
        <v>0</v>
      </c>
      <c r="E40" s="276" t="str">
        <f t="shared" si="2"/>
        <v/>
      </c>
      <c r="F40" s="277" t="str">
        <f t="shared" si="0"/>
        <v>否</v>
      </c>
      <c r="G40" s="259" t="str">
        <f t="shared" si="1"/>
        <v>项</v>
      </c>
    </row>
    <row r="41" s="259" customFormat="1" ht="36" customHeight="1" spans="1:7">
      <c r="A41" s="279">
        <v>2116103</v>
      </c>
      <c r="B41" s="278" t="s">
        <v>1408</v>
      </c>
      <c r="C41" s="275">
        <v>0</v>
      </c>
      <c r="D41" s="275">
        <v>0</v>
      </c>
      <c r="E41" s="276" t="str">
        <f t="shared" si="2"/>
        <v/>
      </c>
      <c r="F41" s="277" t="str">
        <f t="shared" si="0"/>
        <v>否</v>
      </c>
      <c r="G41" s="259" t="str">
        <f t="shared" si="1"/>
        <v>项</v>
      </c>
    </row>
    <row r="42" s="259" customFormat="1" ht="36" customHeight="1" spans="1:7">
      <c r="A42" s="279">
        <v>2116104</v>
      </c>
      <c r="B42" s="278" t="s">
        <v>1409</v>
      </c>
      <c r="C42" s="275">
        <v>0</v>
      </c>
      <c r="D42" s="275">
        <v>0</v>
      </c>
      <c r="E42" s="276" t="str">
        <f t="shared" si="2"/>
        <v/>
      </c>
      <c r="F42" s="277" t="str">
        <f t="shared" si="0"/>
        <v>否</v>
      </c>
      <c r="G42" s="259" t="str">
        <f t="shared" si="1"/>
        <v>项</v>
      </c>
    </row>
    <row r="43" s="259" customFormat="1" ht="36" customHeight="1" spans="1:7">
      <c r="A43" s="273" t="s">
        <v>90</v>
      </c>
      <c r="B43" s="274" t="s">
        <v>1410</v>
      </c>
      <c r="C43" s="275">
        <v>110037</v>
      </c>
      <c r="D43" s="275">
        <v>84222</v>
      </c>
      <c r="E43" s="276">
        <f t="shared" si="2"/>
        <v>-0.235</v>
      </c>
      <c r="F43" s="277" t="str">
        <f t="shared" si="0"/>
        <v>是</v>
      </c>
      <c r="G43" s="259" t="str">
        <f t="shared" si="1"/>
        <v>类</v>
      </c>
    </row>
    <row r="44" s="259" customFormat="1" ht="36" customHeight="1" spans="1:7">
      <c r="A44" s="273" t="s">
        <v>1411</v>
      </c>
      <c r="B44" s="274" t="s">
        <v>1412</v>
      </c>
      <c r="C44" s="275">
        <v>110037</v>
      </c>
      <c r="D44" s="275">
        <v>84222</v>
      </c>
      <c r="E44" s="276">
        <f t="shared" si="2"/>
        <v>-0.235</v>
      </c>
      <c r="F44" s="277" t="str">
        <f t="shared" si="0"/>
        <v>是</v>
      </c>
      <c r="G44" s="259" t="str">
        <f t="shared" si="1"/>
        <v>款</v>
      </c>
    </row>
    <row r="45" s="259" customFormat="1" ht="36" customHeight="1" spans="1:7">
      <c r="A45" s="279" t="s">
        <v>1413</v>
      </c>
      <c r="B45" s="278" t="s">
        <v>1414</v>
      </c>
      <c r="C45" s="280">
        <v>14573</v>
      </c>
      <c r="D45" s="280">
        <v>10000</v>
      </c>
      <c r="E45" s="281">
        <f t="shared" si="2"/>
        <v>-0.314</v>
      </c>
      <c r="F45" s="277" t="str">
        <f t="shared" si="0"/>
        <v>是</v>
      </c>
      <c r="G45" s="259" t="str">
        <f t="shared" si="1"/>
        <v>项</v>
      </c>
    </row>
    <row r="46" s="259" customFormat="1" ht="36" customHeight="1" spans="1:7">
      <c r="A46" s="279" t="s">
        <v>1415</v>
      </c>
      <c r="B46" s="278" t="s">
        <v>1416</v>
      </c>
      <c r="C46" s="275">
        <v>0</v>
      </c>
      <c r="D46" s="275">
        <v>0</v>
      </c>
      <c r="E46" s="276" t="str">
        <f t="shared" si="2"/>
        <v/>
      </c>
      <c r="F46" s="277" t="str">
        <f t="shared" si="0"/>
        <v>否</v>
      </c>
      <c r="G46" s="259" t="str">
        <f t="shared" si="1"/>
        <v>项</v>
      </c>
    </row>
    <row r="47" s="259" customFormat="1" ht="36" customHeight="1" spans="1:7">
      <c r="A47" s="279" t="s">
        <v>1417</v>
      </c>
      <c r="B47" s="278" t="s">
        <v>1418</v>
      </c>
      <c r="C47" s="275">
        <v>0</v>
      </c>
      <c r="D47" s="275">
        <v>0</v>
      </c>
      <c r="E47" s="276" t="str">
        <f t="shared" si="2"/>
        <v/>
      </c>
      <c r="F47" s="277" t="str">
        <f t="shared" si="0"/>
        <v>否</v>
      </c>
      <c r="G47" s="259" t="str">
        <f t="shared" si="1"/>
        <v>项</v>
      </c>
    </row>
    <row r="48" s="259" customFormat="1" ht="36" customHeight="1" spans="1:7">
      <c r="A48" s="279" t="s">
        <v>1419</v>
      </c>
      <c r="B48" s="278" t="s">
        <v>1420</v>
      </c>
      <c r="C48" s="275">
        <v>0</v>
      </c>
      <c r="D48" s="275">
        <v>0</v>
      </c>
      <c r="E48" s="276" t="str">
        <f t="shared" si="2"/>
        <v/>
      </c>
      <c r="F48" s="277" t="str">
        <f t="shared" si="0"/>
        <v>否</v>
      </c>
      <c r="G48" s="259" t="str">
        <f t="shared" si="1"/>
        <v>项</v>
      </c>
    </row>
    <row r="49" s="259" customFormat="1" ht="36" customHeight="1" spans="1:7">
      <c r="A49" s="279" t="s">
        <v>1421</v>
      </c>
      <c r="B49" s="278" t="s">
        <v>1422</v>
      </c>
      <c r="C49" s="275">
        <v>0</v>
      </c>
      <c r="D49" s="275">
        <v>0</v>
      </c>
      <c r="E49" s="276" t="str">
        <f t="shared" si="2"/>
        <v/>
      </c>
      <c r="F49" s="277" t="str">
        <f t="shared" si="0"/>
        <v>否</v>
      </c>
      <c r="G49" s="259" t="str">
        <f t="shared" si="1"/>
        <v>项</v>
      </c>
    </row>
    <row r="50" s="259" customFormat="1" ht="36" customHeight="1" spans="1:7">
      <c r="A50" s="279" t="s">
        <v>1423</v>
      </c>
      <c r="B50" s="278" t="s">
        <v>1424</v>
      </c>
      <c r="C50" s="275">
        <v>0</v>
      </c>
      <c r="D50" s="275">
        <v>0</v>
      </c>
      <c r="E50" s="276" t="str">
        <f t="shared" si="2"/>
        <v/>
      </c>
      <c r="F50" s="277" t="str">
        <f t="shared" si="0"/>
        <v>否</v>
      </c>
      <c r="G50" s="259" t="str">
        <f t="shared" si="1"/>
        <v>项</v>
      </c>
    </row>
    <row r="51" s="259" customFormat="1" ht="36" customHeight="1" spans="1:7">
      <c r="A51" s="279" t="s">
        <v>1425</v>
      </c>
      <c r="B51" s="278" t="s">
        <v>1426</v>
      </c>
      <c r="C51" s="275">
        <v>0</v>
      </c>
      <c r="D51" s="275">
        <v>0</v>
      </c>
      <c r="E51" s="276" t="str">
        <f t="shared" si="2"/>
        <v/>
      </c>
      <c r="F51" s="277" t="str">
        <f t="shared" si="0"/>
        <v>否</v>
      </c>
      <c r="G51" s="259" t="str">
        <f t="shared" si="1"/>
        <v>项</v>
      </c>
    </row>
    <row r="52" s="259" customFormat="1" ht="36" customHeight="1" spans="1:7">
      <c r="A52" s="279" t="s">
        <v>1427</v>
      </c>
      <c r="B52" s="278" t="s">
        <v>1428</v>
      </c>
      <c r="C52" s="275">
        <v>0</v>
      </c>
      <c r="D52" s="275">
        <v>0</v>
      </c>
      <c r="E52" s="276" t="str">
        <f t="shared" si="2"/>
        <v/>
      </c>
      <c r="F52" s="277" t="str">
        <f t="shared" si="0"/>
        <v>否</v>
      </c>
      <c r="G52" s="259" t="str">
        <f t="shared" si="1"/>
        <v>项</v>
      </c>
    </row>
    <row r="53" s="259" customFormat="1" ht="36" customHeight="1" spans="1:7">
      <c r="A53" s="279" t="s">
        <v>1429</v>
      </c>
      <c r="B53" s="278" t="s">
        <v>1430</v>
      </c>
      <c r="C53" s="275">
        <v>0</v>
      </c>
      <c r="D53" s="275">
        <v>0</v>
      </c>
      <c r="E53" s="276" t="str">
        <f t="shared" si="2"/>
        <v/>
      </c>
      <c r="F53" s="277" t="str">
        <f t="shared" si="0"/>
        <v>否</v>
      </c>
      <c r="G53" s="259" t="str">
        <f t="shared" si="1"/>
        <v>项</v>
      </c>
    </row>
    <row r="54" s="259" customFormat="1" ht="36" customHeight="1" spans="1:7">
      <c r="A54" s="279" t="s">
        <v>1431</v>
      </c>
      <c r="B54" s="278" t="s">
        <v>1432</v>
      </c>
      <c r="C54" s="275">
        <v>0</v>
      </c>
      <c r="D54" s="275">
        <v>0</v>
      </c>
      <c r="E54" s="276" t="str">
        <f t="shared" si="2"/>
        <v/>
      </c>
      <c r="F54" s="277" t="str">
        <f t="shared" si="0"/>
        <v>否</v>
      </c>
      <c r="G54" s="259" t="str">
        <f t="shared" si="1"/>
        <v>项</v>
      </c>
    </row>
    <row r="55" s="259" customFormat="1" ht="36" customHeight="1" spans="1:7">
      <c r="A55" s="279" t="s">
        <v>1433</v>
      </c>
      <c r="B55" s="278" t="s">
        <v>1434</v>
      </c>
      <c r="C55" s="275">
        <v>0</v>
      </c>
      <c r="D55" s="275">
        <v>0</v>
      </c>
      <c r="E55" s="276" t="str">
        <f t="shared" si="2"/>
        <v/>
      </c>
      <c r="F55" s="277" t="str">
        <f t="shared" si="0"/>
        <v>否</v>
      </c>
      <c r="G55" s="259" t="str">
        <f t="shared" si="1"/>
        <v>项</v>
      </c>
    </row>
    <row r="56" s="259" customFormat="1" ht="36" customHeight="1" spans="1:6">
      <c r="A56" s="279" t="s">
        <v>1820</v>
      </c>
      <c r="B56" s="282" t="s">
        <v>1821</v>
      </c>
      <c r="C56" s="275"/>
      <c r="D56" s="283">
        <v>911</v>
      </c>
      <c r="E56" s="276"/>
      <c r="F56" s="277"/>
    </row>
    <row r="57" s="259" customFormat="1" ht="36" customHeight="1" spans="1:6">
      <c r="A57" s="279" t="s">
        <v>1822</v>
      </c>
      <c r="B57" s="282" t="s">
        <v>1823</v>
      </c>
      <c r="C57" s="275"/>
      <c r="D57" s="283">
        <v>1889</v>
      </c>
      <c r="E57" s="276"/>
      <c r="F57" s="277"/>
    </row>
    <row r="58" s="259" customFormat="1" ht="36" customHeight="1" spans="1:6">
      <c r="A58" s="279" t="s">
        <v>1824</v>
      </c>
      <c r="B58" s="282" t="s">
        <v>1825</v>
      </c>
      <c r="C58" s="275"/>
      <c r="D58" s="283">
        <v>5665</v>
      </c>
      <c r="E58" s="276"/>
      <c r="F58" s="277"/>
    </row>
    <row r="59" s="259" customFormat="1" ht="36" customHeight="1" spans="1:7">
      <c r="A59" s="279" t="s">
        <v>1435</v>
      </c>
      <c r="B59" s="278" t="s">
        <v>1436</v>
      </c>
      <c r="C59" s="280">
        <v>92957</v>
      </c>
      <c r="D59" s="280">
        <v>65757</v>
      </c>
      <c r="E59" s="281">
        <f t="shared" ref="E59:E71" si="3">IF(C59&lt;&gt;0,D59/C59-1,"")</f>
        <v>-0.293</v>
      </c>
      <c r="F59" s="277" t="str">
        <f t="shared" ref="F59:F70" si="4">IF(LEN(A59)=3,"是",IF(B59&lt;&gt;"",IF(SUM(C59:D59)&lt;&gt;0,"是","否"),"是"))</f>
        <v>是</v>
      </c>
      <c r="G59" s="259" t="str">
        <f t="shared" ref="G59:G70" si="5">IF(LEN(A59)=3,"类",IF(LEN(A59)=5,"款","项"))</f>
        <v>项</v>
      </c>
    </row>
    <row r="60" s="259" customFormat="1" ht="36" customHeight="1" spans="1:7">
      <c r="A60" s="273" t="s">
        <v>1437</v>
      </c>
      <c r="B60" s="274" t="s">
        <v>1438</v>
      </c>
      <c r="C60" s="275">
        <v>0</v>
      </c>
      <c r="D60" s="275"/>
      <c r="E60" s="276" t="str">
        <f t="shared" si="3"/>
        <v/>
      </c>
      <c r="F60" s="277" t="str">
        <f t="shared" si="4"/>
        <v>否</v>
      </c>
      <c r="G60" s="259" t="str">
        <f t="shared" si="5"/>
        <v>款</v>
      </c>
    </row>
    <row r="61" s="259" customFormat="1" ht="36" customHeight="1" spans="1:7">
      <c r="A61" s="279" t="s">
        <v>1439</v>
      </c>
      <c r="B61" s="278" t="s">
        <v>1414</v>
      </c>
      <c r="C61" s="275">
        <v>0</v>
      </c>
      <c r="D61" s="275">
        <v>0</v>
      </c>
      <c r="E61" s="276" t="str">
        <f t="shared" si="3"/>
        <v/>
      </c>
      <c r="F61" s="277" t="str">
        <f t="shared" si="4"/>
        <v>否</v>
      </c>
      <c r="G61" s="259" t="str">
        <f t="shared" si="5"/>
        <v>项</v>
      </c>
    </row>
    <row r="62" s="259" customFormat="1" ht="36" customHeight="1" spans="1:7">
      <c r="A62" s="279" t="s">
        <v>1440</v>
      </c>
      <c r="B62" s="278" t="s">
        <v>1416</v>
      </c>
      <c r="C62" s="275">
        <v>0</v>
      </c>
      <c r="D62" s="275">
        <v>0</v>
      </c>
      <c r="E62" s="276" t="str">
        <f t="shared" si="3"/>
        <v/>
      </c>
      <c r="F62" s="277" t="str">
        <f t="shared" si="4"/>
        <v>否</v>
      </c>
      <c r="G62" s="259" t="str">
        <f t="shared" si="5"/>
        <v>项</v>
      </c>
    </row>
    <row r="63" s="259" customFormat="1" ht="36" customHeight="1" spans="1:7">
      <c r="A63" s="279" t="s">
        <v>1441</v>
      </c>
      <c r="B63" s="278" t="s">
        <v>1442</v>
      </c>
      <c r="C63" s="275">
        <v>0</v>
      </c>
      <c r="D63" s="275">
        <v>0</v>
      </c>
      <c r="E63" s="276" t="str">
        <f t="shared" si="3"/>
        <v/>
      </c>
      <c r="F63" s="277" t="str">
        <f t="shared" si="4"/>
        <v>否</v>
      </c>
      <c r="G63" s="259" t="str">
        <f t="shared" si="5"/>
        <v>项</v>
      </c>
    </row>
    <row r="64" s="259" customFormat="1" ht="36" customHeight="1" spans="1:7">
      <c r="A64" s="273" t="s">
        <v>1443</v>
      </c>
      <c r="B64" s="274" t="s">
        <v>1444</v>
      </c>
      <c r="C64" s="275">
        <v>0</v>
      </c>
      <c r="D64" s="275">
        <v>0</v>
      </c>
      <c r="E64" s="276" t="str">
        <f t="shared" si="3"/>
        <v/>
      </c>
      <c r="F64" s="277" t="str">
        <f t="shared" si="4"/>
        <v>否</v>
      </c>
      <c r="G64" s="259" t="str">
        <f t="shared" si="5"/>
        <v>款</v>
      </c>
    </row>
    <row r="65" s="259" customFormat="1" ht="36" customHeight="1" spans="1:7">
      <c r="A65" s="273" t="s">
        <v>1445</v>
      </c>
      <c r="B65" s="274" t="s">
        <v>1446</v>
      </c>
      <c r="C65" s="275">
        <v>0</v>
      </c>
      <c r="D65" s="275">
        <v>0</v>
      </c>
      <c r="E65" s="276" t="str">
        <f t="shared" si="3"/>
        <v/>
      </c>
      <c r="F65" s="277" t="str">
        <f t="shared" si="4"/>
        <v>否</v>
      </c>
      <c r="G65" s="259" t="str">
        <f t="shared" si="5"/>
        <v>款</v>
      </c>
    </row>
    <row r="66" s="259" customFormat="1" ht="36" customHeight="1" spans="1:7">
      <c r="A66" s="279" t="s">
        <v>1447</v>
      </c>
      <c r="B66" s="278" t="s">
        <v>1448</v>
      </c>
      <c r="C66" s="275">
        <v>0</v>
      </c>
      <c r="D66" s="275">
        <v>0</v>
      </c>
      <c r="E66" s="276" t="str">
        <f t="shared" si="3"/>
        <v/>
      </c>
      <c r="F66" s="277" t="str">
        <f t="shared" si="4"/>
        <v>否</v>
      </c>
      <c r="G66" s="259" t="str">
        <f t="shared" si="5"/>
        <v>项</v>
      </c>
    </row>
    <row r="67" s="259" customFormat="1" ht="36" customHeight="1" spans="1:7">
      <c r="A67" s="279" t="s">
        <v>1449</v>
      </c>
      <c r="B67" s="278" t="s">
        <v>1450</v>
      </c>
      <c r="C67" s="275">
        <v>0</v>
      </c>
      <c r="D67" s="275">
        <v>0</v>
      </c>
      <c r="E67" s="276" t="str">
        <f t="shared" si="3"/>
        <v/>
      </c>
      <c r="F67" s="277" t="str">
        <f t="shared" si="4"/>
        <v>否</v>
      </c>
      <c r="G67" s="259" t="str">
        <f t="shared" si="5"/>
        <v>项</v>
      </c>
    </row>
    <row r="68" s="259" customFormat="1" ht="36" customHeight="1" spans="1:7">
      <c r="A68" s="279" t="s">
        <v>1451</v>
      </c>
      <c r="B68" s="278" t="s">
        <v>1452</v>
      </c>
      <c r="C68" s="275">
        <v>0</v>
      </c>
      <c r="D68" s="275">
        <v>0</v>
      </c>
      <c r="E68" s="276" t="str">
        <f t="shared" si="3"/>
        <v/>
      </c>
      <c r="F68" s="277" t="str">
        <f t="shared" si="4"/>
        <v>否</v>
      </c>
      <c r="G68" s="259" t="str">
        <f t="shared" si="5"/>
        <v>项</v>
      </c>
    </row>
    <row r="69" s="259" customFormat="1" ht="36" customHeight="1" spans="1:7">
      <c r="A69" s="279" t="s">
        <v>1453</v>
      </c>
      <c r="B69" s="278" t="s">
        <v>1454</v>
      </c>
      <c r="C69" s="275">
        <v>0</v>
      </c>
      <c r="D69" s="275">
        <v>0</v>
      </c>
      <c r="E69" s="276" t="str">
        <f t="shared" si="3"/>
        <v/>
      </c>
      <c r="F69" s="277" t="str">
        <f t="shared" si="4"/>
        <v>否</v>
      </c>
      <c r="G69" s="259" t="str">
        <f t="shared" si="5"/>
        <v>项</v>
      </c>
    </row>
    <row r="70" s="259" customFormat="1" ht="36" customHeight="1" spans="1:7">
      <c r="A70" s="279" t="s">
        <v>1455</v>
      </c>
      <c r="B70" s="278" t="s">
        <v>1456</v>
      </c>
      <c r="C70" s="275">
        <v>0</v>
      </c>
      <c r="D70" s="275">
        <v>0</v>
      </c>
      <c r="E70" s="276" t="str">
        <f t="shared" si="3"/>
        <v/>
      </c>
      <c r="F70" s="277" t="str">
        <f t="shared" si="4"/>
        <v>否</v>
      </c>
      <c r="G70" s="259" t="str">
        <f t="shared" si="5"/>
        <v>项</v>
      </c>
    </row>
    <row r="71" s="259" customFormat="1" ht="36" customHeight="1" spans="1:7">
      <c r="A71" s="273" t="s">
        <v>1457</v>
      </c>
      <c r="B71" s="274" t="s">
        <v>1458</v>
      </c>
      <c r="C71" s="275">
        <v>0</v>
      </c>
      <c r="D71" s="275">
        <v>0</v>
      </c>
      <c r="E71" s="276" t="str">
        <f t="shared" si="3"/>
        <v/>
      </c>
      <c r="F71" s="277" t="str">
        <f t="shared" ref="F71:F134" si="6">IF(LEN(A71)=3,"是",IF(B71&lt;&gt;"",IF(SUM(C71:D71)&lt;&gt;0,"是","否"),"是"))</f>
        <v>否</v>
      </c>
      <c r="G71" s="259" t="str">
        <f t="shared" ref="G71:G134" si="7">IF(LEN(A71)=3,"类",IF(LEN(A71)=5,"款","项"))</f>
        <v>款</v>
      </c>
    </row>
    <row r="72" s="259" customFormat="1" ht="36" customHeight="1" spans="1:7">
      <c r="A72" s="279" t="s">
        <v>1459</v>
      </c>
      <c r="B72" s="278" t="s">
        <v>1460</v>
      </c>
      <c r="C72" s="275">
        <v>0</v>
      </c>
      <c r="D72" s="275">
        <v>0</v>
      </c>
      <c r="E72" s="276" t="str">
        <f t="shared" ref="E72:E135" si="8">IF(C72&lt;&gt;0,D72/C72-1,"")</f>
        <v/>
      </c>
      <c r="F72" s="277" t="str">
        <f t="shared" si="6"/>
        <v>否</v>
      </c>
      <c r="G72" s="259" t="str">
        <f t="shared" si="7"/>
        <v>项</v>
      </c>
    </row>
    <row r="73" s="259" customFormat="1" ht="36" customHeight="1" spans="1:7">
      <c r="A73" s="279" t="s">
        <v>1461</v>
      </c>
      <c r="B73" s="278" t="s">
        <v>1462</v>
      </c>
      <c r="C73" s="275">
        <v>0</v>
      </c>
      <c r="D73" s="275">
        <v>0</v>
      </c>
      <c r="E73" s="276" t="str">
        <f t="shared" si="8"/>
        <v/>
      </c>
      <c r="F73" s="277" t="str">
        <f t="shared" si="6"/>
        <v>否</v>
      </c>
      <c r="G73" s="259" t="str">
        <f t="shared" si="7"/>
        <v>项</v>
      </c>
    </row>
    <row r="74" s="259" customFormat="1" ht="36" customHeight="1" spans="1:7">
      <c r="A74" s="279" t="s">
        <v>1463</v>
      </c>
      <c r="B74" s="278" t="s">
        <v>1464</v>
      </c>
      <c r="C74" s="275">
        <v>0</v>
      </c>
      <c r="D74" s="275">
        <v>0</v>
      </c>
      <c r="E74" s="276" t="str">
        <f t="shared" si="8"/>
        <v/>
      </c>
      <c r="F74" s="277" t="str">
        <f t="shared" si="6"/>
        <v>否</v>
      </c>
      <c r="G74" s="259" t="str">
        <f t="shared" si="7"/>
        <v>项</v>
      </c>
    </row>
    <row r="75" s="259" customFormat="1" ht="36" customHeight="1" spans="1:7">
      <c r="A75" s="273" t="s">
        <v>1465</v>
      </c>
      <c r="B75" s="274" t="s">
        <v>1466</v>
      </c>
      <c r="C75" s="275">
        <v>0</v>
      </c>
      <c r="D75" s="275">
        <v>0</v>
      </c>
      <c r="E75" s="276" t="str">
        <f t="shared" si="8"/>
        <v/>
      </c>
      <c r="F75" s="277" t="str">
        <f t="shared" si="6"/>
        <v>否</v>
      </c>
      <c r="G75" s="259" t="str">
        <f t="shared" si="7"/>
        <v>款</v>
      </c>
    </row>
    <row r="76" s="259" customFormat="1" ht="36" customHeight="1" spans="1:7">
      <c r="A76" s="279" t="s">
        <v>1467</v>
      </c>
      <c r="B76" s="278" t="s">
        <v>1414</v>
      </c>
      <c r="C76" s="275">
        <v>0</v>
      </c>
      <c r="D76" s="275">
        <v>0</v>
      </c>
      <c r="E76" s="276" t="str">
        <f t="shared" si="8"/>
        <v/>
      </c>
      <c r="F76" s="277" t="str">
        <f t="shared" si="6"/>
        <v>否</v>
      </c>
      <c r="G76" s="259" t="str">
        <f t="shared" si="7"/>
        <v>项</v>
      </c>
    </row>
    <row r="77" s="259" customFormat="1" ht="36" customHeight="1" spans="1:7">
      <c r="A77" s="279" t="s">
        <v>1468</v>
      </c>
      <c r="B77" s="278" t="s">
        <v>1416</v>
      </c>
      <c r="C77" s="275">
        <v>0</v>
      </c>
      <c r="D77" s="275">
        <v>0</v>
      </c>
      <c r="E77" s="276" t="str">
        <f t="shared" si="8"/>
        <v/>
      </c>
      <c r="F77" s="277" t="str">
        <f t="shared" si="6"/>
        <v>否</v>
      </c>
      <c r="G77" s="259" t="str">
        <f t="shared" si="7"/>
        <v>项</v>
      </c>
    </row>
    <row r="78" s="259" customFormat="1" ht="36" customHeight="1" spans="1:7">
      <c r="A78" s="279" t="s">
        <v>1469</v>
      </c>
      <c r="B78" s="278" t="s">
        <v>1470</v>
      </c>
      <c r="C78" s="275">
        <v>0</v>
      </c>
      <c r="D78" s="275">
        <v>0</v>
      </c>
      <c r="E78" s="276" t="str">
        <f t="shared" si="8"/>
        <v/>
      </c>
      <c r="F78" s="277" t="str">
        <f t="shared" si="6"/>
        <v>否</v>
      </c>
      <c r="G78" s="259" t="str">
        <f t="shared" si="7"/>
        <v>项</v>
      </c>
    </row>
    <row r="79" s="259" customFormat="1" ht="36" customHeight="1" spans="1:7">
      <c r="A79" s="273" t="s">
        <v>1471</v>
      </c>
      <c r="B79" s="274" t="s">
        <v>1472</v>
      </c>
      <c r="C79" s="275">
        <v>0</v>
      </c>
      <c r="D79" s="275">
        <v>0</v>
      </c>
      <c r="E79" s="276" t="str">
        <f t="shared" si="8"/>
        <v/>
      </c>
      <c r="F79" s="277" t="str">
        <f t="shared" si="6"/>
        <v>否</v>
      </c>
      <c r="G79" s="259" t="str">
        <f t="shared" si="7"/>
        <v>款</v>
      </c>
    </row>
    <row r="80" s="259" customFormat="1" ht="36" customHeight="1" spans="1:7">
      <c r="A80" s="279" t="s">
        <v>1473</v>
      </c>
      <c r="B80" s="278" t="s">
        <v>1414</v>
      </c>
      <c r="C80" s="275">
        <v>0</v>
      </c>
      <c r="D80" s="275">
        <v>0</v>
      </c>
      <c r="E80" s="276" t="str">
        <f t="shared" si="8"/>
        <v/>
      </c>
      <c r="F80" s="277" t="str">
        <f t="shared" si="6"/>
        <v>否</v>
      </c>
      <c r="G80" s="259" t="str">
        <f t="shared" si="7"/>
        <v>项</v>
      </c>
    </row>
    <row r="81" s="259" customFormat="1" ht="36" customHeight="1" spans="1:7">
      <c r="A81" s="279" t="s">
        <v>1474</v>
      </c>
      <c r="B81" s="278" t="s">
        <v>1416</v>
      </c>
      <c r="C81" s="275">
        <v>0</v>
      </c>
      <c r="D81" s="275">
        <v>0</v>
      </c>
      <c r="E81" s="276" t="str">
        <f t="shared" si="8"/>
        <v/>
      </c>
      <c r="F81" s="277" t="str">
        <f t="shared" si="6"/>
        <v>否</v>
      </c>
      <c r="G81" s="259" t="str">
        <f t="shared" si="7"/>
        <v>项</v>
      </c>
    </row>
    <row r="82" s="259" customFormat="1" ht="36" customHeight="1" spans="1:7">
      <c r="A82" s="279" t="s">
        <v>1475</v>
      </c>
      <c r="B82" s="278" t="s">
        <v>1476</v>
      </c>
      <c r="C82" s="275">
        <v>0</v>
      </c>
      <c r="D82" s="275">
        <v>0</v>
      </c>
      <c r="E82" s="276" t="str">
        <f t="shared" si="8"/>
        <v/>
      </c>
      <c r="F82" s="277" t="str">
        <f t="shared" si="6"/>
        <v>否</v>
      </c>
      <c r="G82" s="259" t="str">
        <f t="shared" si="7"/>
        <v>项</v>
      </c>
    </row>
    <row r="83" s="259" customFormat="1" ht="36" customHeight="1" spans="1:7">
      <c r="A83" s="273" t="s">
        <v>1477</v>
      </c>
      <c r="B83" s="274" t="s">
        <v>1478</v>
      </c>
      <c r="C83" s="275">
        <v>0</v>
      </c>
      <c r="D83" s="275">
        <v>0</v>
      </c>
      <c r="E83" s="276" t="str">
        <f t="shared" si="8"/>
        <v/>
      </c>
      <c r="F83" s="277" t="str">
        <f t="shared" si="6"/>
        <v>否</v>
      </c>
      <c r="G83" s="259" t="str">
        <f t="shared" si="7"/>
        <v>款</v>
      </c>
    </row>
    <row r="84" s="259" customFormat="1" ht="36" customHeight="1" spans="1:7">
      <c r="A84" s="279" t="s">
        <v>1479</v>
      </c>
      <c r="B84" s="278" t="s">
        <v>1448</v>
      </c>
      <c r="C84" s="275">
        <v>0</v>
      </c>
      <c r="D84" s="275">
        <v>0</v>
      </c>
      <c r="E84" s="276" t="str">
        <f t="shared" si="8"/>
        <v/>
      </c>
      <c r="F84" s="277" t="str">
        <f t="shared" si="6"/>
        <v>否</v>
      </c>
      <c r="G84" s="259" t="str">
        <f t="shared" si="7"/>
        <v>项</v>
      </c>
    </row>
    <row r="85" s="259" customFormat="1" ht="36" customHeight="1" spans="1:7">
      <c r="A85" s="279" t="s">
        <v>1480</v>
      </c>
      <c r="B85" s="278" t="s">
        <v>1450</v>
      </c>
      <c r="C85" s="275">
        <v>0</v>
      </c>
      <c r="D85" s="275">
        <v>0</v>
      </c>
      <c r="E85" s="276" t="str">
        <f t="shared" si="8"/>
        <v/>
      </c>
      <c r="F85" s="277" t="str">
        <f t="shared" si="6"/>
        <v>否</v>
      </c>
      <c r="G85" s="259" t="str">
        <f t="shared" si="7"/>
        <v>项</v>
      </c>
    </row>
    <row r="86" s="259" customFormat="1" ht="36" customHeight="1" spans="1:7">
      <c r="A86" s="279" t="s">
        <v>1481</v>
      </c>
      <c r="B86" s="278" t="s">
        <v>1452</v>
      </c>
      <c r="C86" s="275">
        <v>0</v>
      </c>
      <c r="D86" s="275">
        <v>0</v>
      </c>
      <c r="E86" s="276" t="str">
        <f t="shared" si="8"/>
        <v/>
      </c>
      <c r="F86" s="277" t="str">
        <f t="shared" si="6"/>
        <v>否</v>
      </c>
      <c r="G86" s="259" t="str">
        <f t="shared" si="7"/>
        <v>项</v>
      </c>
    </row>
    <row r="87" s="259" customFormat="1" ht="36" customHeight="1" spans="1:7">
      <c r="A87" s="279" t="s">
        <v>1482</v>
      </c>
      <c r="B87" s="278" t="s">
        <v>1454</v>
      </c>
      <c r="C87" s="275">
        <v>0</v>
      </c>
      <c r="D87" s="275">
        <v>0</v>
      </c>
      <c r="E87" s="276" t="str">
        <f t="shared" si="8"/>
        <v/>
      </c>
      <c r="F87" s="277" t="str">
        <f t="shared" si="6"/>
        <v>否</v>
      </c>
      <c r="G87" s="259" t="str">
        <f t="shared" si="7"/>
        <v>项</v>
      </c>
    </row>
    <row r="88" s="259" customFormat="1" ht="36" customHeight="1" spans="1:7">
      <c r="A88" s="279" t="s">
        <v>1483</v>
      </c>
      <c r="B88" s="278" t="s">
        <v>1484</v>
      </c>
      <c r="C88" s="275">
        <v>0</v>
      </c>
      <c r="D88" s="275">
        <v>0</v>
      </c>
      <c r="E88" s="276" t="str">
        <f t="shared" si="8"/>
        <v/>
      </c>
      <c r="F88" s="277" t="str">
        <f t="shared" si="6"/>
        <v>否</v>
      </c>
      <c r="G88" s="259" t="str">
        <f t="shared" si="7"/>
        <v>项</v>
      </c>
    </row>
    <row r="89" s="259" customFormat="1" ht="36" customHeight="1" spans="1:7">
      <c r="A89" s="273" t="s">
        <v>1485</v>
      </c>
      <c r="B89" s="274" t="s">
        <v>1486</v>
      </c>
      <c r="C89" s="275">
        <v>0</v>
      </c>
      <c r="D89" s="275">
        <v>0</v>
      </c>
      <c r="E89" s="276" t="str">
        <f t="shared" si="8"/>
        <v/>
      </c>
      <c r="F89" s="277" t="str">
        <f t="shared" si="6"/>
        <v>否</v>
      </c>
      <c r="G89" s="259" t="str">
        <f t="shared" si="7"/>
        <v>款</v>
      </c>
    </row>
    <row r="90" s="259" customFormat="1" ht="36" customHeight="1" spans="1:7">
      <c r="A90" s="279" t="s">
        <v>1487</v>
      </c>
      <c r="B90" s="278" t="s">
        <v>1460</v>
      </c>
      <c r="C90" s="275">
        <v>0</v>
      </c>
      <c r="D90" s="275">
        <v>0</v>
      </c>
      <c r="E90" s="276" t="str">
        <f t="shared" si="8"/>
        <v/>
      </c>
      <c r="F90" s="277" t="str">
        <f t="shared" si="6"/>
        <v>否</v>
      </c>
      <c r="G90" s="259" t="str">
        <f t="shared" si="7"/>
        <v>项</v>
      </c>
    </row>
    <row r="91" s="259" customFormat="1" ht="36" customHeight="1" spans="1:7">
      <c r="A91" s="279" t="s">
        <v>1488</v>
      </c>
      <c r="B91" s="278" t="s">
        <v>1489</v>
      </c>
      <c r="C91" s="275">
        <v>0</v>
      </c>
      <c r="D91" s="275">
        <v>0</v>
      </c>
      <c r="E91" s="276" t="str">
        <f t="shared" si="8"/>
        <v/>
      </c>
      <c r="F91" s="277" t="str">
        <f t="shared" si="6"/>
        <v>否</v>
      </c>
      <c r="G91" s="259" t="str">
        <f t="shared" si="7"/>
        <v>项</v>
      </c>
    </row>
    <row r="92" s="259" customFormat="1" ht="36" customHeight="1" spans="1:7">
      <c r="A92" s="273" t="s">
        <v>1490</v>
      </c>
      <c r="B92" s="274" t="s">
        <v>1491</v>
      </c>
      <c r="C92" s="275">
        <v>0</v>
      </c>
      <c r="D92" s="275">
        <v>0</v>
      </c>
      <c r="E92" s="276" t="str">
        <f t="shared" si="8"/>
        <v/>
      </c>
      <c r="F92" s="277" t="str">
        <f t="shared" si="6"/>
        <v>否</v>
      </c>
      <c r="G92" s="259" t="str">
        <f t="shared" si="7"/>
        <v>款</v>
      </c>
    </row>
    <row r="93" s="259" customFormat="1" ht="36" customHeight="1" spans="1:7">
      <c r="A93" s="279" t="s">
        <v>1492</v>
      </c>
      <c r="B93" s="278" t="s">
        <v>1414</v>
      </c>
      <c r="C93" s="275">
        <v>0</v>
      </c>
      <c r="D93" s="275">
        <v>0</v>
      </c>
      <c r="E93" s="276" t="str">
        <f t="shared" si="8"/>
        <v/>
      </c>
      <c r="F93" s="277" t="str">
        <f t="shared" si="6"/>
        <v>否</v>
      </c>
      <c r="G93" s="259" t="str">
        <f t="shared" si="7"/>
        <v>项</v>
      </c>
    </row>
    <row r="94" s="259" customFormat="1" ht="36" customHeight="1" spans="1:7">
      <c r="A94" s="279" t="s">
        <v>1493</v>
      </c>
      <c r="B94" s="278" t="s">
        <v>1416</v>
      </c>
      <c r="C94" s="275">
        <v>0</v>
      </c>
      <c r="D94" s="275">
        <v>0</v>
      </c>
      <c r="E94" s="276" t="str">
        <f t="shared" si="8"/>
        <v/>
      </c>
      <c r="F94" s="277" t="str">
        <f t="shared" si="6"/>
        <v>否</v>
      </c>
      <c r="G94" s="259" t="str">
        <f t="shared" si="7"/>
        <v>项</v>
      </c>
    </row>
    <row r="95" s="259" customFormat="1" ht="36" customHeight="1" spans="1:7">
      <c r="A95" s="279" t="s">
        <v>1494</v>
      </c>
      <c r="B95" s="278" t="s">
        <v>1418</v>
      </c>
      <c r="C95" s="275">
        <v>0</v>
      </c>
      <c r="D95" s="275">
        <v>0</v>
      </c>
      <c r="E95" s="276" t="str">
        <f t="shared" si="8"/>
        <v/>
      </c>
      <c r="F95" s="277" t="str">
        <f t="shared" si="6"/>
        <v>否</v>
      </c>
      <c r="G95" s="259" t="str">
        <f t="shared" si="7"/>
        <v>项</v>
      </c>
    </row>
    <row r="96" s="259" customFormat="1" ht="36" customHeight="1" spans="1:7">
      <c r="A96" s="279" t="s">
        <v>1495</v>
      </c>
      <c r="B96" s="278" t="s">
        <v>1420</v>
      </c>
      <c r="C96" s="275">
        <v>0</v>
      </c>
      <c r="D96" s="275">
        <v>0</v>
      </c>
      <c r="E96" s="276" t="str">
        <f t="shared" si="8"/>
        <v/>
      </c>
      <c r="F96" s="277" t="str">
        <f t="shared" si="6"/>
        <v>否</v>
      </c>
      <c r="G96" s="259" t="str">
        <f t="shared" si="7"/>
        <v>项</v>
      </c>
    </row>
    <row r="97" s="259" customFormat="1" ht="36" customHeight="1" spans="1:7">
      <c r="A97" s="279" t="s">
        <v>1496</v>
      </c>
      <c r="B97" s="278" t="s">
        <v>1426</v>
      </c>
      <c r="C97" s="275">
        <v>0</v>
      </c>
      <c r="D97" s="275">
        <v>0</v>
      </c>
      <c r="E97" s="276" t="str">
        <f t="shared" si="8"/>
        <v/>
      </c>
      <c r="F97" s="277" t="str">
        <f t="shared" si="6"/>
        <v>否</v>
      </c>
      <c r="G97" s="259" t="str">
        <f t="shared" si="7"/>
        <v>项</v>
      </c>
    </row>
    <row r="98" s="259" customFormat="1" ht="36" customHeight="1" spans="1:7">
      <c r="A98" s="279" t="s">
        <v>1497</v>
      </c>
      <c r="B98" s="278" t="s">
        <v>1430</v>
      </c>
      <c r="C98" s="275">
        <v>0</v>
      </c>
      <c r="D98" s="275">
        <v>0</v>
      </c>
      <c r="E98" s="276" t="str">
        <f t="shared" si="8"/>
        <v/>
      </c>
      <c r="F98" s="277" t="str">
        <f t="shared" si="6"/>
        <v>否</v>
      </c>
      <c r="G98" s="259" t="str">
        <f t="shared" si="7"/>
        <v>项</v>
      </c>
    </row>
    <row r="99" s="259" customFormat="1" ht="36" customHeight="1" spans="1:7">
      <c r="A99" s="279" t="s">
        <v>1498</v>
      </c>
      <c r="B99" s="278" t="s">
        <v>1432</v>
      </c>
      <c r="C99" s="275">
        <v>0</v>
      </c>
      <c r="D99" s="275">
        <v>0</v>
      </c>
      <c r="E99" s="276" t="str">
        <f t="shared" si="8"/>
        <v/>
      </c>
      <c r="F99" s="277" t="str">
        <f t="shared" si="6"/>
        <v>否</v>
      </c>
      <c r="G99" s="259" t="str">
        <f t="shared" si="7"/>
        <v>项</v>
      </c>
    </row>
    <row r="100" s="259" customFormat="1" ht="36" customHeight="1" spans="1:7">
      <c r="A100" s="279" t="s">
        <v>1499</v>
      </c>
      <c r="B100" s="278" t="s">
        <v>1500</v>
      </c>
      <c r="C100" s="275">
        <v>0</v>
      </c>
      <c r="D100" s="275">
        <v>0</v>
      </c>
      <c r="E100" s="276" t="str">
        <f t="shared" si="8"/>
        <v/>
      </c>
      <c r="F100" s="277" t="str">
        <f t="shared" si="6"/>
        <v>否</v>
      </c>
      <c r="G100" s="259" t="str">
        <f t="shared" si="7"/>
        <v>项</v>
      </c>
    </row>
    <row r="101" s="259" customFormat="1" ht="36" customHeight="1" spans="1:7">
      <c r="A101" s="273" t="s">
        <v>92</v>
      </c>
      <c r="B101" s="274" t="s">
        <v>1501</v>
      </c>
      <c r="C101" s="275">
        <v>15</v>
      </c>
      <c r="D101" s="275">
        <v>0</v>
      </c>
      <c r="E101" s="276">
        <f t="shared" si="8"/>
        <v>-1</v>
      </c>
      <c r="F101" s="277" t="str">
        <f t="shared" si="6"/>
        <v>是</v>
      </c>
      <c r="G101" s="259" t="str">
        <f t="shared" si="7"/>
        <v>类</v>
      </c>
    </row>
    <row r="102" s="259" customFormat="1" ht="36" customHeight="1" spans="1:7">
      <c r="A102" s="273" t="s">
        <v>1502</v>
      </c>
      <c r="B102" s="274" t="s">
        <v>1503</v>
      </c>
      <c r="C102" s="275">
        <v>15</v>
      </c>
      <c r="D102" s="275">
        <v>0</v>
      </c>
      <c r="E102" s="276">
        <f t="shared" si="8"/>
        <v>-1</v>
      </c>
      <c r="F102" s="277" t="str">
        <f t="shared" si="6"/>
        <v>是</v>
      </c>
      <c r="G102" s="259" t="str">
        <f t="shared" si="7"/>
        <v>款</v>
      </c>
    </row>
    <row r="103" s="259" customFormat="1" ht="36" customHeight="1" spans="1:7">
      <c r="A103" s="279" t="s">
        <v>1504</v>
      </c>
      <c r="B103" s="278" t="s">
        <v>1384</v>
      </c>
      <c r="C103" s="275">
        <v>0</v>
      </c>
      <c r="D103" s="275">
        <v>0</v>
      </c>
      <c r="E103" s="276" t="str">
        <f t="shared" si="8"/>
        <v/>
      </c>
      <c r="F103" s="277" t="str">
        <f t="shared" si="6"/>
        <v>否</v>
      </c>
      <c r="G103" s="259" t="str">
        <f t="shared" si="7"/>
        <v>项</v>
      </c>
    </row>
    <row r="104" s="259" customFormat="1" ht="36" customHeight="1" spans="1:7">
      <c r="A104" s="279" t="s">
        <v>1505</v>
      </c>
      <c r="B104" s="278" t="s">
        <v>1506</v>
      </c>
      <c r="C104" s="275">
        <v>0</v>
      </c>
      <c r="D104" s="275">
        <v>0</v>
      </c>
      <c r="E104" s="276" t="str">
        <f t="shared" si="8"/>
        <v/>
      </c>
      <c r="F104" s="277" t="str">
        <f t="shared" si="6"/>
        <v>否</v>
      </c>
      <c r="G104" s="259" t="str">
        <f t="shared" si="7"/>
        <v>项</v>
      </c>
    </row>
    <row r="105" s="259" customFormat="1" ht="36" customHeight="1" spans="1:7">
      <c r="A105" s="279" t="s">
        <v>1507</v>
      </c>
      <c r="B105" s="278" t="s">
        <v>1508</v>
      </c>
      <c r="C105" s="275">
        <v>0</v>
      </c>
      <c r="D105" s="275">
        <v>0</v>
      </c>
      <c r="E105" s="276" t="str">
        <f t="shared" si="8"/>
        <v/>
      </c>
      <c r="F105" s="277" t="str">
        <f t="shared" si="6"/>
        <v>否</v>
      </c>
      <c r="G105" s="259" t="str">
        <f t="shared" si="7"/>
        <v>项</v>
      </c>
    </row>
    <row r="106" s="259" customFormat="1" ht="36" customHeight="1" spans="1:7">
      <c r="A106" s="279" t="s">
        <v>1509</v>
      </c>
      <c r="B106" s="278" t="s">
        <v>1510</v>
      </c>
      <c r="C106" s="280">
        <v>15</v>
      </c>
      <c r="D106" s="275">
        <v>0</v>
      </c>
      <c r="E106" s="281">
        <f t="shared" si="8"/>
        <v>-1</v>
      </c>
      <c r="F106" s="277" t="str">
        <f t="shared" si="6"/>
        <v>是</v>
      </c>
      <c r="G106" s="259" t="str">
        <f t="shared" si="7"/>
        <v>项</v>
      </c>
    </row>
    <row r="107" s="259" customFormat="1" ht="36" customHeight="1" spans="1:7">
      <c r="A107" s="273" t="s">
        <v>1511</v>
      </c>
      <c r="B107" s="274" t="s">
        <v>1512</v>
      </c>
      <c r="C107" s="275">
        <v>0</v>
      </c>
      <c r="D107" s="275">
        <v>0</v>
      </c>
      <c r="E107" s="276" t="str">
        <f t="shared" si="8"/>
        <v/>
      </c>
      <c r="F107" s="277" t="str">
        <f t="shared" si="6"/>
        <v>否</v>
      </c>
      <c r="G107" s="259" t="str">
        <f t="shared" si="7"/>
        <v>款</v>
      </c>
    </row>
    <row r="108" s="259" customFormat="1" ht="36" customHeight="1" spans="1:7">
      <c r="A108" s="279" t="s">
        <v>1513</v>
      </c>
      <c r="B108" s="278" t="s">
        <v>1384</v>
      </c>
      <c r="C108" s="275">
        <v>0</v>
      </c>
      <c r="D108" s="275">
        <v>0</v>
      </c>
      <c r="E108" s="276" t="str">
        <f t="shared" si="8"/>
        <v/>
      </c>
      <c r="F108" s="277" t="str">
        <f t="shared" si="6"/>
        <v>否</v>
      </c>
      <c r="G108" s="259" t="str">
        <f t="shared" si="7"/>
        <v>项</v>
      </c>
    </row>
    <row r="109" s="259" customFormat="1" ht="36" customHeight="1" spans="1:7">
      <c r="A109" s="279" t="s">
        <v>1514</v>
      </c>
      <c r="B109" s="278" t="s">
        <v>1506</v>
      </c>
      <c r="C109" s="275">
        <v>0</v>
      </c>
      <c r="D109" s="275">
        <v>0</v>
      </c>
      <c r="E109" s="276" t="str">
        <f t="shared" si="8"/>
        <v/>
      </c>
      <c r="F109" s="277" t="str">
        <f t="shared" si="6"/>
        <v>否</v>
      </c>
      <c r="G109" s="259" t="str">
        <f t="shared" si="7"/>
        <v>项</v>
      </c>
    </row>
    <row r="110" s="259" customFormat="1" ht="36" customHeight="1" spans="1:7">
      <c r="A110" s="279" t="s">
        <v>1515</v>
      </c>
      <c r="B110" s="278" t="s">
        <v>1516</v>
      </c>
      <c r="C110" s="275">
        <v>0</v>
      </c>
      <c r="D110" s="275">
        <v>0</v>
      </c>
      <c r="E110" s="276" t="str">
        <f t="shared" si="8"/>
        <v/>
      </c>
      <c r="F110" s="277" t="str">
        <f t="shared" si="6"/>
        <v>否</v>
      </c>
      <c r="G110" s="259" t="str">
        <f t="shared" si="7"/>
        <v>项</v>
      </c>
    </row>
    <row r="111" s="259" customFormat="1" ht="36" customHeight="1" spans="1:7">
      <c r="A111" s="279" t="s">
        <v>1517</v>
      </c>
      <c r="B111" s="278" t="s">
        <v>1518</v>
      </c>
      <c r="C111" s="275">
        <v>0</v>
      </c>
      <c r="D111" s="275">
        <v>0</v>
      </c>
      <c r="E111" s="276" t="str">
        <f t="shared" si="8"/>
        <v/>
      </c>
      <c r="F111" s="277" t="str">
        <f t="shared" si="6"/>
        <v>否</v>
      </c>
      <c r="G111" s="259" t="str">
        <f t="shared" si="7"/>
        <v>项</v>
      </c>
    </row>
    <row r="112" s="259" customFormat="1" ht="36" customHeight="1" spans="1:7">
      <c r="A112" s="273" t="s">
        <v>1519</v>
      </c>
      <c r="B112" s="274" t="s">
        <v>1520</v>
      </c>
      <c r="C112" s="275">
        <v>0</v>
      </c>
      <c r="D112" s="275">
        <v>0</v>
      </c>
      <c r="E112" s="276" t="str">
        <f t="shared" si="8"/>
        <v/>
      </c>
      <c r="F112" s="277" t="str">
        <f t="shared" si="6"/>
        <v>否</v>
      </c>
      <c r="G112" s="259" t="str">
        <f t="shared" si="7"/>
        <v>款</v>
      </c>
    </row>
    <row r="113" s="259" customFormat="1" ht="36" customHeight="1" spans="1:7">
      <c r="A113" s="279" t="s">
        <v>1521</v>
      </c>
      <c r="B113" s="278" t="s">
        <v>1522</v>
      </c>
      <c r="C113" s="275">
        <v>0</v>
      </c>
      <c r="D113" s="275">
        <v>0</v>
      </c>
      <c r="E113" s="276" t="str">
        <f t="shared" si="8"/>
        <v/>
      </c>
      <c r="F113" s="277" t="str">
        <f t="shared" si="6"/>
        <v>否</v>
      </c>
      <c r="G113" s="259" t="str">
        <f t="shared" si="7"/>
        <v>项</v>
      </c>
    </row>
    <row r="114" s="259" customFormat="1" ht="36" customHeight="1" spans="1:7">
      <c r="A114" s="279" t="s">
        <v>1523</v>
      </c>
      <c r="B114" s="278" t="s">
        <v>1524</v>
      </c>
      <c r="C114" s="275">
        <v>0</v>
      </c>
      <c r="D114" s="275">
        <v>0</v>
      </c>
      <c r="E114" s="276" t="str">
        <f t="shared" si="8"/>
        <v/>
      </c>
      <c r="F114" s="277" t="str">
        <f t="shared" si="6"/>
        <v>否</v>
      </c>
      <c r="G114" s="259" t="str">
        <f t="shared" si="7"/>
        <v>项</v>
      </c>
    </row>
    <row r="115" s="259" customFormat="1" ht="36" customHeight="1" spans="1:7">
      <c r="A115" s="279" t="s">
        <v>1525</v>
      </c>
      <c r="B115" s="278" t="s">
        <v>1526</v>
      </c>
      <c r="C115" s="275">
        <v>0</v>
      </c>
      <c r="D115" s="275">
        <v>0</v>
      </c>
      <c r="E115" s="276" t="str">
        <f t="shared" si="8"/>
        <v/>
      </c>
      <c r="F115" s="277" t="str">
        <f t="shared" si="6"/>
        <v>否</v>
      </c>
      <c r="G115" s="259" t="str">
        <f t="shared" si="7"/>
        <v>项</v>
      </c>
    </row>
    <row r="116" s="259" customFormat="1" ht="36" customHeight="1" spans="1:7">
      <c r="A116" s="279" t="s">
        <v>1527</v>
      </c>
      <c r="B116" s="278" t="s">
        <v>1528</v>
      </c>
      <c r="C116" s="275">
        <v>0</v>
      </c>
      <c r="D116" s="275">
        <v>0</v>
      </c>
      <c r="E116" s="276" t="str">
        <f t="shared" si="8"/>
        <v/>
      </c>
      <c r="F116" s="277" t="str">
        <f t="shared" si="6"/>
        <v>否</v>
      </c>
      <c r="G116" s="259" t="str">
        <f t="shared" si="7"/>
        <v>项</v>
      </c>
    </row>
    <row r="117" s="259" customFormat="1" ht="36" customHeight="1" spans="1:7">
      <c r="A117" s="284">
        <v>21370</v>
      </c>
      <c r="B117" s="274" t="s">
        <v>1529</v>
      </c>
      <c r="C117" s="275">
        <v>0</v>
      </c>
      <c r="D117" s="275">
        <v>0</v>
      </c>
      <c r="E117" s="276" t="str">
        <f t="shared" si="8"/>
        <v/>
      </c>
      <c r="F117" s="277" t="str">
        <f t="shared" si="6"/>
        <v>否</v>
      </c>
      <c r="G117" s="259" t="str">
        <f t="shared" si="7"/>
        <v>款</v>
      </c>
    </row>
    <row r="118" s="259" customFormat="1" ht="36" customHeight="1" spans="1:7">
      <c r="A118" s="285">
        <v>2137001</v>
      </c>
      <c r="B118" s="278" t="s">
        <v>1384</v>
      </c>
      <c r="C118" s="275">
        <v>0</v>
      </c>
      <c r="D118" s="275">
        <v>0</v>
      </c>
      <c r="E118" s="276" t="str">
        <f t="shared" si="8"/>
        <v/>
      </c>
      <c r="F118" s="277" t="str">
        <f t="shared" si="6"/>
        <v>否</v>
      </c>
      <c r="G118" s="259" t="str">
        <f t="shared" si="7"/>
        <v>项</v>
      </c>
    </row>
    <row r="119" s="259" customFormat="1" ht="36" customHeight="1" spans="1:7">
      <c r="A119" s="285">
        <v>2137099</v>
      </c>
      <c r="B119" s="278" t="s">
        <v>1530</v>
      </c>
      <c r="C119" s="275">
        <v>0</v>
      </c>
      <c r="D119" s="275">
        <v>0</v>
      </c>
      <c r="E119" s="276" t="str">
        <f t="shared" si="8"/>
        <v/>
      </c>
      <c r="F119" s="277" t="str">
        <f t="shared" si="6"/>
        <v>否</v>
      </c>
      <c r="G119" s="259" t="str">
        <f t="shared" si="7"/>
        <v>项</v>
      </c>
    </row>
    <row r="120" s="259" customFormat="1" ht="36" customHeight="1" spans="1:7">
      <c r="A120" s="284">
        <v>21371</v>
      </c>
      <c r="B120" s="274" t="s">
        <v>1531</v>
      </c>
      <c r="C120" s="275">
        <v>0</v>
      </c>
      <c r="D120" s="275">
        <v>0</v>
      </c>
      <c r="E120" s="276" t="str">
        <f t="shared" si="8"/>
        <v/>
      </c>
      <c r="F120" s="277" t="str">
        <f t="shared" si="6"/>
        <v>否</v>
      </c>
      <c r="G120" s="259" t="str">
        <f t="shared" si="7"/>
        <v>款</v>
      </c>
    </row>
    <row r="121" s="259" customFormat="1" ht="36" customHeight="1" spans="1:7">
      <c r="A121" s="285">
        <v>2137101</v>
      </c>
      <c r="B121" s="278" t="s">
        <v>1522</v>
      </c>
      <c r="C121" s="275">
        <v>0</v>
      </c>
      <c r="D121" s="275">
        <v>0</v>
      </c>
      <c r="E121" s="276" t="str">
        <f t="shared" si="8"/>
        <v/>
      </c>
      <c r="F121" s="277" t="str">
        <f t="shared" si="6"/>
        <v>否</v>
      </c>
      <c r="G121" s="259" t="str">
        <f t="shared" si="7"/>
        <v>项</v>
      </c>
    </row>
    <row r="122" s="259" customFormat="1" ht="36" customHeight="1" spans="1:7">
      <c r="A122" s="285">
        <v>2137102</v>
      </c>
      <c r="B122" s="278" t="s">
        <v>1532</v>
      </c>
      <c r="C122" s="275">
        <v>0</v>
      </c>
      <c r="D122" s="275">
        <v>0</v>
      </c>
      <c r="E122" s="276" t="str">
        <f t="shared" si="8"/>
        <v/>
      </c>
      <c r="F122" s="277" t="str">
        <f t="shared" si="6"/>
        <v>否</v>
      </c>
      <c r="G122" s="259" t="str">
        <f t="shared" si="7"/>
        <v>项</v>
      </c>
    </row>
    <row r="123" s="259" customFormat="1" ht="36" customHeight="1" spans="1:7">
      <c r="A123" s="285">
        <v>2137103</v>
      </c>
      <c r="B123" s="278" t="s">
        <v>1526</v>
      </c>
      <c r="C123" s="275">
        <v>0</v>
      </c>
      <c r="D123" s="275">
        <v>0</v>
      </c>
      <c r="E123" s="276" t="str">
        <f t="shared" si="8"/>
        <v/>
      </c>
      <c r="F123" s="277" t="str">
        <f t="shared" si="6"/>
        <v>否</v>
      </c>
      <c r="G123" s="259" t="str">
        <f t="shared" si="7"/>
        <v>项</v>
      </c>
    </row>
    <row r="124" s="259" customFormat="1" ht="36" customHeight="1" spans="1:7">
      <c r="A124" s="285">
        <v>2137199</v>
      </c>
      <c r="B124" s="278" t="s">
        <v>1533</v>
      </c>
      <c r="C124" s="275">
        <v>0</v>
      </c>
      <c r="D124" s="275">
        <v>0</v>
      </c>
      <c r="E124" s="276" t="str">
        <f t="shared" si="8"/>
        <v/>
      </c>
      <c r="F124" s="277" t="str">
        <f t="shared" si="6"/>
        <v>否</v>
      </c>
      <c r="G124" s="259" t="str">
        <f t="shared" si="7"/>
        <v>项</v>
      </c>
    </row>
    <row r="125" s="259" customFormat="1" ht="36" customHeight="1" spans="1:7">
      <c r="A125" s="273" t="s">
        <v>94</v>
      </c>
      <c r="B125" s="274" t="s">
        <v>1534</v>
      </c>
      <c r="C125" s="275">
        <v>0</v>
      </c>
      <c r="D125" s="275">
        <v>0</v>
      </c>
      <c r="E125" s="276" t="str">
        <f t="shared" si="8"/>
        <v/>
      </c>
      <c r="F125" s="277" t="str">
        <f t="shared" si="6"/>
        <v>是</v>
      </c>
      <c r="G125" s="259" t="str">
        <f t="shared" si="7"/>
        <v>类</v>
      </c>
    </row>
    <row r="126" s="259" customFormat="1" ht="36" customHeight="1" spans="1:7">
      <c r="A126" s="273" t="s">
        <v>1535</v>
      </c>
      <c r="B126" s="274" t="s">
        <v>1536</v>
      </c>
      <c r="C126" s="275">
        <v>0</v>
      </c>
      <c r="D126" s="275">
        <v>0</v>
      </c>
      <c r="E126" s="276" t="str">
        <f t="shared" si="8"/>
        <v/>
      </c>
      <c r="F126" s="277" t="str">
        <f t="shared" si="6"/>
        <v>否</v>
      </c>
      <c r="G126" s="259" t="str">
        <f t="shared" si="7"/>
        <v>款</v>
      </c>
    </row>
    <row r="127" s="259" customFormat="1" ht="36" customHeight="1" spans="1:7">
      <c r="A127" s="279" t="s">
        <v>1537</v>
      </c>
      <c r="B127" s="278" t="s">
        <v>1538</v>
      </c>
      <c r="C127" s="275">
        <v>0</v>
      </c>
      <c r="D127" s="275">
        <v>0</v>
      </c>
      <c r="E127" s="276" t="str">
        <f t="shared" si="8"/>
        <v/>
      </c>
      <c r="F127" s="277" t="str">
        <f t="shared" si="6"/>
        <v>否</v>
      </c>
      <c r="G127" s="259" t="str">
        <f t="shared" si="7"/>
        <v>项</v>
      </c>
    </row>
    <row r="128" s="259" customFormat="1" ht="36" customHeight="1" spans="1:7">
      <c r="A128" s="279" t="s">
        <v>1539</v>
      </c>
      <c r="B128" s="278" t="s">
        <v>1540</v>
      </c>
      <c r="C128" s="275">
        <v>0</v>
      </c>
      <c r="D128" s="275">
        <v>0</v>
      </c>
      <c r="E128" s="276" t="str">
        <f t="shared" si="8"/>
        <v/>
      </c>
      <c r="F128" s="277" t="str">
        <f t="shared" si="6"/>
        <v>否</v>
      </c>
      <c r="G128" s="259" t="str">
        <f t="shared" si="7"/>
        <v>项</v>
      </c>
    </row>
    <row r="129" s="259" customFormat="1" ht="36" customHeight="1" spans="1:7">
      <c r="A129" s="279" t="s">
        <v>1541</v>
      </c>
      <c r="B129" s="278" t="s">
        <v>1542</v>
      </c>
      <c r="C129" s="275">
        <v>0</v>
      </c>
      <c r="D129" s="275">
        <v>0</v>
      </c>
      <c r="E129" s="276" t="str">
        <f t="shared" si="8"/>
        <v/>
      </c>
      <c r="F129" s="277" t="str">
        <f t="shared" si="6"/>
        <v>否</v>
      </c>
      <c r="G129" s="259" t="str">
        <f t="shared" si="7"/>
        <v>项</v>
      </c>
    </row>
    <row r="130" s="259" customFormat="1" ht="36" customHeight="1" spans="1:7">
      <c r="A130" s="279" t="s">
        <v>1543</v>
      </c>
      <c r="B130" s="278" t="s">
        <v>1544</v>
      </c>
      <c r="C130" s="275">
        <v>0</v>
      </c>
      <c r="D130" s="275">
        <v>0</v>
      </c>
      <c r="E130" s="276" t="str">
        <f t="shared" si="8"/>
        <v/>
      </c>
      <c r="F130" s="277" t="str">
        <f t="shared" si="6"/>
        <v>否</v>
      </c>
      <c r="G130" s="259" t="str">
        <f t="shared" si="7"/>
        <v>项</v>
      </c>
    </row>
    <row r="131" s="259" customFormat="1" ht="36" customHeight="1" spans="1:7">
      <c r="A131" s="273" t="s">
        <v>1545</v>
      </c>
      <c r="B131" s="274" t="s">
        <v>1546</v>
      </c>
      <c r="C131" s="275">
        <v>0</v>
      </c>
      <c r="D131" s="275">
        <v>0</v>
      </c>
      <c r="E131" s="276" t="str">
        <f t="shared" si="8"/>
        <v/>
      </c>
      <c r="F131" s="277" t="str">
        <f t="shared" si="6"/>
        <v>否</v>
      </c>
      <c r="G131" s="259" t="str">
        <f t="shared" si="7"/>
        <v>款</v>
      </c>
    </row>
    <row r="132" s="259" customFormat="1" ht="36" customHeight="1" spans="1:7">
      <c r="A132" s="279" t="s">
        <v>1547</v>
      </c>
      <c r="B132" s="278" t="s">
        <v>1542</v>
      </c>
      <c r="C132" s="275">
        <v>0</v>
      </c>
      <c r="D132" s="275">
        <v>0</v>
      </c>
      <c r="E132" s="276" t="str">
        <f t="shared" si="8"/>
        <v/>
      </c>
      <c r="F132" s="277" t="str">
        <f t="shared" si="6"/>
        <v>否</v>
      </c>
      <c r="G132" s="259" t="str">
        <f t="shared" si="7"/>
        <v>项</v>
      </c>
    </row>
    <row r="133" s="259" customFormat="1" ht="36" customHeight="1" spans="1:7">
      <c r="A133" s="279" t="s">
        <v>1548</v>
      </c>
      <c r="B133" s="278" t="s">
        <v>1549</v>
      </c>
      <c r="C133" s="275">
        <v>0</v>
      </c>
      <c r="D133" s="275">
        <v>0</v>
      </c>
      <c r="E133" s="276" t="str">
        <f t="shared" si="8"/>
        <v/>
      </c>
      <c r="F133" s="277" t="str">
        <f t="shared" si="6"/>
        <v>否</v>
      </c>
      <c r="G133" s="259" t="str">
        <f t="shared" si="7"/>
        <v>项</v>
      </c>
    </row>
    <row r="134" s="259" customFormat="1" ht="36" customHeight="1" spans="1:7">
      <c r="A134" s="279" t="s">
        <v>1550</v>
      </c>
      <c r="B134" s="278" t="s">
        <v>1551</v>
      </c>
      <c r="C134" s="275">
        <v>0</v>
      </c>
      <c r="D134" s="275">
        <v>0</v>
      </c>
      <c r="E134" s="276" t="str">
        <f t="shared" si="8"/>
        <v/>
      </c>
      <c r="F134" s="277" t="str">
        <f t="shared" si="6"/>
        <v>否</v>
      </c>
      <c r="G134" s="259" t="str">
        <f t="shared" si="7"/>
        <v>项</v>
      </c>
    </row>
    <row r="135" s="259" customFormat="1" ht="36" customHeight="1" spans="1:7">
      <c r="A135" s="279" t="s">
        <v>1552</v>
      </c>
      <c r="B135" s="278" t="s">
        <v>1553</v>
      </c>
      <c r="C135" s="275">
        <v>0</v>
      </c>
      <c r="D135" s="275">
        <v>0</v>
      </c>
      <c r="E135" s="276" t="str">
        <f t="shared" si="8"/>
        <v/>
      </c>
      <c r="F135" s="277" t="str">
        <f t="shared" ref="F135:F198" si="9">IF(LEN(A135)=3,"是",IF(B135&lt;&gt;"",IF(SUM(C135:D135)&lt;&gt;0,"是","否"),"是"))</f>
        <v>否</v>
      </c>
      <c r="G135" s="259" t="str">
        <f t="shared" ref="G135:G198" si="10">IF(LEN(A135)=3,"类",IF(LEN(A135)=5,"款","项"))</f>
        <v>项</v>
      </c>
    </row>
    <row r="136" s="259" customFormat="1" ht="36" customHeight="1" spans="1:7">
      <c r="A136" s="273" t="s">
        <v>1554</v>
      </c>
      <c r="B136" s="274" t="s">
        <v>1555</v>
      </c>
      <c r="C136" s="275"/>
      <c r="D136" s="275"/>
      <c r="E136" s="276" t="str">
        <f t="shared" ref="E136:E199" si="11">IF(C136&lt;&gt;0,D136/C136-1,"")</f>
        <v/>
      </c>
      <c r="F136" s="277" t="str">
        <f t="shared" si="9"/>
        <v>否</v>
      </c>
      <c r="G136" s="259" t="str">
        <f t="shared" si="10"/>
        <v>款</v>
      </c>
    </row>
    <row r="137" s="259" customFormat="1" ht="36" customHeight="1" spans="1:7">
      <c r="A137" s="279" t="s">
        <v>1556</v>
      </c>
      <c r="B137" s="278" t="s">
        <v>1557</v>
      </c>
      <c r="C137" s="275"/>
      <c r="D137" s="275"/>
      <c r="E137" s="276" t="str">
        <f t="shared" si="11"/>
        <v/>
      </c>
      <c r="F137" s="277" t="str">
        <f t="shared" si="9"/>
        <v>否</v>
      </c>
      <c r="G137" s="259" t="str">
        <f t="shared" si="10"/>
        <v>项</v>
      </c>
    </row>
    <row r="138" s="259" customFormat="1" ht="36" customHeight="1" spans="1:7">
      <c r="A138" s="279" t="s">
        <v>1558</v>
      </c>
      <c r="B138" s="278" t="s">
        <v>1559</v>
      </c>
      <c r="C138" s="275"/>
      <c r="D138" s="275"/>
      <c r="E138" s="276" t="str">
        <f t="shared" si="11"/>
        <v/>
      </c>
      <c r="F138" s="277" t="str">
        <f t="shared" si="9"/>
        <v>否</v>
      </c>
      <c r="G138" s="259" t="str">
        <f t="shared" si="10"/>
        <v>项</v>
      </c>
    </row>
    <row r="139" s="259" customFormat="1" ht="36" customHeight="1" spans="1:7">
      <c r="A139" s="279" t="s">
        <v>1560</v>
      </c>
      <c r="B139" s="278" t="s">
        <v>1561</v>
      </c>
      <c r="C139" s="275"/>
      <c r="D139" s="275"/>
      <c r="E139" s="276" t="str">
        <f t="shared" si="11"/>
        <v/>
      </c>
      <c r="F139" s="277" t="str">
        <f t="shared" si="9"/>
        <v>否</v>
      </c>
      <c r="G139" s="259" t="str">
        <f t="shared" si="10"/>
        <v>项</v>
      </c>
    </row>
    <row r="140" s="259" customFormat="1" ht="36" customHeight="1" spans="1:7">
      <c r="A140" s="279" t="s">
        <v>1562</v>
      </c>
      <c r="B140" s="278" t="s">
        <v>1563</v>
      </c>
      <c r="C140" s="275"/>
      <c r="D140" s="275"/>
      <c r="E140" s="276" t="str">
        <f t="shared" si="11"/>
        <v/>
      </c>
      <c r="F140" s="277" t="str">
        <f t="shared" si="9"/>
        <v>否</v>
      </c>
      <c r="G140" s="259" t="str">
        <f t="shared" si="10"/>
        <v>项</v>
      </c>
    </row>
    <row r="141" s="259" customFormat="1" ht="36" customHeight="1" spans="1:7">
      <c r="A141" s="273" t="s">
        <v>1564</v>
      </c>
      <c r="B141" s="274" t="s">
        <v>1565</v>
      </c>
      <c r="C141" s="275">
        <v>0</v>
      </c>
      <c r="D141" s="275">
        <v>0</v>
      </c>
      <c r="E141" s="276" t="str">
        <f t="shared" si="11"/>
        <v/>
      </c>
      <c r="F141" s="277" t="str">
        <f t="shared" si="9"/>
        <v>否</v>
      </c>
      <c r="G141" s="259" t="str">
        <f t="shared" si="10"/>
        <v>款</v>
      </c>
    </row>
    <row r="142" s="259" customFormat="1" ht="36" customHeight="1" spans="1:7">
      <c r="A142" s="279" t="s">
        <v>1566</v>
      </c>
      <c r="B142" s="278" t="s">
        <v>1567</v>
      </c>
      <c r="C142" s="275">
        <v>0</v>
      </c>
      <c r="D142" s="275">
        <v>0</v>
      </c>
      <c r="E142" s="276" t="str">
        <f t="shared" si="11"/>
        <v/>
      </c>
      <c r="F142" s="277" t="str">
        <f t="shared" si="9"/>
        <v>否</v>
      </c>
      <c r="G142" s="259" t="str">
        <f t="shared" si="10"/>
        <v>项</v>
      </c>
    </row>
    <row r="143" s="259" customFormat="1" ht="36" customHeight="1" spans="1:7">
      <c r="A143" s="279" t="s">
        <v>1568</v>
      </c>
      <c r="B143" s="278" t="s">
        <v>1569</v>
      </c>
      <c r="C143" s="275">
        <v>0</v>
      </c>
      <c r="D143" s="275">
        <v>0</v>
      </c>
      <c r="E143" s="276" t="str">
        <f t="shared" si="11"/>
        <v/>
      </c>
      <c r="F143" s="277" t="str">
        <f t="shared" si="9"/>
        <v>否</v>
      </c>
      <c r="G143" s="259" t="str">
        <f t="shared" si="10"/>
        <v>项</v>
      </c>
    </row>
    <row r="144" s="259" customFormat="1" ht="36" customHeight="1" spans="1:7">
      <c r="A144" s="279" t="s">
        <v>1570</v>
      </c>
      <c r="B144" s="278" t="s">
        <v>1571</v>
      </c>
      <c r="C144" s="275">
        <v>0</v>
      </c>
      <c r="D144" s="275">
        <v>0</v>
      </c>
      <c r="E144" s="276" t="str">
        <f t="shared" si="11"/>
        <v/>
      </c>
      <c r="F144" s="277" t="str">
        <f t="shared" si="9"/>
        <v>否</v>
      </c>
      <c r="G144" s="259" t="str">
        <f t="shared" si="10"/>
        <v>项</v>
      </c>
    </row>
    <row r="145" s="259" customFormat="1" ht="36" customHeight="1" spans="1:7">
      <c r="A145" s="279" t="s">
        <v>1572</v>
      </c>
      <c r="B145" s="278" t="s">
        <v>1573</v>
      </c>
      <c r="C145" s="275">
        <v>0</v>
      </c>
      <c r="D145" s="275">
        <v>0</v>
      </c>
      <c r="E145" s="276" t="str">
        <f t="shared" si="11"/>
        <v/>
      </c>
      <c r="F145" s="277" t="str">
        <f t="shared" si="9"/>
        <v>否</v>
      </c>
      <c r="G145" s="259" t="str">
        <f t="shared" si="10"/>
        <v>项</v>
      </c>
    </row>
    <row r="146" s="259" customFormat="1" ht="36" customHeight="1" spans="1:7">
      <c r="A146" s="279" t="s">
        <v>1574</v>
      </c>
      <c r="B146" s="278" t="s">
        <v>1575</v>
      </c>
      <c r="C146" s="275">
        <v>0</v>
      </c>
      <c r="D146" s="275">
        <v>0</v>
      </c>
      <c r="E146" s="276" t="str">
        <f t="shared" si="11"/>
        <v/>
      </c>
      <c r="F146" s="277" t="str">
        <f t="shared" si="9"/>
        <v>否</v>
      </c>
      <c r="G146" s="259" t="str">
        <f t="shared" si="10"/>
        <v>项</v>
      </c>
    </row>
    <row r="147" s="259" customFormat="1" ht="36" customHeight="1" spans="1:7">
      <c r="A147" s="279" t="s">
        <v>1576</v>
      </c>
      <c r="B147" s="278" t="s">
        <v>1577</v>
      </c>
      <c r="C147" s="275">
        <v>0</v>
      </c>
      <c r="D147" s="275">
        <v>0</v>
      </c>
      <c r="E147" s="276" t="str">
        <f t="shared" si="11"/>
        <v/>
      </c>
      <c r="F147" s="277" t="str">
        <f t="shared" si="9"/>
        <v>否</v>
      </c>
      <c r="G147" s="259" t="str">
        <f t="shared" si="10"/>
        <v>项</v>
      </c>
    </row>
    <row r="148" s="259" customFormat="1" ht="36" customHeight="1" spans="1:7">
      <c r="A148" s="279" t="s">
        <v>1578</v>
      </c>
      <c r="B148" s="278" t="s">
        <v>1579</v>
      </c>
      <c r="C148" s="275">
        <v>0</v>
      </c>
      <c r="D148" s="275">
        <v>0</v>
      </c>
      <c r="E148" s="276" t="str">
        <f t="shared" si="11"/>
        <v/>
      </c>
      <c r="F148" s="277" t="str">
        <f t="shared" si="9"/>
        <v>否</v>
      </c>
      <c r="G148" s="259" t="str">
        <f t="shared" si="10"/>
        <v>项</v>
      </c>
    </row>
    <row r="149" s="259" customFormat="1" ht="36" customHeight="1" spans="1:7">
      <c r="A149" s="279" t="s">
        <v>1580</v>
      </c>
      <c r="B149" s="278" t="s">
        <v>1581</v>
      </c>
      <c r="C149" s="275">
        <v>0</v>
      </c>
      <c r="D149" s="275">
        <v>0</v>
      </c>
      <c r="E149" s="276" t="str">
        <f t="shared" si="11"/>
        <v/>
      </c>
      <c r="F149" s="277" t="str">
        <f t="shared" si="9"/>
        <v>否</v>
      </c>
      <c r="G149" s="259" t="str">
        <f t="shared" si="10"/>
        <v>项</v>
      </c>
    </row>
    <row r="150" s="259" customFormat="1" ht="36" customHeight="1" spans="1:7">
      <c r="A150" s="273" t="s">
        <v>1582</v>
      </c>
      <c r="B150" s="274" t="s">
        <v>1583</v>
      </c>
      <c r="C150" s="275">
        <v>0</v>
      </c>
      <c r="D150" s="275">
        <v>0</v>
      </c>
      <c r="E150" s="276" t="str">
        <f t="shared" si="11"/>
        <v/>
      </c>
      <c r="F150" s="277" t="str">
        <f t="shared" si="9"/>
        <v>否</v>
      </c>
      <c r="G150" s="259" t="str">
        <f t="shared" si="10"/>
        <v>款</v>
      </c>
    </row>
    <row r="151" s="259" customFormat="1" ht="36" customHeight="1" spans="1:7">
      <c r="A151" s="279" t="s">
        <v>1584</v>
      </c>
      <c r="B151" s="278" t="s">
        <v>1585</v>
      </c>
      <c r="C151" s="275">
        <v>0</v>
      </c>
      <c r="D151" s="275">
        <v>0</v>
      </c>
      <c r="E151" s="276" t="str">
        <f t="shared" si="11"/>
        <v/>
      </c>
      <c r="F151" s="277" t="str">
        <f t="shared" si="9"/>
        <v>否</v>
      </c>
      <c r="G151" s="259" t="str">
        <f t="shared" si="10"/>
        <v>项</v>
      </c>
    </row>
    <row r="152" s="259" customFormat="1" ht="36" customHeight="1" spans="1:7">
      <c r="A152" s="279" t="s">
        <v>1586</v>
      </c>
      <c r="B152" s="278" t="s">
        <v>1587</v>
      </c>
      <c r="C152" s="275">
        <v>0</v>
      </c>
      <c r="D152" s="275">
        <v>0</v>
      </c>
      <c r="E152" s="276" t="str">
        <f t="shared" si="11"/>
        <v/>
      </c>
      <c r="F152" s="277" t="str">
        <f t="shared" si="9"/>
        <v>否</v>
      </c>
      <c r="G152" s="259" t="str">
        <f t="shared" si="10"/>
        <v>项</v>
      </c>
    </row>
    <row r="153" s="259" customFormat="1" ht="36" customHeight="1" spans="1:7">
      <c r="A153" s="279" t="s">
        <v>1588</v>
      </c>
      <c r="B153" s="278" t="s">
        <v>1589</v>
      </c>
      <c r="C153" s="275">
        <v>0</v>
      </c>
      <c r="D153" s="275">
        <v>0</v>
      </c>
      <c r="E153" s="276" t="str">
        <f t="shared" si="11"/>
        <v/>
      </c>
      <c r="F153" s="277" t="str">
        <f t="shared" si="9"/>
        <v>否</v>
      </c>
      <c r="G153" s="259" t="str">
        <f t="shared" si="10"/>
        <v>项</v>
      </c>
    </row>
    <row r="154" s="259" customFormat="1" ht="36" customHeight="1" spans="1:7">
      <c r="A154" s="279" t="s">
        <v>1590</v>
      </c>
      <c r="B154" s="278" t="s">
        <v>1591</v>
      </c>
      <c r="C154" s="275">
        <v>0</v>
      </c>
      <c r="D154" s="275">
        <v>0</v>
      </c>
      <c r="E154" s="276" t="str">
        <f t="shared" si="11"/>
        <v/>
      </c>
      <c r="F154" s="277" t="str">
        <f t="shared" si="9"/>
        <v>否</v>
      </c>
      <c r="G154" s="259" t="str">
        <f t="shared" si="10"/>
        <v>项</v>
      </c>
    </row>
    <row r="155" s="259" customFormat="1" ht="36" customHeight="1" spans="1:7">
      <c r="A155" s="279" t="s">
        <v>1592</v>
      </c>
      <c r="B155" s="278" t="s">
        <v>1593</v>
      </c>
      <c r="C155" s="275">
        <v>0</v>
      </c>
      <c r="D155" s="275">
        <v>0</v>
      </c>
      <c r="E155" s="276" t="str">
        <f t="shared" si="11"/>
        <v/>
      </c>
      <c r="F155" s="277" t="str">
        <f t="shared" si="9"/>
        <v>否</v>
      </c>
      <c r="G155" s="259" t="str">
        <f t="shared" si="10"/>
        <v>项</v>
      </c>
    </row>
    <row r="156" s="259" customFormat="1" ht="36" customHeight="1" spans="1:7">
      <c r="A156" s="279" t="s">
        <v>1594</v>
      </c>
      <c r="B156" s="278" t="s">
        <v>1595</v>
      </c>
      <c r="C156" s="275">
        <v>0</v>
      </c>
      <c r="D156" s="275">
        <v>0</v>
      </c>
      <c r="E156" s="276" t="str">
        <f t="shared" si="11"/>
        <v/>
      </c>
      <c r="F156" s="277" t="str">
        <f t="shared" si="9"/>
        <v>否</v>
      </c>
      <c r="G156" s="259" t="str">
        <f t="shared" si="10"/>
        <v>项</v>
      </c>
    </row>
    <row r="157" s="259" customFormat="1" ht="36" customHeight="1" spans="1:7">
      <c r="A157" s="273" t="s">
        <v>1596</v>
      </c>
      <c r="B157" s="274" t="s">
        <v>1597</v>
      </c>
      <c r="C157" s="275">
        <v>0</v>
      </c>
      <c r="D157" s="275">
        <v>0</v>
      </c>
      <c r="E157" s="276" t="str">
        <f t="shared" si="11"/>
        <v/>
      </c>
      <c r="F157" s="277" t="str">
        <f t="shared" si="9"/>
        <v>否</v>
      </c>
      <c r="G157" s="259" t="str">
        <f t="shared" si="10"/>
        <v>款</v>
      </c>
    </row>
    <row r="158" s="259" customFormat="1" ht="36" customHeight="1" spans="1:7">
      <c r="A158" s="279" t="s">
        <v>1598</v>
      </c>
      <c r="B158" s="278" t="s">
        <v>1599</v>
      </c>
      <c r="C158" s="275">
        <v>0</v>
      </c>
      <c r="D158" s="275">
        <v>0</v>
      </c>
      <c r="E158" s="276" t="str">
        <f t="shared" si="11"/>
        <v/>
      </c>
      <c r="F158" s="277" t="str">
        <f t="shared" si="9"/>
        <v>否</v>
      </c>
      <c r="G158" s="259" t="str">
        <f t="shared" si="10"/>
        <v>项</v>
      </c>
    </row>
    <row r="159" s="259" customFormat="1" ht="36" customHeight="1" spans="1:7">
      <c r="A159" s="279" t="s">
        <v>1600</v>
      </c>
      <c r="B159" s="278" t="s">
        <v>1601</v>
      </c>
      <c r="C159" s="275">
        <v>0</v>
      </c>
      <c r="D159" s="275">
        <v>0</v>
      </c>
      <c r="E159" s="276" t="str">
        <f t="shared" si="11"/>
        <v/>
      </c>
      <c r="F159" s="277" t="str">
        <f t="shared" si="9"/>
        <v>否</v>
      </c>
      <c r="G159" s="259" t="str">
        <f t="shared" si="10"/>
        <v>项</v>
      </c>
    </row>
    <row r="160" s="259" customFormat="1" ht="36" customHeight="1" spans="1:7">
      <c r="A160" s="279" t="s">
        <v>1602</v>
      </c>
      <c r="B160" s="278" t="s">
        <v>1603</v>
      </c>
      <c r="C160" s="275">
        <v>0</v>
      </c>
      <c r="D160" s="275">
        <v>0</v>
      </c>
      <c r="E160" s="276" t="str">
        <f t="shared" si="11"/>
        <v/>
      </c>
      <c r="F160" s="277" t="str">
        <f t="shared" si="9"/>
        <v>否</v>
      </c>
      <c r="G160" s="259" t="str">
        <f t="shared" si="10"/>
        <v>项</v>
      </c>
    </row>
    <row r="161" s="259" customFormat="1" ht="36" customHeight="1" spans="1:7">
      <c r="A161" s="279" t="s">
        <v>1604</v>
      </c>
      <c r="B161" s="278" t="s">
        <v>1605</v>
      </c>
      <c r="C161" s="275">
        <v>0</v>
      </c>
      <c r="D161" s="275">
        <v>0</v>
      </c>
      <c r="E161" s="276" t="str">
        <f t="shared" si="11"/>
        <v/>
      </c>
      <c r="F161" s="277" t="str">
        <f t="shared" si="9"/>
        <v>否</v>
      </c>
      <c r="G161" s="259" t="str">
        <f t="shared" si="10"/>
        <v>项</v>
      </c>
    </row>
    <row r="162" s="259" customFormat="1" ht="36" customHeight="1" spans="1:7">
      <c r="A162" s="279" t="s">
        <v>1606</v>
      </c>
      <c r="B162" s="278" t="s">
        <v>1607</v>
      </c>
      <c r="C162" s="275">
        <v>0</v>
      </c>
      <c r="D162" s="275">
        <v>0</v>
      </c>
      <c r="E162" s="276" t="str">
        <f t="shared" si="11"/>
        <v/>
      </c>
      <c r="F162" s="277" t="str">
        <f t="shared" si="9"/>
        <v>否</v>
      </c>
      <c r="G162" s="259" t="str">
        <f t="shared" si="10"/>
        <v>项</v>
      </c>
    </row>
    <row r="163" s="259" customFormat="1" ht="36" customHeight="1" spans="1:7">
      <c r="A163" s="279" t="s">
        <v>1608</v>
      </c>
      <c r="B163" s="278" t="s">
        <v>1609</v>
      </c>
      <c r="C163" s="275">
        <v>0</v>
      </c>
      <c r="D163" s="275">
        <v>0</v>
      </c>
      <c r="E163" s="276" t="str">
        <f t="shared" si="11"/>
        <v/>
      </c>
      <c r="F163" s="277" t="str">
        <f t="shared" si="9"/>
        <v>否</v>
      </c>
      <c r="G163" s="259" t="str">
        <f t="shared" si="10"/>
        <v>项</v>
      </c>
    </row>
    <row r="164" s="259" customFormat="1" ht="36" customHeight="1" spans="1:7">
      <c r="A164" s="279" t="s">
        <v>1610</v>
      </c>
      <c r="B164" s="278" t="s">
        <v>1611</v>
      </c>
      <c r="C164" s="275">
        <v>0</v>
      </c>
      <c r="D164" s="275">
        <v>0</v>
      </c>
      <c r="E164" s="276" t="str">
        <f t="shared" si="11"/>
        <v/>
      </c>
      <c r="F164" s="277" t="str">
        <f t="shared" si="9"/>
        <v>否</v>
      </c>
      <c r="G164" s="259" t="str">
        <f t="shared" si="10"/>
        <v>项</v>
      </c>
    </row>
    <row r="165" s="259" customFormat="1" ht="36" customHeight="1" spans="1:7">
      <c r="A165" s="279" t="s">
        <v>1612</v>
      </c>
      <c r="B165" s="278" t="s">
        <v>1613</v>
      </c>
      <c r="C165" s="275">
        <v>0</v>
      </c>
      <c r="D165" s="275">
        <v>0</v>
      </c>
      <c r="E165" s="276" t="str">
        <f t="shared" si="11"/>
        <v/>
      </c>
      <c r="F165" s="277" t="str">
        <f t="shared" si="9"/>
        <v>否</v>
      </c>
      <c r="G165" s="259" t="str">
        <f t="shared" si="10"/>
        <v>项</v>
      </c>
    </row>
    <row r="166" s="259" customFormat="1" ht="36" customHeight="1" spans="1:7">
      <c r="A166" s="273" t="s">
        <v>1614</v>
      </c>
      <c r="B166" s="274" t="s">
        <v>1615</v>
      </c>
      <c r="C166" s="275">
        <v>0</v>
      </c>
      <c r="D166" s="275">
        <v>0</v>
      </c>
      <c r="E166" s="276" t="str">
        <f t="shared" si="11"/>
        <v/>
      </c>
      <c r="F166" s="277" t="str">
        <f t="shared" si="9"/>
        <v>否</v>
      </c>
      <c r="G166" s="259" t="str">
        <f t="shared" si="10"/>
        <v>款</v>
      </c>
    </row>
    <row r="167" s="259" customFormat="1" ht="36" customHeight="1" spans="1:7">
      <c r="A167" s="279" t="s">
        <v>1616</v>
      </c>
      <c r="B167" s="278" t="s">
        <v>1538</v>
      </c>
      <c r="C167" s="275">
        <v>0</v>
      </c>
      <c r="D167" s="275">
        <v>0</v>
      </c>
      <c r="E167" s="276" t="str">
        <f t="shared" si="11"/>
        <v/>
      </c>
      <c r="F167" s="277" t="str">
        <f t="shared" si="9"/>
        <v>否</v>
      </c>
      <c r="G167" s="259" t="str">
        <f t="shared" si="10"/>
        <v>项</v>
      </c>
    </row>
    <row r="168" s="259" customFormat="1" ht="36" customHeight="1" spans="1:7">
      <c r="A168" s="279" t="s">
        <v>1617</v>
      </c>
      <c r="B168" s="278" t="s">
        <v>1618</v>
      </c>
      <c r="C168" s="275">
        <v>0</v>
      </c>
      <c r="D168" s="275">
        <v>0</v>
      </c>
      <c r="E168" s="276" t="str">
        <f t="shared" si="11"/>
        <v/>
      </c>
      <c r="F168" s="277" t="str">
        <f t="shared" si="9"/>
        <v>否</v>
      </c>
      <c r="G168" s="259" t="str">
        <f t="shared" si="10"/>
        <v>项</v>
      </c>
    </row>
    <row r="169" s="259" customFormat="1" ht="36" customHeight="1" spans="1:7">
      <c r="A169" s="273" t="s">
        <v>1619</v>
      </c>
      <c r="B169" s="274" t="s">
        <v>1620</v>
      </c>
      <c r="C169" s="275">
        <v>0</v>
      </c>
      <c r="D169" s="275">
        <v>0</v>
      </c>
      <c r="E169" s="276" t="str">
        <f t="shared" si="11"/>
        <v/>
      </c>
      <c r="F169" s="277" t="str">
        <f t="shared" si="9"/>
        <v>否</v>
      </c>
      <c r="G169" s="259" t="str">
        <f t="shared" si="10"/>
        <v>款</v>
      </c>
    </row>
    <row r="170" s="259" customFormat="1" ht="36" customHeight="1" spans="1:7">
      <c r="A170" s="279" t="s">
        <v>1621</v>
      </c>
      <c r="B170" s="278" t="s">
        <v>1538</v>
      </c>
      <c r="C170" s="275">
        <v>0</v>
      </c>
      <c r="D170" s="275">
        <v>0</v>
      </c>
      <c r="E170" s="276" t="str">
        <f t="shared" si="11"/>
        <v/>
      </c>
      <c r="F170" s="277" t="str">
        <f t="shared" si="9"/>
        <v>否</v>
      </c>
      <c r="G170" s="259" t="str">
        <f t="shared" si="10"/>
        <v>项</v>
      </c>
    </row>
    <row r="171" s="259" customFormat="1" ht="36" customHeight="1" spans="1:7">
      <c r="A171" s="279" t="s">
        <v>1622</v>
      </c>
      <c r="B171" s="278" t="s">
        <v>1623</v>
      </c>
      <c r="C171" s="275">
        <v>0</v>
      </c>
      <c r="D171" s="275">
        <v>0</v>
      </c>
      <c r="E171" s="276" t="str">
        <f t="shared" si="11"/>
        <v/>
      </c>
      <c r="F171" s="277" t="str">
        <f t="shared" si="9"/>
        <v>否</v>
      </c>
      <c r="G171" s="259" t="str">
        <f t="shared" si="10"/>
        <v>项</v>
      </c>
    </row>
    <row r="172" s="259" customFormat="1" ht="36" customHeight="1" spans="1:7">
      <c r="A172" s="273" t="s">
        <v>1624</v>
      </c>
      <c r="B172" s="274" t="s">
        <v>1625</v>
      </c>
      <c r="C172" s="275">
        <v>0</v>
      </c>
      <c r="D172" s="275">
        <v>0</v>
      </c>
      <c r="E172" s="276" t="str">
        <f t="shared" si="11"/>
        <v/>
      </c>
      <c r="F172" s="277" t="str">
        <f t="shared" si="9"/>
        <v>否</v>
      </c>
      <c r="G172" s="259" t="str">
        <f t="shared" si="10"/>
        <v>款</v>
      </c>
    </row>
    <row r="173" s="259" customFormat="1" ht="36" customHeight="1" spans="1:7">
      <c r="A173" s="273" t="s">
        <v>1626</v>
      </c>
      <c r="B173" s="274" t="s">
        <v>1627</v>
      </c>
      <c r="C173" s="275"/>
      <c r="D173" s="275"/>
      <c r="E173" s="276" t="str">
        <f t="shared" si="11"/>
        <v/>
      </c>
      <c r="F173" s="277" t="str">
        <f t="shared" si="9"/>
        <v>否</v>
      </c>
      <c r="G173" s="259" t="str">
        <f t="shared" si="10"/>
        <v>款</v>
      </c>
    </row>
    <row r="174" s="259" customFormat="1" ht="36" customHeight="1" spans="1:7">
      <c r="A174" s="279" t="s">
        <v>1628</v>
      </c>
      <c r="B174" s="278" t="s">
        <v>1557</v>
      </c>
      <c r="C174" s="275"/>
      <c r="D174" s="275"/>
      <c r="E174" s="276" t="str">
        <f t="shared" si="11"/>
        <v/>
      </c>
      <c r="F174" s="277" t="str">
        <f t="shared" si="9"/>
        <v>否</v>
      </c>
      <c r="G174" s="259" t="str">
        <f t="shared" si="10"/>
        <v>项</v>
      </c>
    </row>
    <row r="175" s="259" customFormat="1" ht="36" customHeight="1" spans="1:7">
      <c r="A175" s="279" t="s">
        <v>1629</v>
      </c>
      <c r="B175" s="278" t="s">
        <v>1561</v>
      </c>
      <c r="C175" s="275"/>
      <c r="D175" s="275"/>
      <c r="E175" s="276" t="str">
        <f t="shared" si="11"/>
        <v/>
      </c>
      <c r="F175" s="277" t="str">
        <f t="shared" si="9"/>
        <v>否</v>
      </c>
      <c r="G175" s="259" t="str">
        <f t="shared" si="10"/>
        <v>项</v>
      </c>
    </row>
    <row r="176" s="259" customFormat="1" ht="36" customHeight="1" spans="1:7">
      <c r="A176" s="279" t="s">
        <v>1630</v>
      </c>
      <c r="B176" s="278" t="s">
        <v>1631</v>
      </c>
      <c r="C176" s="275"/>
      <c r="D176" s="275"/>
      <c r="E176" s="276" t="str">
        <f t="shared" si="11"/>
        <v/>
      </c>
      <c r="F176" s="277" t="str">
        <f t="shared" si="9"/>
        <v>否</v>
      </c>
      <c r="G176" s="259" t="str">
        <f t="shared" si="10"/>
        <v>项</v>
      </c>
    </row>
    <row r="177" s="259" customFormat="1" ht="36" customHeight="1" spans="1:7">
      <c r="A177" s="273" t="s">
        <v>96</v>
      </c>
      <c r="B177" s="274" t="s">
        <v>1632</v>
      </c>
      <c r="C177" s="275">
        <v>0</v>
      </c>
      <c r="D177" s="275">
        <v>0</v>
      </c>
      <c r="E177" s="276" t="str">
        <f t="shared" si="11"/>
        <v/>
      </c>
      <c r="F177" s="277" t="str">
        <f t="shared" si="9"/>
        <v>是</v>
      </c>
      <c r="G177" s="259" t="str">
        <f t="shared" si="10"/>
        <v>类</v>
      </c>
    </row>
    <row r="178" s="259" customFormat="1" ht="36" customHeight="1" spans="1:7">
      <c r="A178" s="273" t="s">
        <v>1633</v>
      </c>
      <c r="B178" s="274" t="s">
        <v>1634</v>
      </c>
      <c r="C178" s="275">
        <v>0</v>
      </c>
      <c r="D178" s="275">
        <v>0</v>
      </c>
      <c r="E178" s="276" t="str">
        <f t="shared" si="11"/>
        <v/>
      </c>
      <c r="F178" s="277" t="str">
        <f t="shared" si="9"/>
        <v>否</v>
      </c>
      <c r="G178" s="259" t="str">
        <f t="shared" si="10"/>
        <v>款</v>
      </c>
    </row>
    <row r="179" s="259" customFormat="1" ht="36" customHeight="1" spans="1:7">
      <c r="A179" s="279" t="s">
        <v>1635</v>
      </c>
      <c r="B179" s="278" t="s">
        <v>1636</v>
      </c>
      <c r="C179" s="275">
        <v>0</v>
      </c>
      <c r="D179" s="275">
        <v>0</v>
      </c>
      <c r="E179" s="276" t="str">
        <f t="shared" si="11"/>
        <v/>
      </c>
      <c r="F179" s="277" t="str">
        <f t="shared" si="9"/>
        <v>否</v>
      </c>
      <c r="G179" s="259" t="str">
        <f t="shared" si="10"/>
        <v>项</v>
      </c>
    </row>
    <row r="180" s="259" customFormat="1" ht="36" customHeight="1" spans="1:7">
      <c r="A180" s="279" t="s">
        <v>1637</v>
      </c>
      <c r="B180" s="278" t="s">
        <v>1638</v>
      </c>
      <c r="C180" s="275">
        <v>0</v>
      </c>
      <c r="D180" s="275">
        <v>0</v>
      </c>
      <c r="E180" s="276" t="str">
        <f t="shared" si="11"/>
        <v/>
      </c>
      <c r="F180" s="277" t="str">
        <f t="shared" si="9"/>
        <v>否</v>
      </c>
      <c r="G180" s="259" t="str">
        <f t="shared" si="10"/>
        <v>项</v>
      </c>
    </row>
    <row r="181" s="259" customFormat="1" ht="36" customHeight="1" spans="1:7">
      <c r="A181" s="273" t="s">
        <v>118</v>
      </c>
      <c r="B181" s="274" t="s">
        <v>1639</v>
      </c>
      <c r="C181" s="275">
        <v>655</v>
      </c>
      <c r="D181" s="275">
        <v>0</v>
      </c>
      <c r="E181" s="276">
        <f t="shared" si="11"/>
        <v>-1</v>
      </c>
      <c r="F181" s="277" t="str">
        <f t="shared" si="9"/>
        <v>是</v>
      </c>
      <c r="G181" s="259" t="str">
        <f t="shared" si="10"/>
        <v>类</v>
      </c>
    </row>
    <row r="182" s="259" customFormat="1" ht="36" customHeight="1" spans="1:7">
      <c r="A182" s="273" t="s">
        <v>1640</v>
      </c>
      <c r="B182" s="274" t="s">
        <v>1641</v>
      </c>
      <c r="C182" s="275">
        <v>0</v>
      </c>
      <c r="D182" s="275">
        <v>0</v>
      </c>
      <c r="E182" s="276" t="str">
        <f t="shared" si="11"/>
        <v/>
      </c>
      <c r="F182" s="277" t="str">
        <f t="shared" si="9"/>
        <v>否</v>
      </c>
      <c r="G182" s="259" t="str">
        <f t="shared" si="10"/>
        <v>款</v>
      </c>
    </row>
    <row r="183" s="259" customFormat="1" ht="36" customHeight="1" spans="1:7">
      <c r="A183" s="279" t="s">
        <v>1642</v>
      </c>
      <c r="B183" s="278" t="s">
        <v>1643</v>
      </c>
      <c r="C183" s="275">
        <v>0</v>
      </c>
      <c r="D183" s="275">
        <v>0</v>
      </c>
      <c r="E183" s="276" t="str">
        <f t="shared" si="11"/>
        <v/>
      </c>
      <c r="F183" s="277" t="str">
        <f t="shared" si="9"/>
        <v>否</v>
      </c>
      <c r="G183" s="259" t="str">
        <f t="shared" si="10"/>
        <v>项</v>
      </c>
    </row>
    <row r="184" s="259" customFormat="1" ht="36" customHeight="1" spans="1:7">
      <c r="A184" s="279" t="s">
        <v>1644</v>
      </c>
      <c r="B184" s="278" t="s">
        <v>1645</v>
      </c>
      <c r="C184" s="275">
        <v>0</v>
      </c>
      <c r="D184" s="275">
        <v>0</v>
      </c>
      <c r="E184" s="276" t="str">
        <f t="shared" si="11"/>
        <v/>
      </c>
      <c r="F184" s="277" t="str">
        <f t="shared" si="9"/>
        <v>否</v>
      </c>
      <c r="G184" s="259" t="str">
        <f t="shared" si="10"/>
        <v>项</v>
      </c>
    </row>
    <row r="185" s="259" customFormat="1" ht="36" customHeight="1" spans="1:7">
      <c r="A185" s="279" t="s">
        <v>1646</v>
      </c>
      <c r="B185" s="278" t="s">
        <v>1647</v>
      </c>
      <c r="C185" s="275">
        <v>0</v>
      </c>
      <c r="D185" s="275">
        <v>0</v>
      </c>
      <c r="E185" s="276" t="str">
        <f t="shared" si="11"/>
        <v/>
      </c>
      <c r="F185" s="277" t="str">
        <f t="shared" si="9"/>
        <v>否</v>
      </c>
      <c r="G185" s="259" t="str">
        <f t="shared" si="10"/>
        <v>项</v>
      </c>
    </row>
    <row r="186" s="259" customFormat="1" ht="36" customHeight="1" spans="1:7">
      <c r="A186" s="273" t="s">
        <v>1648</v>
      </c>
      <c r="B186" s="274" t="s">
        <v>1649</v>
      </c>
      <c r="C186" s="275">
        <v>0</v>
      </c>
      <c r="D186" s="275">
        <v>0</v>
      </c>
      <c r="E186" s="276" t="str">
        <f t="shared" si="11"/>
        <v/>
      </c>
      <c r="F186" s="277" t="str">
        <f t="shared" si="9"/>
        <v>否</v>
      </c>
      <c r="G186" s="259" t="str">
        <f t="shared" si="10"/>
        <v>款</v>
      </c>
    </row>
    <row r="187" s="259" customFormat="1" ht="36" customHeight="1" spans="1:7">
      <c r="A187" s="279" t="s">
        <v>1650</v>
      </c>
      <c r="B187" s="278" t="s">
        <v>1651</v>
      </c>
      <c r="C187" s="275">
        <v>0</v>
      </c>
      <c r="D187" s="275">
        <v>0</v>
      </c>
      <c r="E187" s="276" t="str">
        <f t="shared" si="11"/>
        <v/>
      </c>
      <c r="F187" s="277" t="str">
        <f t="shared" si="9"/>
        <v>否</v>
      </c>
      <c r="G187" s="259" t="str">
        <f t="shared" si="10"/>
        <v>项</v>
      </c>
    </row>
    <row r="188" s="259" customFormat="1" ht="36" customHeight="1" spans="1:7">
      <c r="A188" s="279" t="s">
        <v>1652</v>
      </c>
      <c r="B188" s="278" t="s">
        <v>1653</v>
      </c>
      <c r="C188" s="275">
        <v>0</v>
      </c>
      <c r="D188" s="275">
        <v>0</v>
      </c>
      <c r="E188" s="276" t="str">
        <f t="shared" si="11"/>
        <v/>
      </c>
      <c r="F188" s="277" t="str">
        <f t="shared" si="9"/>
        <v>否</v>
      </c>
      <c r="G188" s="259" t="str">
        <f t="shared" si="10"/>
        <v>项</v>
      </c>
    </row>
    <row r="189" s="259" customFormat="1" ht="36" customHeight="1" spans="1:7">
      <c r="A189" s="279" t="s">
        <v>1654</v>
      </c>
      <c r="B189" s="278" t="s">
        <v>1655</v>
      </c>
      <c r="C189" s="275">
        <v>0</v>
      </c>
      <c r="D189" s="275">
        <v>0</v>
      </c>
      <c r="E189" s="276" t="str">
        <f t="shared" si="11"/>
        <v/>
      </c>
      <c r="F189" s="277" t="str">
        <f t="shared" si="9"/>
        <v>否</v>
      </c>
      <c r="G189" s="259" t="str">
        <f t="shared" si="10"/>
        <v>项</v>
      </c>
    </row>
    <row r="190" s="259" customFormat="1" ht="36" customHeight="1" spans="1:7">
      <c r="A190" s="279" t="s">
        <v>1656</v>
      </c>
      <c r="B190" s="278" t="s">
        <v>1657</v>
      </c>
      <c r="C190" s="275">
        <v>0</v>
      </c>
      <c r="D190" s="275">
        <v>0</v>
      </c>
      <c r="E190" s="276" t="str">
        <f t="shared" si="11"/>
        <v/>
      </c>
      <c r="F190" s="277" t="str">
        <f t="shared" si="9"/>
        <v>否</v>
      </c>
      <c r="G190" s="259" t="str">
        <f t="shared" si="10"/>
        <v>项</v>
      </c>
    </row>
    <row r="191" s="259" customFormat="1" ht="36" customHeight="1" spans="1:7">
      <c r="A191" s="279" t="s">
        <v>1658</v>
      </c>
      <c r="B191" s="278" t="s">
        <v>1659</v>
      </c>
      <c r="C191" s="275">
        <v>0</v>
      </c>
      <c r="D191" s="275">
        <v>0</v>
      </c>
      <c r="E191" s="276" t="str">
        <f t="shared" si="11"/>
        <v/>
      </c>
      <c r="F191" s="277" t="str">
        <f t="shared" si="9"/>
        <v>否</v>
      </c>
      <c r="G191" s="259" t="str">
        <f t="shared" si="10"/>
        <v>项</v>
      </c>
    </row>
    <row r="192" s="259" customFormat="1" ht="36" customHeight="1" spans="1:7">
      <c r="A192" s="279" t="s">
        <v>1660</v>
      </c>
      <c r="B192" s="278" t="s">
        <v>1661</v>
      </c>
      <c r="C192" s="275">
        <v>0</v>
      </c>
      <c r="D192" s="275">
        <v>0</v>
      </c>
      <c r="E192" s="276" t="str">
        <f t="shared" si="11"/>
        <v/>
      </c>
      <c r="F192" s="277" t="str">
        <f t="shared" si="9"/>
        <v>否</v>
      </c>
      <c r="G192" s="259" t="str">
        <f t="shared" si="10"/>
        <v>项</v>
      </c>
    </row>
    <row r="193" s="259" customFormat="1" ht="36" customHeight="1" spans="1:7">
      <c r="A193" s="279" t="s">
        <v>1662</v>
      </c>
      <c r="B193" s="278" t="s">
        <v>1663</v>
      </c>
      <c r="C193" s="275">
        <v>0</v>
      </c>
      <c r="D193" s="275">
        <v>0</v>
      </c>
      <c r="E193" s="276" t="str">
        <f t="shared" si="11"/>
        <v/>
      </c>
      <c r="F193" s="277" t="str">
        <f t="shared" si="9"/>
        <v>否</v>
      </c>
      <c r="G193" s="259" t="str">
        <f t="shared" si="10"/>
        <v>项</v>
      </c>
    </row>
    <row r="194" s="259" customFormat="1" ht="36" customHeight="1" spans="1:7">
      <c r="A194" s="279" t="s">
        <v>1664</v>
      </c>
      <c r="B194" s="278" t="s">
        <v>1665</v>
      </c>
      <c r="C194" s="275">
        <v>0</v>
      </c>
      <c r="D194" s="275">
        <v>0</v>
      </c>
      <c r="E194" s="276" t="str">
        <f t="shared" si="11"/>
        <v/>
      </c>
      <c r="F194" s="277" t="str">
        <f t="shared" si="9"/>
        <v>否</v>
      </c>
      <c r="G194" s="259" t="str">
        <f t="shared" si="10"/>
        <v>项</v>
      </c>
    </row>
    <row r="195" s="259" customFormat="1" ht="36" customHeight="1" spans="1:7">
      <c r="A195" s="273" t="s">
        <v>1666</v>
      </c>
      <c r="B195" s="274" t="s">
        <v>1667</v>
      </c>
      <c r="C195" s="275">
        <v>655</v>
      </c>
      <c r="D195" s="275">
        <v>0</v>
      </c>
      <c r="E195" s="276">
        <f t="shared" si="11"/>
        <v>-1</v>
      </c>
      <c r="F195" s="277" t="str">
        <f t="shared" si="9"/>
        <v>是</v>
      </c>
      <c r="G195" s="259" t="str">
        <f t="shared" si="10"/>
        <v>款</v>
      </c>
    </row>
    <row r="196" s="259" customFormat="1" ht="36" customHeight="1" spans="1:7">
      <c r="A196" s="285">
        <v>2296001</v>
      </c>
      <c r="B196" s="278" t="s">
        <v>1668</v>
      </c>
      <c r="C196" s="275">
        <v>0</v>
      </c>
      <c r="D196" s="275">
        <v>0</v>
      </c>
      <c r="E196" s="276" t="str">
        <f t="shared" si="11"/>
        <v/>
      </c>
      <c r="F196" s="277" t="str">
        <f t="shared" si="9"/>
        <v>否</v>
      </c>
      <c r="G196" s="259" t="str">
        <f t="shared" si="10"/>
        <v>项</v>
      </c>
    </row>
    <row r="197" s="259" customFormat="1" ht="36" customHeight="1" spans="1:7">
      <c r="A197" s="279" t="s">
        <v>1669</v>
      </c>
      <c r="B197" s="278" t="s">
        <v>1670</v>
      </c>
      <c r="C197" s="280">
        <v>335</v>
      </c>
      <c r="D197" s="275">
        <v>0</v>
      </c>
      <c r="E197" s="281">
        <f t="shared" si="11"/>
        <v>-1</v>
      </c>
      <c r="F197" s="277" t="str">
        <f t="shared" si="9"/>
        <v>是</v>
      </c>
      <c r="G197" s="259" t="str">
        <f t="shared" si="10"/>
        <v>项</v>
      </c>
    </row>
    <row r="198" s="259" customFormat="1" ht="36" customHeight="1" spans="1:7">
      <c r="A198" s="279" t="s">
        <v>1671</v>
      </c>
      <c r="B198" s="278" t="s">
        <v>1672</v>
      </c>
      <c r="C198" s="280">
        <v>168</v>
      </c>
      <c r="D198" s="275">
        <v>0</v>
      </c>
      <c r="E198" s="281">
        <f t="shared" si="11"/>
        <v>-1</v>
      </c>
      <c r="F198" s="277" t="str">
        <f t="shared" si="9"/>
        <v>是</v>
      </c>
      <c r="G198" s="259" t="str">
        <f t="shared" si="10"/>
        <v>项</v>
      </c>
    </row>
    <row r="199" s="259" customFormat="1" ht="36" customHeight="1" spans="1:7">
      <c r="A199" s="279" t="s">
        <v>1673</v>
      </c>
      <c r="B199" s="278" t="s">
        <v>1674</v>
      </c>
      <c r="C199" s="280">
        <v>0</v>
      </c>
      <c r="D199" s="275">
        <v>0</v>
      </c>
      <c r="E199" s="276" t="str">
        <f t="shared" si="11"/>
        <v/>
      </c>
      <c r="F199" s="277" t="str">
        <f t="shared" ref="F199:F262" si="12">IF(LEN(A199)=3,"是",IF(B199&lt;&gt;"",IF(SUM(C199:D199)&lt;&gt;0,"是","否"),"是"))</f>
        <v>否</v>
      </c>
      <c r="G199" s="259" t="str">
        <f t="shared" ref="G199:G262" si="13">IF(LEN(A199)=3,"类",IF(LEN(A199)=5,"款","项"))</f>
        <v>项</v>
      </c>
    </row>
    <row r="200" s="259" customFormat="1" ht="36" customHeight="1" spans="1:7">
      <c r="A200" s="279" t="s">
        <v>1675</v>
      </c>
      <c r="B200" s="278" t="s">
        <v>1676</v>
      </c>
      <c r="C200" s="280">
        <v>0</v>
      </c>
      <c r="D200" s="275">
        <v>0</v>
      </c>
      <c r="E200" s="276" t="str">
        <f t="shared" ref="E200:E263" si="14">IF(C200&lt;&gt;0,D200/C200-1,"")</f>
        <v/>
      </c>
      <c r="F200" s="277" t="str">
        <f t="shared" si="12"/>
        <v>否</v>
      </c>
      <c r="G200" s="259" t="str">
        <f t="shared" si="13"/>
        <v>项</v>
      </c>
    </row>
    <row r="201" s="259" customFormat="1" ht="36" customHeight="1" spans="1:7">
      <c r="A201" s="279" t="s">
        <v>1677</v>
      </c>
      <c r="B201" s="278" t="s">
        <v>1678</v>
      </c>
      <c r="C201" s="280">
        <v>23</v>
      </c>
      <c r="D201" s="275">
        <v>0</v>
      </c>
      <c r="E201" s="281">
        <f t="shared" si="14"/>
        <v>-1</v>
      </c>
      <c r="F201" s="277" t="str">
        <f t="shared" si="12"/>
        <v>是</v>
      </c>
      <c r="G201" s="259" t="str">
        <f t="shared" si="13"/>
        <v>项</v>
      </c>
    </row>
    <row r="202" s="259" customFormat="1" ht="36" customHeight="1" spans="1:7">
      <c r="A202" s="279" t="s">
        <v>1679</v>
      </c>
      <c r="B202" s="278" t="s">
        <v>1680</v>
      </c>
      <c r="C202" s="280">
        <v>0</v>
      </c>
      <c r="D202" s="275">
        <v>0</v>
      </c>
      <c r="E202" s="276" t="str">
        <f t="shared" si="14"/>
        <v/>
      </c>
      <c r="F202" s="277" t="str">
        <f t="shared" si="12"/>
        <v>否</v>
      </c>
      <c r="G202" s="259" t="str">
        <f t="shared" si="13"/>
        <v>项</v>
      </c>
    </row>
    <row r="203" s="259" customFormat="1" ht="36" customHeight="1" spans="1:7">
      <c r="A203" s="279" t="s">
        <v>1681</v>
      </c>
      <c r="B203" s="278" t="s">
        <v>1682</v>
      </c>
      <c r="C203" s="280">
        <v>0</v>
      </c>
      <c r="D203" s="275">
        <v>0</v>
      </c>
      <c r="E203" s="276" t="str">
        <f t="shared" si="14"/>
        <v/>
      </c>
      <c r="F203" s="277" t="str">
        <f t="shared" si="12"/>
        <v>否</v>
      </c>
      <c r="G203" s="259" t="str">
        <f t="shared" si="13"/>
        <v>项</v>
      </c>
    </row>
    <row r="204" s="259" customFormat="1" ht="36" customHeight="1" spans="1:7">
      <c r="A204" s="279" t="s">
        <v>1683</v>
      </c>
      <c r="B204" s="278" t="s">
        <v>1684</v>
      </c>
      <c r="C204" s="280">
        <v>0</v>
      </c>
      <c r="D204" s="275">
        <v>0</v>
      </c>
      <c r="E204" s="276" t="str">
        <f t="shared" si="14"/>
        <v/>
      </c>
      <c r="F204" s="277" t="str">
        <f t="shared" si="12"/>
        <v>否</v>
      </c>
      <c r="G204" s="259" t="str">
        <f t="shared" si="13"/>
        <v>项</v>
      </c>
    </row>
    <row r="205" s="259" customFormat="1" ht="36" customHeight="1" spans="1:7">
      <c r="A205" s="279" t="s">
        <v>1685</v>
      </c>
      <c r="B205" s="278" t="s">
        <v>1686</v>
      </c>
      <c r="C205" s="280">
        <v>36</v>
      </c>
      <c r="D205" s="275">
        <v>0</v>
      </c>
      <c r="E205" s="281">
        <f t="shared" si="14"/>
        <v>-1</v>
      </c>
      <c r="F205" s="277" t="str">
        <f t="shared" si="12"/>
        <v>是</v>
      </c>
      <c r="G205" s="259" t="str">
        <f t="shared" si="13"/>
        <v>项</v>
      </c>
    </row>
    <row r="206" s="259" customFormat="1" ht="36" customHeight="1" spans="1:7">
      <c r="A206" s="279" t="s">
        <v>1687</v>
      </c>
      <c r="B206" s="278" t="s">
        <v>1688</v>
      </c>
      <c r="C206" s="280">
        <v>93</v>
      </c>
      <c r="D206" s="275">
        <v>0</v>
      </c>
      <c r="E206" s="281">
        <f t="shared" si="14"/>
        <v>-1</v>
      </c>
      <c r="F206" s="277" t="str">
        <f t="shared" si="12"/>
        <v>是</v>
      </c>
      <c r="G206" s="259" t="str">
        <f t="shared" si="13"/>
        <v>项</v>
      </c>
    </row>
    <row r="207" s="259" customFormat="1" ht="36" customHeight="1" spans="1:7">
      <c r="A207" s="273" t="s">
        <v>114</v>
      </c>
      <c r="B207" s="274" t="s">
        <v>1689</v>
      </c>
      <c r="C207" s="275">
        <v>35883</v>
      </c>
      <c r="D207" s="275">
        <v>25131</v>
      </c>
      <c r="E207" s="276">
        <f t="shared" si="14"/>
        <v>-0.3</v>
      </c>
      <c r="F207" s="277" t="str">
        <f t="shared" si="12"/>
        <v>是</v>
      </c>
      <c r="G207" s="259" t="str">
        <f t="shared" si="13"/>
        <v>类</v>
      </c>
    </row>
    <row r="208" s="259" customFormat="1" ht="36" customHeight="1" spans="1:7">
      <c r="A208" s="279" t="s">
        <v>1690</v>
      </c>
      <c r="B208" s="278" t="s">
        <v>1691</v>
      </c>
      <c r="C208" s="275">
        <v>0</v>
      </c>
      <c r="D208" s="275">
        <v>0</v>
      </c>
      <c r="E208" s="276" t="str">
        <f t="shared" si="14"/>
        <v/>
      </c>
      <c r="F208" s="277" t="str">
        <f t="shared" si="12"/>
        <v>否</v>
      </c>
      <c r="G208" s="259" t="str">
        <f t="shared" si="13"/>
        <v>项</v>
      </c>
    </row>
    <row r="209" s="259" customFormat="1" ht="36" customHeight="1" spans="1:7">
      <c r="A209" s="279" t="s">
        <v>1692</v>
      </c>
      <c r="B209" s="278" t="s">
        <v>1693</v>
      </c>
      <c r="C209" s="275">
        <v>0</v>
      </c>
      <c r="D209" s="275">
        <v>0</v>
      </c>
      <c r="E209" s="276" t="str">
        <f t="shared" si="14"/>
        <v/>
      </c>
      <c r="F209" s="277" t="str">
        <f t="shared" si="12"/>
        <v>否</v>
      </c>
      <c r="G209" s="259" t="str">
        <f t="shared" si="13"/>
        <v>项</v>
      </c>
    </row>
    <row r="210" s="259" customFormat="1" ht="36" customHeight="1" spans="1:7">
      <c r="A210" s="279" t="s">
        <v>1694</v>
      </c>
      <c r="B210" s="278" t="s">
        <v>1695</v>
      </c>
      <c r="C210" s="275">
        <v>0</v>
      </c>
      <c r="D210" s="275">
        <v>0</v>
      </c>
      <c r="E210" s="276" t="str">
        <f t="shared" si="14"/>
        <v/>
      </c>
      <c r="F210" s="277" t="str">
        <f t="shared" si="12"/>
        <v>否</v>
      </c>
      <c r="G210" s="259" t="str">
        <f t="shared" si="13"/>
        <v>项</v>
      </c>
    </row>
    <row r="211" s="259" customFormat="1" ht="36" customHeight="1" spans="1:7">
      <c r="A211" s="279" t="s">
        <v>1696</v>
      </c>
      <c r="B211" s="278" t="s">
        <v>1697</v>
      </c>
      <c r="C211" s="280">
        <v>4028</v>
      </c>
      <c r="D211" s="280">
        <v>3769</v>
      </c>
      <c r="E211" s="281">
        <f t="shared" si="14"/>
        <v>-0.064</v>
      </c>
      <c r="F211" s="277" t="str">
        <f t="shared" si="12"/>
        <v>是</v>
      </c>
      <c r="G211" s="259" t="str">
        <f t="shared" si="13"/>
        <v>项</v>
      </c>
    </row>
    <row r="212" s="259" customFormat="1" ht="36" customHeight="1" spans="1:7">
      <c r="A212" s="279" t="s">
        <v>1698</v>
      </c>
      <c r="B212" s="278" t="s">
        <v>1699</v>
      </c>
      <c r="C212" s="275">
        <v>0</v>
      </c>
      <c r="D212" s="275">
        <v>0</v>
      </c>
      <c r="E212" s="276" t="str">
        <f t="shared" si="14"/>
        <v/>
      </c>
      <c r="F212" s="277" t="str">
        <f t="shared" si="12"/>
        <v>否</v>
      </c>
      <c r="G212" s="259" t="str">
        <f t="shared" si="13"/>
        <v>项</v>
      </c>
    </row>
    <row r="213" s="259" customFormat="1" ht="36" customHeight="1" spans="1:7">
      <c r="A213" s="279" t="s">
        <v>1700</v>
      </c>
      <c r="B213" s="278" t="s">
        <v>1701</v>
      </c>
      <c r="C213" s="275">
        <v>0</v>
      </c>
      <c r="D213" s="275">
        <v>0</v>
      </c>
      <c r="E213" s="276" t="str">
        <f t="shared" si="14"/>
        <v/>
      </c>
      <c r="F213" s="277" t="str">
        <f t="shared" si="12"/>
        <v>否</v>
      </c>
      <c r="G213" s="259" t="str">
        <f t="shared" si="13"/>
        <v>项</v>
      </c>
    </row>
    <row r="214" s="259" customFormat="1" ht="36" customHeight="1" spans="1:7">
      <c r="A214" s="279" t="s">
        <v>1702</v>
      </c>
      <c r="B214" s="278" t="s">
        <v>1703</v>
      </c>
      <c r="C214" s="275">
        <v>0</v>
      </c>
      <c r="D214" s="275">
        <v>0</v>
      </c>
      <c r="E214" s="276" t="str">
        <f t="shared" si="14"/>
        <v/>
      </c>
      <c r="F214" s="277" t="str">
        <f t="shared" si="12"/>
        <v>否</v>
      </c>
      <c r="G214" s="259" t="str">
        <f t="shared" si="13"/>
        <v>项</v>
      </c>
    </row>
    <row r="215" s="259" customFormat="1" ht="36" customHeight="1" spans="1:7">
      <c r="A215" s="279" t="s">
        <v>1704</v>
      </c>
      <c r="B215" s="278" t="s">
        <v>1705</v>
      </c>
      <c r="C215" s="275">
        <v>0</v>
      </c>
      <c r="D215" s="275">
        <v>0</v>
      </c>
      <c r="E215" s="276" t="str">
        <f t="shared" si="14"/>
        <v/>
      </c>
      <c r="F215" s="277" t="str">
        <f t="shared" si="12"/>
        <v>否</v>
      </c>
      <c r="G215" s="259" t="str">
        <f t="shared" si="13"/>
        <v>项</v>
      </c>
    </row>
    <row r="216" s="259" customFormat="1" ht="36" customHeight="1" spans="1:7">
      <c r="A216" s="279" t="s">
        <v>1706</v>
      </c>
      <c r="B216" s="278" t="s">
        <v>1707</v>
      </c>
      <c r="C216" s="275">
        <v>0</v>
      </c>
      <c r="D216" s="275">
        <v>0</v>
      </c>
      <c r="E216" s="276" t="str">
        <f t="shared" si="14"/>
        <v/>
      </c>
      <c r="F216" s="277" t="str">
        <f t="shared" si="12"/>
        <v>否</v>
      </c>
      <c r="G216" s="259" t="str">
        <f t="shared" si="13"/>
        <v>项</v>
      </c>
    </row>
    <row r="217" s="259" customFormat="1" ht="36" customHeight="1" spans="1:7">
      <c r="A217" s="279" t="s">
        <v>1708</v>
      </c>
      <c r="B217" s="278" t="s">
        <v>1709</v>
      </c>
      <c r="C217" s="275">
        <v>0</v>
      </c>
      <c r="D217" s="275">
        <v>0</v>
      </c>
      <c r="E217" s="276" t="str">
        <f t="shared" si="14"/>
        <v/>
      </c>
      <c r="F217" s="277" t="str">
        <f t="shared" si="12"/>
        <v>否</v>
      </c>
      <c r="G217" s="259" t="str">
        <f t="shared" si="13"/>
        <v>项</v>
      </c>
    </row>
    <row r="218" s="259" customFormat="1" ht="36" customHeight="1" spans="1:7">
      <c r="A218" s="279" t="s">
        <v>1710</v>
      </c>
      <c r="B218" s="278" t="s">
        <v>1711</v>
      </c>
      <c r="C218" s="275">
        <v>0</v>
      </c>
      <c r="D218" s="275">
        <v>0</v>
      </c>
      <c r="E218" s="276" t="str">
        <f t="shared" si="14"/>
        <v/>
      </c>
      <c r="F218" s="277" t="str">
        <f t="shared" si="12"/>
        <v>否</v>
      </c>
      <c r="G218" s="259" t="str">
        <f t="shared" si="13"/>
        <v>项</v>
      </c>
    </row>
    <row r="219" s="259" customFormat="1" ht="36" customHeight="1" spans="1:7">
      <c r="A219" s="279" t="s">
        <v>1712</v>
      </c>
      <c r="B219" s="278" t="s">
        <v>1713</v>
      </c>
      <c r="C219" s="280">
        <v>2382</v>
      </c>
      <c r="D219" s="280">
        <v>1498</v>
      </c>
      <c r="E219" s="281">
        <f t="shared" si="14"/>
        <v>-0.371</v>
      </c>
      <c r="F219" s="277" t="str">
        <f t="shared" si="12"/>
        <v>是</v>
      </c>
      <c r="G219" s="259" t="str">
        <f t="shared" si="13"/>
        <v>项</v>
      </c>
    </row>
    <row r="220" s="259" customFormat="1" ht="36" customHeight="1" spans="1:7">
      <c r="A220" s="279" t="s">
        <v>1714</v>
      </c>
      <c r="B220" s="278" t="s">
        <v>1715</v>
      </c>
      <c r="C220" s="280">
        <v>2422</v>
      </c>
      <c r="D220" s="280">
        <v>1269</v>
      </c>
      <c r="E220" s="281">
        <f t="shared" si="14"/>
        <v>-0.476</v>
      </c>
      <c r="F220" s="277" t="str">
        <f t="shared" si="12"/>
        <v>是</v>
      </c>
      <c r="G220" s="259" t="str">
        <f t="shared" si="13"/>
        <v>项</v>
      </c>
    </row>
    <row r="221" s="259" customFormat="1" ht="36" customHeight="1" spans="1:7">
      <c r="A221" s="279" t="s">
        <v>1716</v>
      </c>
      <c r="B221" s="278" t="s">
        <v>1717</v>
      </c>
      <c r="C221" s="280">
        <v>14302</v>
      </c>
      <c r="D221" s="280">
        <v>14302</v>
      </c>
      <c r="E221" s="276">
        <f t="shared" si="14"/>
        <v>0</v>
      </c>
      <c r="F221" s="277" t="str">
        <f t="shared" si="12"/>
        <v>是</v>
      </c>
      <c r="G221" s="259" t="str">
        <f t="shared" si="13"/>
        <v>项</v>
      </c>
    </row>
    <row r="222" s="259" customFormat="1" ht="36" customHeight="1" spans="1:7">
      <c r="A222" s="279" t="s">
        <v>1718</v>
      </c>
      <c r="B222" s="278" t="s">
        <v>1719</v>
      </c>
      <c r="C222" s="280">
        <v>5789</v>
      </c>
      <c r="D222" s="280">
        <v>4293</v>
      </c>
      <c r="E222" s="281">
        <f t="shared" si="14"/>
        <v>-0.258</v>
      </c>
      <c r="F222" s="277" t="str">
        <f t="shared" si="12"/>
        <v>是</v>
      </c>
      <c r="G222" s="259" t="str">
        <f t="shared" si="13"/>
        <v>项</v>
      </c>
    </row>
    <row r="223" s="259" customFormat="1" ht="36" customHeight="1" spans="1:7">
      <c r="A223" s="279" t="s">
        <v>1720</v>
      </c>
      <c r="B223" s="278" t="s">
        <v>1721</v>
      </c>
      <c r="C223" s="280">
        <v>6960</v>
      </c>
      <c r="D223" s="275">
        <v>0</v>
      </c>
      <c r="E223" s="281">
        <f t="shared" si="14"/>
        <v>-1</v>
      </c>
      <c r="F223" s="277" t="str">
        <f t="shared" si="12"/>
        <v>是</v>
      </c>
      <c r="G223" s="259" t="str">
        <f t="shared" si="13"/>
        <v>项</v>
      </c>
    </row>
    <row r="224" s="259" customFormat="1" ht="36" customHeight="1" spans="1:7">
      <c r="A224" s="273" t="s">
        <v>116</v>
      </c>
      <c r="B224" s="274" t="s">
        <v>1722</v>
      </c>
      <c r="C224" s="275">
        <v>550</v>
      </c>
      <c r="D224" s="275">
        <v>227</v>
      </c>
      <c r="E224" s="276">
        <f t="shared" si="14"/>
        <v>-0.587</v>
      </c>
      <c r="F224" s="277" t="str">
        <f t="shared" si="12"/>
        <v>是</v>
      </c>
      <c r="G224" s="259" t="str">
        <f t="shared" si="13"/>
        <v>类</v>
      </c>
    </row>
    <row r="225" s="259" customFormat="1" ht="36" customHeight="1" spans="1:7">
      <c r="A225" s="284">
        <v>23304</v>
      </c>
      <c r="B225" s="274" t="s">
        <v>1723</v>
      </c>
      <c r="C225" s="275">
        <v>550</v>
      </c>
      <c r="D225" s="275">
        <v>227</v>
      </c>
      <c r="E225" s="276">
        <f t="shared" si="14"/>
        <v>-0.587</v>
      </c>
      <c r="F225" s="277" t="str">
        <f t="shared" si="12"/>
        <v>是</v>
      </c>
      <c r="G225" s="259" t="str">
        <f t="shared" si="13"/>
        <v>款</v>
      </c>
    </row>
    <row r="226" s="259" customFormat="1" ht="36" customHeight="1" spans="1:7">
      <c r="A226" s="279" t="s">
        <v>1724</v>
      </c>
      <c r="B226" s="278" t="s">
        <v>1725</v>
      </c>
      <c r="C226" s="275">
        <v>0</v>
      </c>
      <c r="D226" s="275">
        <v>0</v>
      </c>
      <c r="E226" s="276" t="str">
        <f t="shared" si="14"/>
        <v/>
      </c>
      <c r="F226" s="277" t="str">
        <f t="shared" si="12"/>
        <v>否</v>
      </c>
      <c r="G226" s="259" t="str">
        <f t="shared" si="13"/>
        <v>项</v>
      </c>
    </row>
    <row r="227" s="259" customFormat="1" ht="36" customHeight="1" spans="1:7">
      <c r="A227" s="279" t="s">
        <v>1726</v>
      </c>
      <c r="B227" s="278" t="s">
        <v>1727</v>
      </c>
      <c r="C227" s="275"/>
      <c r="D227" s="275"/>
      <c r="E227" s="276" t="str">
        <f t="shared" si="14"/>
        <v/>
      </c>
      <c r="F227" s="277" t="str">
        <f t="shared" si="12"/>
        <v>否</v>
      </c>
      <c r="G227" s="259" t="str">
        <f t="shared" si="13"/>
        <v>项</v>
      </c>
    </row>
    <row r="228" s="259" customFormat="1" ht="36" customHeight="1" spans="1:7">
      <c r="A228" s="279" t="s">
        <v>1728</v>
      </c>
      <c r="B228" s="278" t="s">
        <v>1729</v>
      </c>
      <c r="C228" s="275">
        <v>0</v>
      </c>
      <c r="D228" s="275">
        <v>0</v>
      </c>
      <c r="E228" s="276" t="str">
        <f t="shared" si="14"/>
        <v/>
      </c>
      <c r="F228" s="277" t="str">
        <f t="shared" si="12"/>
        <v>否</v>
      </c>
      <c r="G228" s="259" t="str">
        <f t="shared" si="13"/>
        <v>项</v>
      </c>
    </row>
    <row r="229" s="259" customFormat="1" ht="36" customHeight="1" spans="1:7">
      <c r="A229" s="279" t="s">
        <v>1730</v>
      </c>
      <c r="B229" s="278" t="s">
        <v>1731</v>
      </c>
      <c r="C229" s="280">
        <v>25</v>
      </c>
      <c r="D229" s="280">
        <v>7</v>
      </c>
      <c r="E229" s="281">
        <f t="shared" si="14"/>
        <v>-0.72</v>
      </c>
      <c r="F229" s="277" t="str">
        <f t="shared" si="12"/>
        <v>是</v>
      </c>
      <c r="G229" s="259" t="str">
        <f t="shared" si="13"/>
        <v>项</v>
      </c>
    </row>
    <row r="230" s="259" customFormat="1" ht="36" customHeight="1" spans="1:7">
      <c r="A230" s="279" t="s">
        <v>1732</v>
      </c>
      <c r="B230" s="278" t="s">
        <v>1733</v>
      </c>
      <c r="C230" s="275">
        <v>0</v>
      </c>
      <c r="D230" s="275">
        <v>0</v>
      </c>
      <c r="E230" s="276" t="str">
        <f t="shared" si="14"/>
        <v/>
      </c>
      <c r="F230" s="277" t="str">
        <f t="shared" si="12"/>
        <v>否</v>
      </c>
      <c r="G230" s="259" t="str">
        <f t="shared" si="13"/>
        <v>项</v>
      </c>
    </row>
    <row r="231" s="259" customFormat="1" ht="36" customHeight="1" spans="1:7">
      <c r="A231" s="279" t="s">
        <v>1734</v>
      </c>
      <c r="B231" s="278" t="s">
        <v>1735</v>
      </c>
      <c r="C231" s="275">
        <v>0</v>
      </c>
      <c r="D231" s="275">
        <v>0</v>
      </c>
      <c r="E231" s="276" t="str">
        <f t="shared" si="14"/>
        <v/>
      </c>
      <c r="F231" s="277" t="str">
        <f t="shared" si="12"/>
        <v>否</v>
      </c>
      <c r="G231" s="259" t="str">
        <f t="shared" si="13"/>
        <v>项</v>
      </c>
    </row>
    <row r="232" s="259" customFormat="1" ht="36" customHeight="1" spans="1:7">
      <c r="A232" s="279" t="s">
        <v>1736</v>
      </c>
      <c r="B232" s="278" t="s">
        <v>1737</v>
      </c>
      <c r="C232" s="275">
        <v>0</v>
      </c>
      <c r="D232" s="275">
        <v>0</v>
      </c>
      <c r="E232" s="276" t="str">
        <f t="shared" si="14"/>
        <v/>
      </c>
      <c r="F232" s="277" t="str">
        <f t="shared" si="12"/>
        <v>否</v>
      </c>
      <c r="G232" s="259" t="str">
        <f t="shared" si="13"/>
        <v>项</v>
      </c>
    </row>
    <row r="233" s="259" customFormat="1" ht="36" customHeight="1" spans="1:7">
      <c r="A233" s="279" t="s">
        <v>1738</v>
      </c>
      <c r="B233" s="278" t="s">
        <v>1739</v>
      </c>
      <c r="C233" s="275">
        <v>0</v>
      </c>
      <c r="D233" s="275">
        <v>0</v>
      </c>
      <c r="E233" s="276" t="str">
        <f t="shared" si="14"/>
        <v/>
      </c>
      <c r="F233" s="277" t="str">
        <f t="shared" si="12"/>
        <v>否</v>
      </c>
      <c r="G233" s="259" t="str">
        <f t="shared" si="13"/>
        <v>项</v>
      </c>
    </row>
    <row r="234" s="259" customFormat="1" ht="36" customHeight="1" spans="1:7">
      <c r="A234" s="279" t="s">
        <v>1740</v>
      </c>
      <c r="B234" s="278" t="s">
        <v>1741</v>
      </c>
      <c r="C234" s="275">
        <v>0</v>
      </c>
      <c r="D234" s="275">
        <v>0</v>
      </c>
      <c r="E234" s="276" t="str">
        <f t="shared" si="14"/>
        <v/>
      </c>
      <c r="F234" s="277" t="str">
        <f t="shared" si="12"/>
        <v>否</v>
      </c>
      <c r="G234" s="259" t="str">
        <f t="shared" si="13"/>
        <v>项</v>
      </c>
    </row>
    <row r="235" s="259" customFormat="1" ht="36" customHeight="1" spans="1:7">
      <c r="A235" s="279" t="s">
        <v>1742</v>
      </c>
      <c r="B235" s="278" t="s">
        <v>1743</v>
      </c>
      <c r="C235" s="275">
        <v>0</v>
      </c>
      <c r="D235" s="275">
        <v>0</v>
      </c>
      <c r="E235" s="276" t="str">
        <f t="shared" si="14"/>
        <v/>
      </c>
      <c r="F235" s="277" t="str">
        <f t="shared" si="12"/>
        <v>否</v>
      </c>
      <c r="G235" s="259" t="str">
        <f t="shared" si="13"/>
        <v>项</v>
      </c>
    </row>
    <row r="236" s="259" customFormat="1" ht="36" customHeight="1" spans="1:7">
      <c r="A236" s="279" t="s">
        <v>1744</v>
      </c>
      <c r="B236" s="278" t="s">
        <v>1745</v>
      </c>
      <c r="C236" s="275">
        <v>0</v>
      </c>
      <c r="D236" s="275">
        <v>0</v>
      </c>
      <c r="E236" s="276" t="str">
        <f t="shared" si="14"/>
        <v/>
      </c>
      <c r="F236" s="277" t="str">
        <f t="shared" si="12"/>
        <v>否</v>
      </c>
      <c r="G236" s="259" t="str">
        <f t="shared" si="13"/>
        <v>项</v>
      </c>
    </row>
    <row r="237" s="259" customFormat="1" ht="36" customHeight="1" spans="1:7">
      <c r="A237" s="279" t="s">
        <v>1746</v>
      </c>
      <c r="B237" s="278" t="s">
        <v>1747</v>
      </c>
      <c r="C237" s="275">
        <v>0</v>
      </c>
      <c r="D237" s="275">
        <v>0</v>
      </c>
      <c r="E237" s="276" t="str">
        <f t="shared" si="14"/>
        <v/>
      </c>
      <c r="F237" s="277" t="str">
        <f t="shared" si="12"/>
        <v>否</v>
      </c>
      <c r="G237" s="259" t="str">
        <f t="shared" si="13"/>
        <v>项</v>
      </c>
    </row>
    <row r="238" s="259" customFormat="1" ht="36" customHeight="1" spans="1:7">
      <c r="A238" s="279" t="s">
        <v>1748</v>
      </c>
      <c r="B238" s="278" t="s">
        <v>1749</v>
      </c>
      <c r="C238" s="280">
        <v>85</v>
      </c>
      <c r="D238" s="275">
        <v>0</v>
      </c>
      <c r="E238" s="281">
        <f t="shared" si="14"/>
        <v>-1</v>
      </c>
      <c r="F238" s="277" t="str">
        <f t="shared" si="12"/>
        <v>是</v>
      </c>
      <c r="G238" s="259" t="str">
        <f t="shared" si="13"/>
        <v>项</v>
      </c>
    </row>
    <row r="239" s="259" customFormat="1" ht="36" customHeight="1" spans="1:7">
      <c r="A239" s="279" t="s">
        <v>1750</v>
      </c>
      <c r="B239" s="278" t="s">
        <v>1751</v>
      </c>
      <c r="C239" s="280">
        <v>220</v>
      </c>
      <c r="D239" s="275">
        <v>0</v>
      </c>
      <c r="E239" s="281">
        <f t="shared" si="14"/>
        <v>-1</v>
      </c>
      <c r="F239" s="277" t="str">
        <f t="shared" si="12"/>
        <v>是</v>
      </c>
      <c r="G239" s="259" t="str">
        <f t="shared" si="13"/>
        <v>项</v>
      </c>
    </row>
    <row r="240" s="259" customFormat="1" ht="36" customHeight="1" spans="1:7">
      <c r="A240" s="279" t="s">
        <v>1752</v>
      </c>
      <c r="B240" s="278" t="s">
        <v>1753</v>
      </c>
      <c r="C240" s="280">
        <v>220</v>
      </c>
      <c r="D240" s="280">
        <v>220</v>
      </c>
      <c r="E240" s="276">
        <f t="shared" si="14"/>
        <v>0</v>
      </c>
      <c r="F240" s="277" t="str">
        <f t="shared" si="12"/>
        <v>是</v>
      </c>
      <c r="G240" s="259" t="str">
        <f t="shared" si="13"/>
        <v>项</v>
      </c>
    </row>
    <row r="241" s="259" customFormat="1" ht="36" customHeight="1" spans="1:7">
      <c r="A241" s="279" t="s">
        <v>1754</v>
      </c>
      <c r="B241" s="278" t="s">
        <v>1755</v>
      </c>
      <c r="C241" s="275">
        <v>0</v>
      </c>
      <c r="D241" s="275">
        <v>0</v>
      </c>
      <c r="E241" s="276" t="str">
        <f t="shared" si="14"/>
        <v/>
      </c>
      <c r="F241" s="277" t="str">
        <f t="shared" si="12"/>
        <v>否</v>
      </c>
      <c r="G241" s="259" t="str">
        <f t="shared" si="13"/>
        <v>项</v>
      </c>
    </row>
    <row r="242" s="259" customFormat="1" ht="36" customHeight="1" spans="1:7">
      <c r="A242" s="284" t="s">
        <v>1756</v>
      </c>
      <c r="B242" s="274" t="s">
        <v>1757</v>
      </c>
      <c r="C242" s="275">
        <v>0</v>
      </c>
      <c r="D242" s="275">
        <v>0</v>
      </c>
      <c r="E242" s="276" t="str">
        <f t="shared" si="14"/>
        <v/>
      </c>
      <c r="F242" s="277" t="str">
        <f t="shared" si="12"/>
        <v>是</v>
      </c>
      <c r="G242" s="259" t="str">
        <f t="shared" si="13"/>
        <v>类</v>
      </c>
    </row>
    <row r="243" s="259" customFormat="1" ht="36" customHeight="1" spans="1:7">
      <c r="A243" s="284" t="s">
        <v>1758</v>
      </c>
      <c r="B243" s="274" t="s">
        <v>1759</v>
      </c>
      <c r="C243" s="275">
        <v>0</v>
      </c>
      <c r="D243" s="275">
        <v>0</v>
      </c>
      <c r="E243" s="276" t="str">
        <f t="shared" si="14"/>
        <v/>
      </c>
      <c r="F243" s="277" t="str">
        <f t="shared" si="12"/>
        <v>否</v>
      </c>
      <c r="G243" s="259" t="str">
        <f t="shared" si="13"/>
        <v>款</v>
      </c>
    </row>
    <row r="244" s="259" customFormat="1" ht="36" customHeight="1" spans="1:7">
      <c r="A244" s="285" t="s">
        <v>1760</v>
      </c>
      <c r="B244" s="278" t="s">
        <v>1761</v>
      </c>
      <c r="C244" s="275">
        <v>0</v>
      </c>
      <c r="D244" s="275">
        <v>0</v>
      </c>
      <c r="E244" s="276" t="str">
        <f t="shared" si="14"/>
        <v/>
      </c>
      <c r="F244" s="277" t="str">
        <f t="shared" si="12"/>
        <v>否</v>
      </c>
      <c r="G244" s="259" t="str">
        <f t="shared" si="13"/>
        <v>项</v>
      </c>
    </row>
    <row r="245" s="259" customFormat="1" ht="36" customHeight="1" spans="1:7">
      <c r="A245" s="285" t="s">
        <v>1762</v>
      </c>
      <c r="B245" s="278" t="s">
        <v>1763</v>
      </c>
      <c r="C245" s="275">
        <v>0</v>
      </c>
      <c r="D245" s="275">
        <v>0</v>
      </c>
      <c r="E245" s="276" t="str">
        <f t="shared" si="14"/>
        <v/>
      </c>
      <c r="F245" s="277" t="str">
        <f t="shared" si="12"/>
        <v>否</v>
      </c>
      <c r="G245" s="259" t="str">
        <f t="shared" si="13"/>
        <v>项</v>
      </c>
    </row>
    <row r="246" s="259" customFormat="1" ht="36" customHeight="1" spans="1:7">
      <c r="A246" s="285" t="s">
        <v>1764</v>
      </c>
      <c r="B246" s="278" t="s">
        <v>1765</v>
      </c>
      <c r="C246" s="275">
        <v>0</v>
      </c>
      <c r="D246" s="275">
        <v>0</v>
      </c>
      <c r="E246" s="276" t="str">
        <f t="shared" si="14"/>
        <v/>
      </c>
      <c r="F246" s="277" t="str">
        <f t="shared" si="12"/>
        <v>否</v>
      </c>
      <c r="G246" s="259" t="str">
        <f t="shared" si="13"/>
        <v>项</v>
      </c>
    </row>
    <row r="247" s="259" customFormat="1" ht="36" customHeight="1" spans="1:7">
      <c r="A247" s="285" t="s">
        <v>1766</v>
      </c>
      <c r="B247" s="278" t="s">
        <v>1767</v>
      </c>
      <c r="C247" s="275">
        <v>0</v>
      </c>
      <c r="D247" s="275">
        <v>0</v>
      </c>
      <c r="E247" s="276" t="str">
        <f t="shared" si="14"/>
        <v/>
      </c>
      <c r="F247" s="277" t="str">
        <f t="shared" si="12"/>
        <v>否</v>
      </c>
      <c r="G247" s="259" t="str">
        <f t="shared" si="13"/>
        <v>项</v>
      </c>
    </row>
    <row r="248" s="259" customFormat="1" ht="36" customHeight="1" spans="1:7">
      <c r="A248" s="285" t="s">
        <v>1768</v>
      </c>
      <c r="B248" s="278" t="s">
        <v>1769</v>
      </c>
      <c r="C248" s="275">
        <v>0</v>
      </c>
      <c r="D248" s="275">
        <v>0</v>
      </c>
      <c r="E248" s="276" t="str">
        <f t="shared" si="14"/>
        <v/>
      </c>
      <c r="F248" s="277" t="str">
        <f t="shared" si="12"/>
        <v>否</v>
      </c>
      <c r="G248" s="259" t="str">
        <f t="shared" si="13"/>
        <v>项</v>
      </c>
    </row>
    <row r="249" s="259" customFormat="1" ht="36" customHeight="1" spans="1:7">
      <c r="A249" s="285" t="s">
        <v>1770</v>
      </c>
      <c r="B249" s="278" t="s">
        <v>1771</v>
      </c>
      <c r="C249" s="275">
        <v>0</v>
      </c>
      <c r="D249" s="275">
        <v>0</v>
      </c>
      <c r="E249" s="276" t="str">
        <f t="shared" si="14"/>
        <v/>
      </c>
      <c r="F249" s="277" t="str">
        <f t="shared" si="12"/>
        <v>否</v>
      </c>
      <c r="G249" s="259" t="str">
        <f t="shared" si="13"/>
        <v>项</v>
      </c>
    </row>
    <row r="250" s="259" customFormat="1" ht="36" customHeight="1" spans="1:7">
      <c r="A250" s="285" t="s">
        <v>1772</v>
      </c>
      <c r="B250" s="278" t="s">
        <v>1773</v>
      </c>
      <c r="C250" s="275">
        <v>0</v>
      </c>
      <c r="D250" s="275">
        <v>0</v>
      </c>
      <c r="E250" s="276" t="str">
        <f t="shared" si="14"/>
        <v/>
      </c>
      <c r="F250" s="277" t="str">
        <f t="shared" si="12"/>
        <v>否</v>
      </c>
      <c r="G250" s="259" t="str">
        <f t="shared" si="13"/>
        <v>项</v>
      </c>
    </row>
    <row r="251" s="259" customFormat="1" ht="36" customHeight="1" spans="1:7">
      <c r="A251" s="285" t="s">
        <v>1774</v>
      </c>
      <c r="B251" s="278" t="s">
        <v>1775</v>
      </c>
      <c r="C251" s="275">
        <v>0</v>
      </c>
      <c r="D251" s="275">
        <v>0</v>
      </c>
      <c r="E251" s="276" t="str">
        <f t="shared" si="14"/>
        <v/>
      </c>
      <c r="F251" s="277" t="str">
        <f t="shared" si="12"/>
        <v>否</v>
      </c>
      <c r="G251" s="259" t="str">
        <f t="shared" si="13"/>
        <v>项</v>
      </c>
    </row>
    <row r="252" s="259" customFormat="1" ht="36" customHeight="1" spans="1:7">
      <c r="A252" s="285" t="s">
        <v>1776</v>
      </c>
      <c r="B252" s="278" t="s">
        <v>1777</v>
      </c>
      <c r="C252" s="275">
        <v>0</v>
      </c>
      <c r="D252" s="275">
        <v>0</v>
      </c>
      <c r="E252" s="276" t="str">
        <f t="shared" si="14"/>
        <v/>
      </c>
      <c r="F252" s="277" t="str">
        <f t="shared" si="12"/>
        <v>否</v>
      </c>
      <c r="G252" s="259" t="str">
        <f t="shared" si="13"/>
        <v>项</v>
      </c>
    </row>
    <row r="253" s="259" customFormat="1" ht="36" customHeight="1" spans="1:7">
      <c r="A253" s="285" t="s">
        <v>1778</v>
      </c>
      <c r="B253" s="278" t="s">
        <v>1779</v>
      </c>
      <c r="C253" s="275">
        <v>0</v>
      </c>
      <c r="D253" s="275">
        <v>0</v>
      </c>
      <c r="E253" s="276" t="str">
        <f t="shared" si="14"/>
        <v/>
      </c>
      <c r="F253" s="277" t="str">
        <f t="shared" si="12"/>
        <v>否</v>
      </c>
      <c r="G253" s="259" t="str">
        <f t="shared" si="13"/>
        <v>项</v>
      </c>
    </row>
    <row r="254" s="259" customFormat="1" ht="36" customHeight="1" spans="1:7">
      <c r="A254" s="285" t="s">
        <v>1780</v>
      </c>
      <c r="B254" s="278" t="s">
        <v>1781</v>
      </c>
      <c r="C254" s="275">
        <v>0</v>
      </c>
      <c r="D254" s="275">
        <v>0</v>
      </c>
      <c r="E254" s="276" t="str">
        <f t="shared" si="14"/>
        <v/>
      </c>
      <c r="F254" s="277" t="str">
        <f t="shared" si="12"/>
        <v>否</v>
      </c>
      <c r="G254" s="259" t="str">
        <f t="shared" si="13"/>
        <v>项</v>
      </c>
    </row>
    <row r="255" s="259" customFormat="1" ht="36" customHeight="1" spans="1:7">
      <c r="A255" s="285" t="s">
        <v>1782</v>
      </c>
      <c r="B255" s="278" t="s">
        <v>1783</v>
      </c>
      <c r="C255" s="275">
        <v>0</v>
      </c>
      <c r="D255" s="275">
        <v>0</v>
      </c>
      <c r="E255" s="276" t="str">
        <f t="shared" si="14"/>
        <v/>
      </c>
      <c r="F255" s="277" t="str">
        <f t="shared" si="12"/>
        <v>否</v>
      </c>
      <c r="G255" s="259" t="str">
        <f t="shared" si="13"/>
        <v>项</v>
      </c>
    </row>
    <row r="256" s="259" customFormat="1" ht="36" customHeight="1" spans="1:7">
      <c r="A256" s="284" t="s">
        <v>1784</v>
      </c>
      <c r="B256" s="274" t="s">
        <v>1785</v>
      </c>
      <c r="C256" s="275">
        <v>0</v>
      </c>
      <c r="D256" s="275">
        <v>0</v>
      </c>
      <c r="E256" s="276" t="str">
        <f t="shared" si="14"/>
        <v/>
      </c>
      <c r="F256" s="277" t="str">
        <f t="shared" si="12"/>
        <v>否</v>
      </c>
      <c r="G256" s="259" t="str">
        <f t="shared" si="13"/>
        <v>款</v>
      </c>
    </row>
    <row r="257" s="259" customFormat="1" ht="36" customHeight="1" spans="1:7">
      <c r="A257" s="285" t="s">
        <v>1786</v>
      </c>
      <c r="B257" s="278" t="s">
        <v>1787</v>
      </c>
      <c r="C257" s="275">
        <v>0</v>
      </c>
      <c r="D257" s="275">
        <v>0</v>
      </c>
      <c r="E257" s="276" t="str">
        <f t="shared" si="14"/>
        <v/>
      </c>
      <c r="F257" s="277" t="str">
        <f t="shared" si="12"/>
        <v>否</v>
      </c>
      <c r="G257" s="259" t="str">
        <f t="shared" si="13"/>
        <v>项</v>
      </c>
    </row>
    <row r="258" s="259" customFormat="1" ht="36" customHeight="1" spans="1:7">
      <c r="A258" s="285" t="s">
        <v>1788</v>
      </c>
      <c r="B258" s="278" t="s">
        <v>1789</v>
      </c>
      <c r="C258" s="275">
        <v>0</v>
      </c>
      <c r="D258" s="275">
        <v>0</v>
      </c>
      <c r="E258" s="276" t="str">
        <f t="shared" si="14"/>
        <v/>
      </c>
      <c r="F258" s="277" t="str">
        <f t="shared" si="12"/>
        <v>否</v>
      </c>
      <c r="G258" s="259" t="str">
        <f t="shared" si="13"/>
        <v>项</v>
      </c>
    </row>
    <row r="259" s="259" customFormat="1" ht="36" customHeight="1" spans="1:7">
      <c r="A259" s="285" t="s">
        <v>1790</v>
      </c>
      <c r="B259" s="278" t="s">
        <v>1791</v>
      </c>
      <c r="C259" s="275">
        <v>0</v>
      </c>
      <c r="D259" s="275">
        <v>0</v>
      </c>
      <c r="E259" s="276" t="str">
        <f t="shared" si="14"/>
        <v/>
      </c>
      <c r="F259" s="277" t="str">
        <f t="shared" si="12"/>
        <v>否</v>
      </c>
      <c r="G259" s="259" t="str">
        <f t="shared" si="13"/>
        <v>项</v>
      </c>
    </row>
    <row r="260" s="259" customFormat="1" ht="36" customHeight="1" spans="1:7">
      <c r="A260" s="285" t="s">
        <v>1792</v>
      </c>
      <c r="B260" s="278" t="s">
        <v>1793</v>
      </c>
      <c r="C260" s="275">
        <v>0</v>
      </c>
      <c r="D260" s="275">
        <v>0</v>
      </c>
      <c r="E260" s="276" t="str">
        <f t="shared" si="14"/>
        <v/>
      </c>
      <c r="F260" s="277" t="str">
        <f t="shared" si="12"/>
        <v>否</v>
      </c>
      <c r="G260" s="259" t="str">
        <f t="shared" si="13"/>
        <v>项</v>
      </c>
    </row>
    <row r="261" s="259" customFormat="1" ht="36" customHeight="1" spans="1:7">
      <c r="A261" s="285" t="s">
        <v>1794</v>
      </c>
      <c r="B261" s="278" t="s">
        <v>1795</v>
      </c>
      <c r="C261" s="275">
        <v>0</v>
      </c>
      <c r="D261" s="275">
        <v>0</v>
      </c>
      <c r="E261" s="276" t="str">
        <f t="shared" si="14"/>
        <v/>
      </c>
      <c r="F261" s="277" t="str">
        <f t="shared" si="12"/>
        <v>否</v>
      </c>
      <c r="G261" s="259" t="str">
        <f t="shared" si="13"/>
        <v>项</v>
      </c>
    </row>
    <row r="262" s="259" customFormat="1" ht="36" customHeight="1" spans="1:7">
      <c r="A262" s="285" t="s">
        <v>1796</v>
      </c>
      <c r="B262" s="278" t="s">
        <v>1797</v>
      </c>
      <c r="C262" s="275">
        <v>0</v>
      </c>
      <c r="D262" s="275">
        <v>0</v>
      </c>
      <c r="E262" s="276" t="str">
        <f t="shared" si="14"/>
        <v/>
      </c>
      <c r="F262" s="277" t="str">
        <f t="shared" si="12"/>
        <v>否</v>
      </c>
      <c r="G262" s="259" t="str">
        <f t="shared" si="13"/>
        <v>项</v>
      </c>
    </row>
    <row r="263" s="259" customFormat="1" ht="36" customHeight="1" spans="1:6">
      <c r="A263" s="279"/>
      <c r="B263" s="278"/>
      <c r="C263" s="280"/>
      <c r="D263" s="280"/>
      <c r="E263" s="276" t="str">
        <f t="shared" si="14"/>
        <v/>
      </c>
      <c r="F263" s="277" t="str">
        <f t="shared" ref="F263:F272" si="15">IF(LEN(A263)=3,"是",IF(B263&lt;&gt;"",IF(SUM(C263:D263)&lt;&gt;0,"是","否"),"是"))</f>
        <v>是</v>
      </c>
    </row>
    <row r="264" s="259" customFormat="1" ht="36" customHeight="1" spans="1:6">
      <c r="A264" s="286"/>
      <c r="B264" s="287" t="s">
        <v>1826</v>
      </c>
      <c r="C264" s="275">
        <f>+C4+C20+C32+C43+C101+C125+C177+C181+C207+C224+C242</f>
        <v>147565</v>
      </c>
      <c r="D264" s="275">
        <f>+D4+D20+D32+D43+D101+D125+D177+D181+D207+D224+D242</f>
        <v>109580</v>
      </c>
      <c r="E264" s="276">
        <f t="shared" ref="E264:E273" si="16">IF(C264&lt;&gt;0,D264/C264-1,"")</f>
        <v>-0.257</v>
      </c>
      <c r="F264" s="277" t="str">
        <f t="shared" si="15"/>
        <v>是</v>
      </c>
    </row>
    <row r="265" s="259" customFormat="1" ht="36" customHeight="1" spans="1:6">
      <c r="A265" s="288" t="s">
        <v>1800</v>
      </c>
      <c r="B265" s="289" t="s">
        <v>121</v>
      </c>
      <c r="C265" s="85">
        <f>+C266+C267+C268+C269+C270</f>
        <v>47386</v>
      </c>
      <c r="D265" s="85">
        <f>+D266+D267+D268+D269+D270</f>
        <v>18873</v>
      </c>
      <c r="E265" s="276">
        <f t="shared" si="16"/>
        <v>-0.602</v>
      </c>
      <c r="F265" s="277" t="str">
        <f t="shared" si="15"/>
        <v>是</v>
      </c>
    </row>
    <row r="266" s="259" customFormat="1" ht="36" customHeight="1" spans="1:6">
      <c r="A266" s="290" t="s">
        <v>1801</v>
      </c>
      <c r="B266" s="291" t="s">
        <v>1802</v>
      </c>
      <c r="C266" s="91">
        <v>784</v>
      </c>
      <c r="D266" s="91"/>
      <c r="E266" s="281">
        <f t="shared" si="16"/>
        <v>-1</v>
      </c>
      <c r="F266" s="277" t="str">
        <f t="shared" si="15"/>
        <v>是</v>
      </c>
    </row>
    <row r="267" s="259" customFormat="1" ht="36" customHeight="1" spans="1:6">
      <c r="A267" s="290" t="s">
        <v>1827</v>
      </c>
      <c r="B267" s="291" t="s">
        <v>1828</v>
      </c>
      <c r="C267" s="91">
        <v>7195</v>
      </c>
      <c r="D267" s="91">
        <v>3873</v>
      </c>
      <c r="E267" s="281">
        <f t="shared" si="16"/>
        <v>-0.462</v>
      </c>
      <c r="F267" s="277" t="str">
        <f t="shared" si="15"/>
        <v>是</v>
      </c>
    </row>
    <row r="268" s="259" customFormat="1" ht="36" customHeight="1" spans="1:6">
      <c r="A268" s="292" t="s">
        <v>1807</v>
      </c>
      <c r="B268" s="291" t="s">
        <v>1808</v>
      </c>
      <c r="C268" s="91">
        <v>39407</v>
      </c>
      <c r="D268" s="91">
        <v>15000</v>
      </c>
      <c r="E268" s="281">
        <f t="shared" si="16"/>
        <v>-0.619</v>
      </c>
      <c r="F268" s="277" t="str">
        <f t="shared" si="15"/>
        <v>是</v>
      </c>
    </row>
    <row r="269" s="259" customFormat="1" ht="36" customHeight="1" spans="1:6">
      <c r="A269" s="292" t="s">
        <v>1809</v>
      </c>
      <c r="B269" s="291" t="s">
        <v>1810</v>
      </c>
      <c r="C269" s="91"/>
      <c r="D269" s="91"/>
      <c r="E269" s="281" t="str">
        <f t="shared" si="16"/>
        <v/>
      </c>
      <c r="F269" s="277" t="str">
        <f t="shared" si="15"/>
        <v>否</v>
      </c>
    </row>
    <row r="270" ht="36" customHeight="1" spans="1:6">
      <c r="A270" s="292" t="s">
        <v>1829</v>
      </c>
      <c r="B270" s="293" t="s">
        <v>1830</v>
      </c>
      <c r="C270" s="91"/>
      <c r="D270" s="91"/>
      <c r="E270" s="281" t="str">
        <f t="shared" si="16"/>
        <v/>
      </c>
      <c r="F270" s="277" t="str">
        <f t="shared" si="15"/>
        <v>否</v>
      </c>
    </row>
    <row r="271" ht="36" customHeight="1" spans="1:6">
      <c r="A271" s="288" t="s">
        <v>1811</v>
      </c>
      <c r="B271" s="294" t="s">
        <v>1812</v>
      </c>
      <c r="C271" s="85">
        <v>6920</v>
      </c>
      <c r="D271" s="85">
        <v>596</v>
      </c>
      <c r="E271" s="276">
        <f t="shared" si="16"/>
        <v>-0.914</v>
      </c>
      <c r="F271" s="277" t="str">
        <f t="shared" si="15"/>
        <v>是</v>
      </c>
    </row>
    <row r="272" ht="36" customHeight="1" spans="1:6">
      <c r="A272" s="295"/>
      <c r="B272" s="296" t="s">
        <v>128</v>
      </c>
      <c r="C272" s="85">
        <f>+C264+C265+C271</f>
        <v>201871</v>
      </c>
      <c r="D272" s="85">
        <f>+D264+D265+D271</f>
        <v>129049</v>
      </c>
      <c r="E272" s="276">
        <f t="shared" si="16"/>
        <v>-0.361</v>
      </c>
      <c r="F272" s="277" t="str">
        <f t="shared" si="15"/>
        <v>是</v>
      </c>
    </row>
    <row r="273" spans="3:4">
      <c r="C273" s="297"/>
      <c r="D273" s="297"/>
    </row>
    <row r="274" spans="3:4">
      <c r="C274" s="297"/>
      <c r="D274" s="297"/>
    </row>
    <row r="275" spans="3:4">
      <c r="C275" s="297"/>
      <c r="D275" s="297"/>
    </row>
  </sheetData>
  <autoFilter ref="A3:G272">
    <extLst/>
  </autoFilter>
  <mergeCells count="1">
    <mergeCell ref="B1:E1"/>
  </mergeCells>
  <conditionalFormatting sqref="B270">
    <cfRule type="expression" dxfId="1" priority="10" stopIfTrue="1">
      <formula>"len($A:$A)=3"</formula>
    </cfRule>
  </conditionalFormatting>
  <conditionalFormatting sqref="C270">
    <cfRule type="expression" dxfId="1" priority="4" stopIfTrue="1">
      <formula>"len($A:$A)=3"</formula>
    </cfRule>
  </conditionalFormatting>
  <conditionalFormatting sqref="D270">
    <cfRule type="expression" dxfId="1" priority="3" stopIfTrue="1">
      <formula>"len($A:$A)=3"</formula>
    </cfRule>
  </conditionalFormatting>
  <conditionalFormatting sqref="B271">
    <cfRule type="expression" dxfId="1" priority="8" stopIfTrue="1">
      <formula>"len($A:$A)=3"</formula>
    </cfRule>
  </conditionalFormatting>
  <conditionalFormatting sqref="C271">
    <cfRule type="expression" dxfId="1" priority="2" stopIfTrue="1">
      <formula>"len($A:$A)=3"</formula>
    </cfRule>
  </conditionalFormatting>
  <conditionalFormatting sqref="D271">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E15"/>
  <sheetViews>
    <sheetView showGridLines="0" showZeros="0" tabSelected="1" view="pageBreakPreview" zoomScale="90" zoomScaleNormal="100" workbookViewId="0">
      <selection activeCell="D10" sqref="D10"/>
    </sheetView>
  </sheetViews>
  <sheetFormatPr defaultColWidth="9" defaultRowHeight="13.5" outlineLevelCol="4"/>
  <cols>
    <col min="1" max="1" width="52.1333333333333" style="240" customWidth="1"/>
    <col min="2" max="4" width="20.6333333333333" customWidth="1"/>
    <col min="5" max="5" width="9" hidden="1" customWidth="1"/>
  </cols>
  <sheetData>
    <row r="1" s="239" customFormat="1" ht="45" customHeight="1" spans="1:5">
      <c r="A1" s="241" t="s">
        <v>1831</v>
      </c>
      <c r="B1" s="241"/>
      <c r="C1" s="241"/>
      <c r="D1" s="241"/>
      <c r="E1" s="242"/>
    </row>
    <row r="2" ht="20.1" customHeight="1" spans="1:5">
      <c r="A2" s="243"/>
      <c r="B2" s="244"/>
      <c r="C2" s="245"/>
      <c r="D2" s="245" t="s">
        <v>1</v>
      </c>
      <c r="E2" s="240"/>
    </row>
    <row r="3" ht="45" customHeight="1" spans="1:5">
      <c r="A3" s="166" t="s">
        <v>1167</v>
      </c>
      <c r="B3" s="81" t="s">
        <v>130</v>
      </c>
      <c r="C3" s="81" t="s">
        <v>5</v>
      </c>
      <c r="D3" s="81" t="s">
        <v>131</v>
      </c>
      <c r="E3" s="246" t="s">
        <v>7</v>
      </c>
    </row>
    <row r="4" ht="36" customHeight="1" spans="1:5">
      <c r="A4" s="55" t="s">
        <v>1347</v>
      </c>
      <c r="B4" s="247"/>
      <c r="C4" s="247"/>
      <c r="D4" s="248"/>
      <c r="E4" s="249" t="str">
        <f>IF(A4&lt;&gt;"",IF(SUM(B4:C4)&lt;&gt;0,"是","否"),"是")</f>
        <v>否</v>
      </c>
    </row>
    <row r="5" ht="36" customHeight="1" spans="1:5">
      <c r="A5" s="55" t="s">
        <v>1378</v>
      </c>
      <c r="B5" s="247"/>
      <c r="C5" s="247"/>
      <c r="D5" s="248"/>
      <c r="E5" s="249" t="str">
        <f t="shared" ref="E5:E15" si="0">IF(A5&lt;&gt;"",IF(SUM(B5:C5)&lt;&gt;0,"是","否"),"是")</f>
        <v>否</v>
      </c>
    </row>
    <row r="6" ht="36" customHeight="1" spans="1:5">
      <c r="A6" s="55" t="s">
        <v>1398</v>
      </c>
      <c r="B6" s="247"/>
      <c r="C6" s="247"/>
      <c r="D6" s="248"/>
      <c r="E6" s="249" t="str">
        <f t="shared" si="0"/>
        <v>否</v>
      </c>
    </row>
    <row r="7" ht="36" customHeight="1" spans="1:5">
      <c r="A7" s="250" t="s">
        <v>1410</v>
      </c>
      <c r="B7" s="251">
        <v>784</v>
      </c>
      <c r="C7" s="251">
        <v>1500</v>
      </c>
      <c r="D7" s="252">
        <f>IF(B7&gt;0,C7/B7-1,IF(B7&lt;0,-(C7/B7-1),""))</f>
        <v>0.913</v>
      </c>
      <c r="E7" s="253" t="str">
        <f t="shared" si="0"/>
        <v>是</v>
      </c>
    </row>
    <row r="8" ht="36" customHeight="1" spans="1:5">
      <c r="A8" s="55" t="s">
        <v>1501</v>
      </c>
      <c r="B8" s="247"/>
      <c r="C8" s="247"/>
      <c r="D8" s="248"/>
      <c r="E8" s="249" t="str">
        <f t="shared" si="0"/>
        <v>否</v>
      </c>
    </row>
    <row r="9" ht="36" customHeight="1" spans="1:5">
      <c r="A9" s="254" t="s">
        <v>1534</v>
      </c>
      <c r="B9" s="251"/>
      <c r="C9" s="251"/>
      <c r="D9" s="252"/>
      <c r="E9" s="249" t="str">
        <f t="shared" si="0"/>
        <v>否</v>
      </c>
    </row>
    <row r="10" ht="36" customHeight="1" spans="1:5">
      <c r="A10" s="255" t="s">
        <v>1632</v>
      </c>
      <c r="B10" s="251"/>
      <c r="C10" s="251"/>
      <c r="D10" s="252"/>
      <c r="E10" s="253" t="str">
        <f t="shared" si="0"/>
        <v>否</v>
      </c>
    </row>
    <row r="11" ht="36" customHeight="1" spans="1:5">
      <c r="A11" s="254" t="s">
        <v>1639</v>
      </c>
      <c r="B11" s="251"/>
      <c r="C11" s="251"/>
      <c r="D11" s="252"/>
      <c r="E11" s="249" t="str">
        <f t="shared" si="0"/>
        <v>否</v>
      </c>
    </row>
    <row r="12" ht="36" customHeight="1" spans="1:5">
      <c r="A12" s="255" t="s">
        <v>1689</v>
      </c>
      <c r="B12" s="251"/>
      <c r="C12" s="251"/>
      <c r="D12" s="252"/>
      <c r="E12" s="253" t="str">
        <f t="shared" si="0"/>
        <v>否</v>
      </c>
    </row>
    <row r="13" ht="36" customHeight="1" spans="1:5">
      <c r="A13" s="255" t="s">
        <v>1722</v>
      </c>
      <c r="B13" s="251"/>
      <c r="C13" s="251"/>
      <c r="D13" s="252"/>
      <c r="E13" s="253" t="str">
        <f t="shared" si="0"/>
        <v>否</v>
      </c>
    </row>
    <row r="14" ht="36" customHeight="1" spans="1:5">
      <c r="A14" s="255" t="s">
        <v>1757</v>
      </c>
      <c r="B14" s="251"/>
      <c r="C14" s="251"/>
      <c r="D14" s="252"/>
      <c r="E14" s="253" t="str">
        <f t="shared" si="0"/>
        <v>否</v>
      </c>
    </row>
    <row r="15" ht="36" customHeight="1" spans="1:5">
      <c r="A15" s="256" t="s">
        <v>1832</v>
      </c>
      <c r="B15" s="257">
        <v>784</v>
      </c>
      <c r="C15" s="257">
        <v>1500</v>
      </c>
      <c r="D15" s="258">
        <f>IF(B15&gt;0,C15/B15-1,IF(B15&lt;0,-(C15/B15-1),""))</f>
        <v>0.913</v>
      </c>
      <c r="E15" s="249" t="str">
        <f t="shared" si="0"/>
        <v>是</v>
      </c>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E54"/>
  <sheetViews>
    <sheetView showGridLines="0" showZeros="0" view="pageBreakPreview" zoomScale="85" zoomScaleNormal="100" workbookViewId="0">
      <selection activeCell="A1" sqref="A1:D1"/>
    </sheetView>
  </sheetViews>
  <sheetFormatPr defaultColWidth="9" defaultRowHeight="14.25" outlineLevelCol="4"/>
  <cols>
    <col min="1" max="1" width="50.775" style="187" customWidth="1"/>
    <col min="2" max="4" width="20.6333333333333" style="187" customWidth="1"/>
    <col min="5" max="5" width="4.21666666666667" style="187" customWidth="1"/>
    <col min="6" max="6" width="13.775" style="187"/>
    <col min="7" max="16384" width="9" style="187"/>
  </cols>
  <sheetData>
    <row r="1" ht="45" customHeight="1" spans="1:4">
      <c r="A1" s="171" t="s">
        <v>1833</v>
      </c>
      <c r="B1" s="171"/>
      <c r="C1" s="171"/>
      <c r="D1" s="171"/>
    </row>
    <row r="2" ht="20.1" customHeight="1" spans="1:4">
      <c r="A2" s="224"/>
      <c r="B2" s="225"/>
      <c r="C2" s="226"/>
      <c r="D2" s="227" t="s">
        <v>1834</v>
      </c>
    </row>
    <row r="3" ht="45" customHeight="1" spans="1:5">
      <c r="A3" s="192" t="s">
        <v>1835</v>
      </c>
      <c r="B3" s="127" t="s">
        <v>4</v>
      </c>
      <c r="C3" s="127" t="s">
        <v>5</v>
      </c>
      <c r="D3" s="127" t="s">
        <v>6</v>
      </c>
      <c r="E3" s="187" t="s">
        <v>7</v>
      </c>
    </row>
    <row r="4" ht="36" customHeight="1" spans="1:5">
      <c r="A4" s="161" t="s">
        <v>1836</v>
      </c>
      <c r="B4" s="228">
        <v>200</v>
      </c>
      <c r="C4" s="228">
        <v>500</v>
      </c>
      <c r="D4" s="86">
        <f>IF(B4&gt;0,C4/B4-1,IF(B4&lt;0,-(C4/B4-1),""))</f>
        <v>1.5</v>
      </c>
      <c r="E4" s="229" t="str">
        <f t="shared" ref="E4:E41" si="0">IF(A4&lt;&gt;"",IF(SUM(B4:C4)&lt;&gt;0,"是","否"),"是")</f>
        <v>是</v>
      </c>
    </row>
    <row r="5" ht="36" customHeight="1" spans="1:5">
      <c r="A5" s="219" t="s">
        <v>1837</v>
      </c>
      <c r="B5" s="230"/>
      <c r="C5" s="231"/>
      <c r="D5" s="90"/>
      <c r="E5" s="229" t="str">
        <f t="shared" si="0"/>
        <v>否</v>
      </c>
    </row>
    <row r="6" ht="36" customHeight="1" spans="1:5">
      <c r="A6" s="219" t="s">
        <v>1838</v>
      </c>
      <c r="B6" s="230"/>
      <c r="C6" s="230"/>
      <c r="D6" s="90"/>
      <c r="E6" s="229" t="str">
        <f t="shared" si="0"/>
        <v>否</v>
      </c>
    </row>
    <row r="7" ht="36" customHeight="1" spans="1:5">
      <c r="A7" s="219" t="s">
        <v>1839</v>
      </c>
      <c r="B7" s="232"/>
      <c r="C7" s="231"/>
      <c r="D7" s="90"/>
      <c r="E7" s="229" t="str">
        <f t="shared" si="0"/>
        <v>否</v>
      </c>
    </row>
    <row r="8" ht="36" customHeight="1" spans="1:5">
      <c r="A8" s="219" t="s">
        <v>1840</v>
      </c>
      <c r="B8" s="230"/>
      <c r="C8" s="231"/>
      <c r="D8" s="90"/>
      <c r="E8" s="229" t="str">
        <f t="shared" si="0"/>
        <v>否</v>
      </c>
    </row>
    <row r="9" ht="36" customHeight="1" spans="1:5">
      <c r="A9" s="219" t="s">
        <v>1841</v>
      </c>
      <c r="B9" s="232"/>
      <c r="C9" s="231"/>
      <c r="D9" s="90"/>
      <c r="E9" s="229" t="str">
        <f t="shared" si="0"/>
        <v>否</v>
      </c>
    </row>
    <row r="10" ht="36" customHeight="1" spans="1:5">
      <c r="A10" s="219" t="s">
        <v>1842</v>
      </c>
      <c r="B10" s="230"/>
      <c r="C10" s="231"/>
      <c r="D10" s="90"/>
      <c r="E10" s="229" t="str">
        <f t="shared" si="0"/>
        <v>否</v>
      </c>
    </row>
    <row r="11" ht="36" customHeight="1" spans="1:5">
      <c r="A11" s="219" t="s">
        <v>1843</v>
      </c>
      <c r="B11" s="230"/>
      <c r="C11" s="231"/>
      <c r="D11" s="90"/>
      <c r="E11" s="229" t="str">
        <f t="shared" si="0"/>
        <v>否</v>
      </c>
    </row>
    <row r="12" ht="36" customHeight="1" spans="1:5">
      <c r="A12" s="219" t="s">
        <v>1844</v>
      </c>
      <c r="B12" s="230"/>
      <c r="C12" s="231"/>
      <c r="D12" s="90"/>
      <c r="E12" s="229" t="str">
        <f t="shared" si="0"/>
        <v>否</v>
      </c>
    </row>
    <row r="13" ht="36" customHeight="1" spans="1:5">
      <c r="A13" s="219" t="s">
        <v>1845</v>
      </c>
      <c r="B13" s="233"/>
      <c r="C13" s="230"/>
      <c r="D13" s="90"/>
      <c r="E13" s="229" t="str">
        <f t="shared" si="0"/>
        <v>否</v>
      </c>
    </row>
    <row r="14" ht="36" customHeight="1" spans="1:5">
      <c r="A14" s="219" t="s">
        <v>1846</v>
      </c>
      <c r="B14" s="233"/>
      <c r="C14" s="231"/>
      <c r="D14" s="90"/>
      <c r="E14" s="229" t="str">
        <f t="shared" si="0"/>
        <v>否</v>
      </c>
    </row>
    <row r="15" ht="36" customHeight="1" spans="1:5">
      <c r="A15" s="219" t="s">
        <v>1847</v>
      </c>
      <c r="B15" s="233"/>
      <c r="C15" s="234"/>
      <c r="D15" s="90"/>
      <c r="E15" s="229" t="str">
        <f t="shared" si="0"/>
        <v>否</v>
      </c>
    </row>
    <row r="16" ht="36" customHeight="1" spans="1:5">
      <c r="A16" s="219" t="s">
        <v>1848</v>
      </c>
      <c r="B16" s="233"/>
      <c r="C16" s="234"/>
      <c r="D16" s="90"/>
      <c r="E16" s="229" t="str">
        <f t="shared" si="0"/>
        <v>否</v>
      </c>
    </row>
    <row r="17" ht="36" customHeight="1" spans="1:5">
      <c r="A17" s="219" t="s">
        <v>1849</v>
      </c>
      <c r="B17" s="230"/>
      <c r="C17" s="231"/>
      <c r="D17" s="90"/>
      <c r="E17" s="229" t="str">
        <f t="shared" si="0"/>
        <v>否</v>
      </c>
    </row>
    <row r="18" ht="36" customHeight="1" spans="1:5">
      <c r="A18" s="219" t="s">
        <v>1850</v>
      </c>
      <c r="B18" s="233"/>
      <c r="C18" s="234"/>
      <c r="D18" s="90"/>
      <c r="E18" s="229" t="str">
        <f t="shared" si="0"/>
        <v>否</v>
      </c>
    </row>
    <row r="19" ht="36" customHeight="1" spans="1:5">
      <c r="A19" s="219" t="s">
        <v>1851</v>
      </c>
      <c r="B19" s="233"/>
      <c r="C19" s="234"/>
      <c r="D19" s="90"/>
      <c r="E19" s="229" t="str">
        <f t="shared" si="0"/>
        <v>否</v>
      </c>
    </row>
    <row r="20" ht="36" customHeight="1" spans="1:5">
      <c r="A20" s="219" t="s">
        <v>1852</v>
      </c>
      <c r="B20" s="230"/>
      <c r="C20" s="234"/>
      <c r="D20" s="90" t="str">
        <f>IF(B20&gt;0,C20/B20-1,IF(B20&lt;0,-(C20/B20-1),""))</f>
        <v/>
      </c>
      <c r="E20" s="229" t="str">
        <f t="shared" si="0"/>
        <v>否</v>
      </c>
    </row>
    <row r="21" ht="36" customHeight="1" spans="1:5">
      <c r="A21" s="219" t="s">
        <v>1853</v>
      </c>
      <c r="B21" s="233"/>
      <c r="C21" s="231"/>
      <c r="D21" s="90"/>
      <c r="E21" s="229" t="str">
        <f t="shared" si="0"/>
        <v>否</v>
      </c>
    </row>
    <row r="22" ht="36" customHeight="1" spans="1:5">
      <c r="A22" s="219" t="s">
        <v>1854</v>
      </c>
      <c r="B22" s="233">
        <v>200</v>
      </c>
      <c r="C22" s="231">
        <v>500</v>
      </c>
      <c r="D22" s="90">
        <f>IF(B22&gt;0,C22/B22-1,IF(B22&lt;0,-(C22/B22-1),""))</f>
        <v>1.5</v>
      </c>
      <c r="E22" s="229" t="str">
        <f t="shared" si="0"/>
        <v>是</v>
      </c>
    </row>
    <row r="23" ht="36" customHeight="1" spans="1:5">
      <c r="A23" s="161" t="s">
        <v>1855</v>
      </c>
      <c r="B23" s="228"/>
      <c r="C23" s="228"/>
      <c r="D23" s="86"/>
      <c r="E23" s="229" t="str">
        <f t="shared" si="0"/>
        <v>否</v>
      </c>
    </row>
    <row r="24" ht="36" customHeight="1" spans="1:5">
      <c r="A24" s="178" t="s">
        <v>1856</v>
      </c>
      <c r="B24" s="233"/>
      <c r="C24" s="231"/>
      <c r="D24" s="90"/>
      <c r="E24" s="229" t="str">
        <f t="shared" si="0"/>
        <v>否</v>
      </c>
    </row>
    <row r="25" ht="36" customHeight="1" spans="1:5">
      <c r="A25" s="178" t="s">
        <v>1857</v>
      </c>
      <c r="B25" s="233"/>
      <c r="C25" s="231"/>
      <c r="D25" s="90"/>
      <c r="E25" s="229" t="str">
        <f t="shared" si="0"/>
        <v>否</v>
      </c>
    </row>
    <row r="26" ht="36" customHeight="1" spans="1:5">
      <c r="A26" s="178" t="s">
        <v>1858</v>
      </c>
      <c r="B26" s="233"/>
      <c r="C26" s="231"/>
      <c r="D26" s="90"/>
      <c r="E26" s="229" t="str">
        <f t="shared" si="0"/>
        <v>否</v>
      </c>
    </row>
    <row r="27" ht="36" customHeight="1" spans="1:5">
      <c r="A27" s="178" t="s">
        <v>1859</v>
      </c>
      <c r="B27" s="233"/>
      <c r="C27" s="231"/>
      <c r="D27" s="90"/>
      <c r="E27" s="229" t="str">
        <f t="shared" si="0"/>
        <v>否</v>
      </c>
    </row>
    <row r="28" ht="36" customHeight="1" spans="1:5">
      <c r="A28" s="161" t="s">
        <v>1860</v>
      </c>
      <c r="B28" s="228"/>
      <c r="C28" s="228">
        <v>800</v>
      </c>
      <c r="D28" s="90" t="str">
        <f>IF(B28&gt;0,C28/B28-1,IF(B28&lt;0,-(C28/B28-1),""))</f>
        <v/>
      </c>
      <c r="E28" s="229" t="str">
        <f t="shared" si="0"/>
        <v>是</v>
      </c>
    </row>
    <row r="29" ht="36" customHeight="1" spans="1:5">
      <c r="A29" s="178" t="s">
        <v>1861</v>
      </c>
      <c r="B29" s="233"/>
      <c r="C29" s="231"/>
      <c r="D29" s="90"/>
      <c r="E29" s="229" t="str">
        <f t="shared" si="0"/>
        <v>否</v>
      </c>
    </row>
    <row r="30" ht="36" customHeight="1" spans="1:5">
      <c r="A30" s="178" t="s">
        <v>1862</v>
      </c>
      <c r="B30" s="230"/>
      <c r="C30" s="231">
        <v>800</v>
      </c>
      <c r="D30" s="90" t="str">
        <f>IF(B30&gt;0,C30/B30-1,IF(B30&lt;0,-(C30/B30-1),""))</f>
        <v/>
      </c>
      <c r="E30" s="229" t="str">
        <f t="shared" si="0"/>
        <v>是</v>
      </c>
    </row>
    <row r="31" ht="36" customHeight="1" spans="1:5">
      <c r="A31" s="178" t="s">
        <v>1863</v>
      </c>
      <c r="B31" s="233"/>
      <c r="C31" s="231"/>
      <c r="D31" s="90"/>
      <c r="E31" s="229" t="str">
        <f t="shared" si="0"/>
        <v>否</v>
      </c>
    </row>
    <row r="32" ht="36" customHeight="1" spans="1:5">
      <c r="A32" s="161" t="s">
        <v>1864</v>
      </c>
      <c r="B32" s="228"/>
      <c r="C32" s="228"/>
      <c r="D32" s="86"/>
      <c r="E32" s="229" t="str">
        <f t="shared" si="0"/>
        <v>否</v>
      </c>
    </row>
    <row r="33" ht="36" customHeight="1" spans="1:5">
      <c r="A33" s="178" t="s">
        <v>1865</v>
      </c>
      <c r="B33" s="230"/>
      <c r="C33" s="235"/>
      <c r="D33" s="90"/>
      <c r="E33" s="229" t="str">
        <f t="shared" si="0"/>
        <v>否</v>
      </c>
    </row>
    <row r="34" ht="36" customHeight="1" spans="1:5">
      <c r="A34" s="178" t="s">
        <v>1866</v>
      </c>
      <c r="B34" s="233"/>
      <c r="C34" s="235"/>
      <c r="D34" s="90"/>
      <c r="E34" s="229" t="str">
        <f t="shared" si="0"/>
        <v>否</v>
      </c>
    </row>
    <row r="35" ht="36" customHeight="1" spans="1:5">
      <c r="A35" s="178" t="s">
        <v>1867</v>
      </c>
      <c r="B35" s="233"/>
      <c r="C35" s="234"/>
      <c r="D35" s="90"/>
      <c r="E35" s="229" t="str">
        <f t="shared" si="0"/>
        <v>否</v>
      </c>
    </row>
    <row r="36" ht="36" customHeight="1" spans="1:5">
      <c r="A36" s="161" t="s">
        <v>1868</v>
      </c>
      <c r="B36" s="236"/>
      <c r="C36" s="237"/>
      <c r="D36" s="86"/>
      <c r="E36" s="229" t="str">
        <f t="shared" si="0"/>
        <v>否</v>
      </c>
    </row>
    <row r="37" ht="36" customHeight="1" spans="1:5">
      <c r="A37" s="238" t="s">
        <v>1869</v>
      </c>
      <c r="B37" s="228">
        <v>200</v>
      </c>
      <c r="C37" s="228">
        <v>1300</v>
      </c>
      <c r="D37" s="86">
        <f t="shared" ref="D37:D39" si="1">IF(B37&gt;0,C37/B37-1,IF(B37&lt;0,-(C37/B37-1),""))</f>
        <v>5.5</v>
      </c>
      <c r="E37" s="229" t="str">
        <f t="shared" si="0"/>
        <v>是</v>
      </c>
    </row>
    <row r="38" ht="36" customHeight="1" spans="1:5">
      <c r="A38" s="208" t="s">
        <v>1870</v>
      </c>
      <c r="B38" s="230">
        <v>9</v>
      </c>
      <c r="C38" s="235">
        <v>9</v>
      </c>
      <c r="D38" s="86">
        <f t="shared" si="1"/>
        <v>0</v>
      </c>
      <c r="E38" s="229" t="str">
        <f t="shared" si="0"/>
        <v>是</v>
      </c>
    </row>
    <row r="39" ht="36" customHeight="1" spans="1:5">
      <c r="A39" s="208" t="s">
        <v>1871</v>
      </c>
      <c r="B39" s="228">
        <v>1</v>
      </c>
      <c r="C39" s="237">
        <v>10</v>
      </c>
      <c r="D39" s="86">
        <f t="shared" si="1"/>
        <v>9</v>
      </c>
      <c r="E39" s="229" t="str">
        <f t="shared" si="0"/>
        <v>是</v>
      </c>
    </row>
    <row r="40" ht="36" customHeight="1" spans="1:5">
      <c r="A40" s="208" t="s">
        <v>1872</v>
      </c>
      <c r="B40" s="230"/>
      <c r="C40" s="235"/>
      <c r="D40" s="86"/>
      <c r="E40" s="229" t="str">
        <f t="shared" si="0"/>
        <v>否</v>
      </c>
    </row>
    <row r="41" ht="36" customHeight="1" spans="1:5">
      <c r="A41" s="238" t="s">
        <v>68</v>
      </c>
      <c r="B41" s="228">
        <v>210</v>
      </c>
      <c r="C41" s="228">
        <v>1319</v>
      </c>
      <c r="D41" s="86">
        <f>IF(B41&gt;0,C41/B41-1,IF(B41&lt;0,-(C41/B41-1),""))</f>
        <v>5.281</v>
      </c>
      <c r="E41" s="229" t="str">
        <f t="shared" si="0"/>
        <v>是</v>
      </c>
    </row>
    <row r="42" spans="2:2">
      <c r="B42" s="210"/>
    </row>
    <row r="43" spans="2:3">
      <c r="B43" s="210"/>
      <c r="C43" s="210"/>
    </row>
    <row r="44" spans="2:2">
      <c r="B44" s="210"/>
    </row>
    <row r="45" spans="2:3">
      <c r="B45" s="210"/>
      <c r="C45" s="210"/>
    </row>
    <row r="46" spans="2:2">
      <c r="B46" s="210"/>
    </row>
    <row r="47" spans="2:2">
      <c r="B47" s="210"/>
    </row>
    <row r="48" spans="2:3">
      <c r="B48" s="210"/>
      <c r="C48" s="210"/>
    </row>
    <row r="49" spans="2:2">
      <c r="B49" s="210"/>
    </row>
    <row r="50" spans="2:2">
      <c r="B50" s="210"/>
    </row>
    <row r="51" spans="2:2">
      <c r="B51" s="210"/>
    </row>
    <row r="52" spans="2:2">
      <c r="B52" s="210"/>
    </row>
    <row r="53" spans="2:3">
      <c r="B53" s="210"/>
      <c r="C53" s="210"/>
    </row>
    <row r="54" spans="2:2">
      <c r="B54" s="210"/>
    </row>
  </sheetData>
  <autoFilter ref="A3:E41">
    <extLst/>
  </autoFilter>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E41"/>
  <sheetViews>
    <sheetView showGridLines="0" showZeros="0" view="pageBreakPreview" zoomScale="70" zoomScaleNormal="100" workbookViewId="0">
      <selection activeCell="A1" sqref="A1:D1"/>
    </sheetView>
  </sheetViews>
  <sheetFormatPr defaultColWidth="9" defaultRowHeight="14.25" outlineLevelCol="4"/>
  <cols>
    <col min="1" max="1" width="50.775" style="187" customWidth="1"/>
    <col min="2" max="4" width="20.6333333333333" style="187" customWidth="1"/>
    <col min="5" max="5" width="4.775" style="187" customWidth="1"/>
    <col min="6" max="16384" width="9" style="187"/>
  </cols>
  <sheetData>
    <row r="1" ht="45" customHeight="1" spans="1:5">
      <c r="A1" s="171" t="s">
        <v>1873</v>
      </c>
      <c r="B1" s="171"/>
      <c r="C1" s="171"/>
      <c r="D1" s="171"/>
      <c r="E1" s="213"/>
    </row>
    <row r="2" ht="20.1" customHeight="1" spans="1:5">
      <c r="A2" s="172"/>
      <c r="B2" s="172"/>
      <c r="C2" s="172"/>
      <c r="D2" s="191" t="s">
        <v>1</v>
      </c>
      <c r="E2" s="214"/>
    </row>
    <row r="3" ht="45" customHeight="1" spans="1:5">
      <c r="A3" s="215" t="s">
        <v>3</v>
      </c>
      <c r="B3" s="81" t="s">
        <v>4</v>
      </c>
      <c r="C3" s="81" t="s">
        <v>5</v>
      </c>
      <c r="D3" s="81" t="s">
        <v>6</v>
      </c>
      <c r="E3" s="187" t="s">
        <v>7</v>
      </c>
    </row>
    <row r="4" ht="35.1" customHeight="1" spans="1:5">
      <c r="A4" s="161" t="s">
        <v>1874</v>
      </c>
      <c r="B4" s="216"/>
      <c r="C4" s="216">
        <v>19</v>
      </c>
      <c r="D4" s="86" t="str">
        <f>IF(B4&gt;0,C4/B4-1,IF(B4&lt;0,-(C4/B4-1),""))</f>
        <v/>
      </c>
      <c r="E4" s="101" t="str">
        <f t="shared" ref="E4:E28" si="0">IF(A4&lt;&gt;"",IF(SUM(B4:C4)&lt;&gt;0,"是","否"),"是")</f>
        <v>是</v>
      </c>
    </row>
    <row r="5" ht="35.1" customHeight="1" spans="1:5">
      <c r="A5" s="163" t="s">
        <v>1875</v>
      </c>
      <c r="B5" s="217"/>
      <c r="C5" s="217"/>
      <c r="D5" s="86" t="str">
        <f t="shared" ref="D5:D28" si="1">IF(B5&gt;0,C5/B5-1,IF(B5&lt;0,-(C5/B5-1),""))</f>
        <v/>
      </c>
      <c r="E5" s="101" t="str">
        <f t="shared" si="0"/>
        <v>否</v>
      </c>
    </row>
    <row r="6" ht="35.1" customHeight="1" spans="1:5">
      <c r="A6" s="163" t="s">
        <v>1876</v>
      </c>
      <c r="B6" s="217"/>
      <c r="C6" s="217"/>
      <c r="D6" s="86" t="str">
        <f t="shared" si="1"/>
        <v/>
      </c>
      <c r="E6" s="101" t="str">
        <f t="shared" si="0"/>
        <v>否</v>
      </c>
    </row>
    <row r="7" ht="35.1" customHeight="1" spans="1:5">
      <c r="A7" s="163" t="s">
        <v>1877</v>
      </c>
      <c r="B7" s="217"/>
      <c r="C7" s="217">
        <v>19</v>
      </c>
      <c r="D7" s="86" t="str">
        <f t="shared" si="1"/>
        <v/>
      </c>
      <c r="E7" s="101" t="str">
        <f t="shared" si="0"/>
        <v>是</v>
      </c>
    </row>
    <row r="8" ht="35.1" customHeight="1" spans="1:5">
      <c r="A8" s="163" t="s">
        <v>1878</v>
      </c>
      <c r="B8" s="217"/>
      <c r="C8" s="217"/>
      <c r="D8" s="86" t="str">
        <f t="shared" si="1"/>
        <v/>
      </c>
      <c r="E8" s="101" t="str">
        <f t="shared" si="0"/>
        <v>否</v>
      </c>
    </row>
    <row r="9" ht="35.1" customHeight="1" spans="1:5">
      <c r="A9" s="163" t="s">
        <v>1879</v>
      </c>
      <c r="B9" s="217"/>
      <c r="C9" s="217"/>
      <c r="D9" s="86" t="str">
        <f t="shared" si="1"/>
        <v/>
      </c>
      <c r="E9" s="101" t="str">
        <f t="shared" si="0"/>
        <v>否</v>
      </c>
    </row>
    <row r="10" ht="35.1" customHeight="1" spans="1:5">
      <c r="A10" s="163" t="s">
        <v>1880</v>
      </c>
      <c r="B10" s="217"/>
      <c r="C10" s="217"/>
      <c r="D10" s="86" t="str">
        <f t="shared" si="1"/>
        <v/>
      </c>
      <c r="E10" s="101" t="str">
        <f t="shared" si="0"/>
        <v>否</v>
      </c>
    </row>
    <row r="11" ht="35.1" customHeight="1" spans="1:5">
      <c r="A11" s="161" t="s">
        <v>1881</v>
      </c>
      <c r="B11" s="218"/>
      <c r="C11" s="218"/>
      <c r="D11" s="86" t="str">
        <f t="shared" si="1"/>
        <v/>
      </c>
      <c r="E11" s="101" t="str">
        <f t="shared" si="0"/>
        <v>否</v>
      </c>
    </row>
    <row r="12" ht="35.1" customHeight="1" spans="1:5">
      <c r="A12" s="163" t="s">
        <v>1882</v>
      </c>
      <c r="B12" s="217"/>
      <c r="C12" s="217"/>
      <c r="D12" s="86" t="str">
        <f t="shared" si="1"/>
        <v/>
      </c>
      <c r="E12" s="101" t="str">
        <f t="shared" si="0"/>
        <v>否</v>
      </c>
    </row>
    <row r="13" ht="35.1" customHeight="1" spans="1:5">
      <c r="A13" s="163" t="s">
        <v>1883</v>
      </c>
      <c r="B13" s="217"/>
      <c r="C13" s="217"/>
      <c r="D13" s="86" t="str">
        <f t="shared" si="1"/>
        <v/>
      </c>
      <c r="E13" s="101" t="str">
        <f t="shared" si="0"/>
        <v>否</v>
      </c>
    </row>
    <row r="14" ht="35.1" customHeight="1" spans="1:5">
      <c r="A14" s="163" t="s">
        <v>1884</v>
      </c>
      <c r="B14" s="217"/>
      <c r="C14" s="217"/>
      <c r="D14" s="86" t="str">
        <f t="shared" si="1"/>
        <v/>
      </c>
      <c r="E14" s="101" t="str">
        <f t="shared" si="0"/>
        <v>否</v>
      </c>
    </row>
    <row r="15" ht="35.1" customHeight="1" spans="1:5">
      <c r="A15" s="163" t="s">
        <v>1885</v>
      </c>
      <c r="B15" s="217"/>
      <c r="C15" s="217"/>
      <c r="D15" s="86" t="str">
        <f t="shared" si="1"/>
        <v/>
      </c>
      <c r="E15" s="101" t="str">
        <f t="shared" si="0"/>
        <v>否</v>
      </c>
    </row>
    <row r="16" ht="35.1" customHeight="1" spans="1:5">
      <c r="A16" s="163" t="s">
        <v>1886</v>
      </c>
      <c r="B16" s="217"/>
      <c r="C16" s="217"/>
      <c r="D16" s="86" t="str">
        <f t="shared" si="1"/>
        <v/>
      </c>
      <c r="E16" s="101" t="str">
        <f t="shared" si="0"/>
        <v>否</v>
      </c>
    </row>
    <row r="17" s="212" customFormat="1" ht="35.1" customHeight="1" spans="1:5">
      <c r="A17" s="161" t="s">
        <v>1887</v>
      </c>
      <c r="B17" s="218"/>
      <c r="C17" s="218"/>
      <c r="D17" s="86" t="str">
        <f t="shared" si="1"/>
        <v/>
      </c>
      <c r="E17" s="101" t="str">
        <f t="shared" si="0"/>
        <v>否</v>
      </c>
    </row>
    <row r="18" ht="35.1" customHeight="1" spans="1:5">
      <c r="A18" s="163" t="s">
        <v>1888</v>
      </c>
      <c r="B18" s="217"/>
      <c r="C18" s="217"/>
      <c r="D18" s="86" t="str">
        <f t="shared" si="1"/>
        <v/>
      </c>
      <c r="E18" s="101" t="str">
        <f t="shared" si="0"/>
        <v>否</v>
      </c>
    </row>
    <row r="19" ht="35.1" customHeight="1" spans="1:5">
      <c r="A19" s="161" t="s">
        <v>1889</v>
      </c>
      <c r="B19" s="218"/>
      <c r="C19" s="218"/>
      <c r="D19" s="86" t="str">
        <f t="shared" si="1"/>
        <v/>
      </c>
      <c r="E19" s="101" t="str">
        <f t="shared" si="0"/>
        <v>否</v>
      </c>
    </row>
    <row r="20" ht="35.1" customHeight="1" spans="1:5">
      <c r="A20" s="219" t="s">
        <v>1890</v>
      </c>
      <c r="B20" s="217"/>
      <c r="C20" s="217"/>
      <c r="D20" s="86" t="str">
        <f t="shared" si="1"/>
        <v/>
      </c>
      <c r="E20" s="101" t="str">
        <f t="shared" si="0"/>
        <v>否</v>
      </c>
    </row>
    <row r="21" ht="35.1" customHeight="1" spans="1:5">
      <c r="A21" s="161" t="s">
        <v>1891</v>
      </c>
      <c r="B21" s="218"/>
      <c r="C21" s="218"/>
      <c r="D21" s="86" t="str">
        <f t="shared" si="1"/>
        <v/>
      </c>
      <c r="E21" s="101" t="str">
        <f t="shared" si="0"/>
        <v>否</v>
      </c>
    </row>
    <row r="22" ht="35.1" customHeight="1" spans="1:5">
      <c r="A22" s="163" t="s">
        <v>1892</v>
      </c>
      <c r="B22" s="217"/>
      <c r="C22" s="217"/>
      <c r="D22" s="86" t="str">
        <f t="shared" si="1"/>
        <v/>
      </c>
      <c r="E22" s="101" t="str">
        <f t="shared" si="0"/>
        <v>否</v>
      </c>
    </row>
    <row r="23" ht="35.1" customHeight="1" spans="1:5">
      <c r="A23" s="206" t="s">
        <v>1893</v>
      </c>
      <c r="B23" s="218"/>
      <c r="C23" s="218">
        <v>19</v>
      </c>
      <c r="D23" s="86" t="str">
        <f t="shared" si="1"/>
        <v/>
      </c>
      <c r="E23" s="101" t="str">
        <f t="shared" si="0"/>
        <v>是</v>
      </c>
    </row>
    <row r="24" ht="35.1" customHeight="1" spans="1:5">
      <c r="A24" s="220" t="s">
        <v>121</v>
      </c>
      <c r="B24" s="218">
        <v>200</v>
      </c>
      <c r="C24" s="218">
        <v>1300</v>
      </c>
      <c r="D24" s="86">
        <f t="shared" si="1"/>
        <v>5.5</v>
      </c>
      <c r="E24" s="101" t="str">
        <f t="shared" si="0"/>
        <v>是</v>
      </c>
    </row>
    <row r="25" ht="35.1" customHeight="1" spans="1:5">
      <c r="A25" s="221" t="s">
        <v>1894</v>
      </c>
      <c r="B25" s="217"/>
      <c r="C25" s="217"/>
      <c r="D25" s="86" t="str">
        <f t="shared" si="1"/>
        <v/>
      </c>
      <c r="E25" s="101" t="str">
        <f t="shared" si="0"/>
        <v>否</v>
      </c>
    </row>
    <row r="26" ht="35.1" customHeight="1" spans="1:5">
      <c r="A26" s="222" t="s">
        <v>1895</v>
      </c>
      <c r="B26" s="217">
        <v>200</v>
      </c>
      <c r="C26" s="217">
        <v>1300</v>
      </c>
      <c r="D26" s="90">
        <f t="shared" si="1"/>
        <v>5.5</v>
      </c>
      <c r="E26" s="101" t="str">
        <f t="shared" si="0"/>
        <v>是</v>
      </c>
    </row>
    <row r="27" ht="35.1" customHeight="1" spans="1:5">
      <c r="A27" s="223" t="s">
        <v>1896</v>
      </c>
      <c r="B27" s="218">
        <v>10</v>
      </c>
      <c r="C27" s="218"/>
      <c r="D27" s="86">
        <f t="shared" si="1"/>
        <v>-1</v>
      </c>
      <c r="E27" s="101" t="str">
        <f t="shared" si="0"/>
        <v>是</v>
      </c>
    </row>
    <row r="28" ht="35.1" customHeight="1" spans="1:5">
      <c r="A28" s="179" t="s">
        <v>128</v>
      </c>
      <c r="B28" s="218">
        <f>+B24+B27</f>
        <v>210</v>
      </c>
      <c r="C28" s="218">
        <f>+C23+C24</f>
        <v>1319</v>
      </c>
      <c r="D28" s="86">
        <f t="shared" si="1"/>
        <v>5.281</v>
      </c>
      <c r="E28" s="101" t="str">
        <f t="shared" si="0"/>
        <v>是</v>
      </c>
    </row>
    <row r="29" spans="2:2">
      <c r="B29" s="210"/>
    </row>
    <row r="30" spans="2:3">
      <c r="B30" s="210"/>
      <c r="C30" s="210"/>
    </row>
    <row r="31" spans="2:2">
      <c r="B31" s="210"/>
    </row>
    <row r="32" spans="2:3">
      <c r="B32" s="210"/>
      <c r="C32" s="210"/>
    </row>
    <row r="33" spans="2:2">
      <c r="B33" s="210"/>
    </row>
    <row r="34" spans="2:2">
      <c r="B34" s="210"/>
    </row>
    <row r="35" spans="2:3">
      <c r="B35" s="210"/>
      <c r="C35" s="210"/>
    </row>
    <row r="36" spans="2:2">
      <c r="B36" s="210"/>
    </row>
    <row r="37" spans="2:2">
      <c r="B37" s="210"/>
    </row>
    <row r="38" spans="2:2">
      <c r="B38" s="210"/>
    </row>
    <row r="39" spans="2:2">
      <c r="B39" s="210"/>
    </row>
    <row r="40" spans="2:3">
      <c r="B40" s="210"/>
      <c r="C40" s="210"/>
    </row>
    <row r="41" spans="2:2">
      <c r="B41" s="210"/>
    </row>
  </sheetData>
  <autoFilter ref="A3:E28">
    <extLst/>
  </autoFilter>
  <mergeCells count="1">
    <mergeCell ref="A1:D1"/>
  </mergeCells>
  <conditionalFormatting sqref="E29">
    <cfRule type="cellIs" dxfId="3" priority="1" stopIfTrue="1" operator="lessThanOrEqual">
      <formula>-1</formula>
    </cfRule>
  </conditionalFormatting>
  <conditionalFormatting sqref="E3:E29">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E48"/>
  <sheetViews>
    <sheetView showGridLines="0" showZeros="0" view="pageBreakPreview" zoomScale="80" zoomScaleNormal="100" workbookViewId="0">
      <selection activeCell="A1" sqref="A1:D1"/>
    </sheetView>
  </sheetViews>
  <sheetFormatPr defaultColWidth="9" defaultRowHeight="20.25" outlineLevelCol="4"/>
  <cols>
    <col min="1" max="1" width="52.6666666666667" style="187" customWidth="1"/>
    <col min="2" max="2" width="20.6333333333333" style="187" customWidth="1"/>
    <col min="3" max="3" width="20.6333333333333" style="188" customWidth="1"/>
    <col min="4" max="4" width="20.6333333333333" style="187" customWidth="1"/>
    <col min="5" max="5" width="4.44166666666667" style="187" customWidth="1"/>
    <col min="6" max="16384" width="9" style="187"/>
  </cols>
  <sheetData>
    <row r="1" ht="45" customHeight="1" spans="1:4">
      <c r="A1" s="171" t="s">
        <v>1897</v>
      </c>
      <c r="B1" s="171"/>
      <c r="C1" s="189"/>
      <c r="D1" s="171"/>
    </row>
    <row r="2" ht="20.1" customHeight="1" spans="1:4">
      <c r="A2" s="172"/>
      <c r="B2" s="172"/>
      <c r="C2" s="190"/>
      <c r="D2" s="191" t="s">
        <v>1</v>
      </c>
    </row>
    <row r="3" ht="45" customHeight="1" spans="1:5">
      <c r="A3" s="192" t="s">
        <v>1835</v>
      </c>
      <c r="B3" s="81" t="s">
        <v>4</v>
      </c>
      <c r="C3" s="81" t="s">
        <v>5</v>
      </c>
      <c r="D3" s="81" t="s">
        <v>6</v>
      </c>
      <c r="E3" s="187" t="s">
        <v>7</v>
      </c>
    </row>
    <row r="4" ht="36" customHeight="1" spans="1:5">
      <c r="A4" s="161" t="s">
        <v>1898</v>
      </c>
      <c r="B4" s="92">
        <v>200</v>
      </c>
      <c r="C4" s="92">
        <v>500</v>
      </c>
      <c r="D4" s="86">
        <f>IF(B4&gt;0,C4/B4-1,IF(B4&lt;0,-(C4/B4-1),""))</f>
        <v>1.5</v>
      </c>
      <c r="E4" s="193" t="str">
        <f t="shared" ref="E4:E35" si="0">IF(A4&lt;&gt;"",IF(SUM(B4:C4)&lt;&gt;0,"是","否"),"是")</f>
        <v>是</v>
      </c>
    </row>
    <row r="5" ht="36" customHeight="1" spans="1:5">
      <c r="A5" s="178" t="s">
        <v>1837</v>
      </c>
      <c r="B5" s="92"/>
      <c r="C5" s="194"/>
      <c r="D5" s="195"/>
      <c r="E5" s="193" t="str">
        <f t="shared" si="0"/>
        <v>否</v>
      </c>
    </row>
    <row r="6" ht="36" customHeight="1" spans="1:5">
      <c r="A6" s="178" t="s">
        <v>1838</v>
      </c>
      <c r="B6" s="177"/>
      <c r="C6" s="194"/>
      <c r="D6" s="196" t="str">
        <f>IF(B6&gt;0,C6/B6-1,IF(B6&lt;0,-(C6/B6-1),""))</f>
        <v/>
      </c>
      <c r="E6" s="193" t="str">
        <f t="shared" si="0"/>
        <v>否</v>
      </c>
    </row>
    <row r="7" ht="36" customHeight="1" spans="1:5">
      <c r="A7" s="178" t="s">
        <v>1839</v>
      </c>
      <c r="B7" s="197"/>
      <c r="C7" s="194"/>
      <c r="D7" s="198"/>
      <c r="E7" s="193" t="str">
        <f t="shared" si="0"/>
        <v>否</v>
      </c>
    </row>
    <row r="8" ht="36" customHeight="1" spans="1:5">
      <c r="A8" s="178" t="s">
        <v>1840</v>
      </c>
      <c r="B8" s="199"/>
      <c r="C8" s="194">
        <v>0</v>
      </c>
      <c r="D8" s="196" t="str">
        <f>IF(B8&gt;0,C8/B8-1,IF(B8&lt;0,-(C8/B8-1),""))</f>
        <v/>
      </c>
      <c r="E8" s="193" t="str">
        <f t="shared" si="0"/>
        <v>否</v>
      </c>
    </row>
    <row r="9" ht="36" customHeight="1" spans="1:5">
      <c r="A9" s="178" t="s">
        <v>1841</v>
      </c>
      <c r="B9" s="197"/>
      <c r="C9" s="194"/>
      <c r="D9" s="198"/>
      <c r="E9" s="193" t="str">
        <f t="shared" si="0"/>
        <v>否</v>
      </c>
    </row>
    <row r="10" ht="36" customHeight="1" spans="1:5">
      <c r="A10" s="178" t="s">
        <v>1844</v>
      </c>
      <c r="B10" s="199"/>
      <c r="C10" s="194"/>
      <c r="D10" s="196"/>
      <c r="E10" s="193" t="str">
        <f t="shared" si="0"/>
        <v>否</v>
      </c>
    </row>
    <row r="11" ht="36" customHeight="1" spans="1:5">
      <c r="A11" s="178" t="s">
        <v>1845</v>
      </c>
      <c r="B11" s="199"/>
      <c r="C11" s="200"/>
      <c r="D11" s="198"/>
      <c r="E11" s="193" t="str">
        <f t="shared" si="0"/>
        <v>否</v>
      </c>
    </row>
    <row r="12" ht="36" customHeight="1" spans="1:5">
      <c r="A12" s="178" t="s">
        <v>1846</v>
      </c>
      <c r="B12" s="197"/>
      <c r="C12" s="201"/>
      <c r="D12" s="198"/>
      <c r="E12" s="193" t="str">
        <f t="shared" si="0"/>
        <v>否</v>
      </c>
    </row>
    <row r="13" ht="36" customHeight="1" spans="1:5">
      <c r="A13" s="178" t="s">
        <v>1847</v>
      </c>
      <c r="B13" s="197"/>
      <c r="C13" s="194"/>
      <c r="D13" s="198"/>
      <c r="E13" s="193" t="str">
        <f t="shared" si="0"/>
        <v>否</v>
      </c>
    </row>
    <row r="14" ht="36" customHeight="1" spans="1:5">
      <c r="A14" s="178" t="s">
        <v>1843</v>
      </c>
      <c r="B14" s="197"/>
      <c r="C14" s="194"/>
      <c r="D14" s="198"/>
      <c r="E14" s="193" t="str">
        <f t="shared" si="0"/>
        <v>否</v>
      </c>
    </row>
    <row r="15" ht="36" customHeight="1" spans="1:5">
      <c r="A15" s="178" t="s">
        <v>1899</v>
      </c>
      <c r="B15" s="197"/>
      <c r="C15" s="200"/>
      <c r="D15" s="198"/>
      <c r="E15" s="193" t="str">
        <f t="shared" si="0"/>
        <v>否</v>
      </c>
    </row>
    <row r="16" ht="36" customHeight="1" spans="1:5">
      <c r="A16" s="178" t="s">
        <v>1849</v>
      </c>
      <c r="B16" s="197"/>
      <c r="C16" s="194"/>
      <c r="D16" s="198"/>
      <c r="E16" s="193" t="str">
        <f t="shared" si="0"/>
        <v>否</v>
      </c>
    </row>
    <row r="17" ht="36" customHeight="1" spans="1:5">
      <c r="A17" s="178" t="s">
        <v>1850</v>
      </c>
      <c r="B17" s="197"/>
      <c r="C17" s="194"/>
      <c r="D17" s="198"/>
      <c r="E17" s="193" t="str">
        <f t="shared" si="0"/>
        <v>否</v>
      </c>
    </row>
    <row r="18" ht="36" customHeight="1" spans="1:5">
      <c r="A18" s="178" t="s">
        <v>1851</v>
      </c>
      <c r="B18" s="197"/>
      <c r="C18" s="194"/>
      <c r="D18" s="198"/>
      <c r="E18" s="193" t="str">
        <f t="shared" si="0"/>
        <v>否</v>
      </c>
    </row>
    <row r="19" ht="36" customHeight="1" spans="1:5">
      <c r="A19" s="178" t="s">
        <v>1853</v>
      </c>
      <c r="B19" s="199"/>
      <c r="C19" s="194"/>
      <c r="D19" s="196" t="str">
        <f>IF(B19&gt;0,C19/B19-1,IF(B19&lt;0,-(C19/B19-1),""))</f>
        <v/>
      </c>
      <c r="E19" s="193" t="str">
        <f t="shared" si="0"/>
        <v>否</v>
      </c>
    </row>
    <row r="20" ht="36" customHeight="1" spans="1:5">
      <c r="A20" s="178" t="s">
        <v>1854</v>
      </c>
      <c r="B20" s="197">
        <v>200</v>
      </c>
      <c r="C20" s="194">
        <v>500</v>
      </c>
      <c r="D20" s="196">
        <f>IF(B20&gt;0,C20/B20-1,IF(B20&lt;0,-(C20/B20-1),""))</f>
        <v>1.5</v>
      </c>
      <c r="E20" s="193" t="str">
        <f t="shared" si="0"/>
        <v>是</v>
      </c>
    </row>
    <row r="21" ht="36" customHeight="1" spans="1:5">
      <c r="A21" s="161" t="s">
        <v>1900</v>
      </c>
      <c r="B21" s="202"/>
      <c r="C21" s="202"/>
      <c r="D21" s="196" t="str">
        <f t="shared" ref="D21:D35" si="1">IF(B21&gt;0,C21/B21-1,IF(B21&lt;0,-(C21/B21-1),""))</f>
        <v/>
      </c>
      <c r="E21" s="193" t="str">
        <f t="shared" si="0"/>
        <v>否</v>
      </c>
    </row>
    <row r="22" ht="36" customHeight="1" spans="1:5">
      <c r="A22" s="178" t="s">
        <v>1856</v>
      </c>
      <c r="B22" s="203"/>
      <c r="C22" s="203"/>
      <c r="D22" s="196" t="str">
        <f t="shared" si="1"/>
        <v/>
      </c>
      <c r="E22" s="193" t="str">
        <f t="shared" si="0"/>
        <v>否</v>
      </c>
    </row>
    <row r="23" ht="36" customHeight="1" spans="1:5">
      <c r="A23" s="178" t="s">
        <v>1857</v>
      </c>
      <c r="B23" s="203">
        <v>0</v>
      </c>
      <c r="C23" s="203"/>
      <c r="D23" s="196" t="str">
        <f t="shared" si="1"/>
        <v/>
      </c>
      <c r="E23" s="193" t="str">
        <f t="shared" si="0"/>
        <v>否</v>
      </c>
    </row>
    <row r="24" ht="36" customHeight="1" spans="1:5">
      <c r="A24" s="161" t="s">
        <v>1901</v>
      </c>
      <c r="B24" s="176"/>
      <c r="C24" s="176">
        <f>SUM(C25:C27)</f>
        <v>800</v>
      </c>
      <c r="D24" s="196" t="str">
        <f t="shared" si="1"/>
        <v/>
      </c>
      <c r="E24" s="193" t="str">
        <f t="shared" si="0"/>
        <v>是</v>
      </c>
    </row>
    <row r="25" ht="36" customHeight="1" spans="1:5">
      <c r="A25" s="178" t="s">
        <v>1902</v>
      </c>
      <c r="B25" s="177"/>
      <c r="C25" s="177"/>
      <c r="D25" s="196" t="str">
        <f t="shared" si="1"/>
        <v/>
      </c>
      <c r="E25" s="193" t="str">
        <f t="shared" si="0"/>
        <v>否</v>
      </c>
    </row>
    <row r="26" ht="36" customHeight="1" spans="1:5">
      <c r="A26" s="178" t="s">
        <v>1903</v>
      </c>
      <c r="B26" s="177"/>
      <c r="C26" s="177"/>
      <c r="D26" s="196" t="str">
        <f t="shared" si="1"/>
        <v/>
      </c>
      <c r="E26" s="193" t="str">
        <f t="shared" si="0"/>
        <v>否</v>
      </c>
    </row>
    <row r="27" ht="36" customHeight="1" spans="1:5">
      <c r="A27" s="178" t="s">
        <v>1904</v>
      </c>
      <c r="B27" s="93"/>
      <c r="C27" s="203">
        <v>800</v>
      </c>
      <c r="D27" s="196" t="str">
        <f t="shared" si="1"/>
        <v/>
      </c>
      <c r="E27" s="193" t="str">
        <f t="shared" si="0"/>
        <v>是</v>
      </c>
    </row>
    <row r="28" ht="36" customHeight="1" spans="1:5">
      <c r="A28" s="161" t="s">
        <v>1905</v>
      </c>
      <c r="B28" s="176"/>
      <c r="C28" s="176"/>
      <c r="D28" s="196" t="str">
        <f t="shared" si="1"/>
        <v/>
      </c>
      <c r="E28" s="193" t="str">
        <f t="shared" si="0"/>
        <v>否</v>
      </c>
    </row>
    <row r="29" ht="36" customHeight="1" spans="1:5">
      <c r="A29" s="178" t="s">
        <v>1866</v>
      </c>
      <c r="B29" s="93"/>
      <c r="C29" s="204"/>
      <c r="D29" s="196" t="str">
        <f t="shared" si="1"/>
        <v/>
      </c>
      <c r="E29" s="193" t="str">
        <f t="shared" si="0"/>
        <v>否</v>
      </c>
    </row>
    <row r="30" ht="36" customHeight="1" spans="1:5">
      <c r="A30" s="161" t="s">
        <v>1906</v>
      </c>
      <c r="B30" s="184"/>
      <c r="C30" s="205"/>
      <c r="D30" s="196" t="str">
        <f t="shared" si="1"/>
        <v/>
      </c>
      <c r="E30" s="193" t="str">
        <f t="shared" si="0"/>
        <v>否</v>
      </c>
    </row>
    <row r="31" ht="36" customHeight="1" spans="1:5">
      <c r="A31" s="206" t="s">
        <v>1907</v>
      </c>
      <c r="B31" s="92">
        <v>200</v>
      </c>
      <c r="C31" s="92">
        <v>1300</v>
      </c>
      <c r="D31" s="207">
        <f t="shared" si="1"/>
        <v>5.5</v>
      </c>
      <c r="E31" s="193" t="str">
        <f t="shared" si="0"/>
        <v>是</v>
      </c>
    </row>
    <row r="32" ht="36" customHeight="1" spans="1:5">
      <c r="A32" s="208" t="s">
        <v>1870</v>
      </c>
      <c r="B32" s="177">
        <v>9</v>
      </c>
      <c r="C32" s="177">
        <v>9</v>
      </c>
      <c r="D32" s="196">
        <f t="shared" si="1"/>
        <v>0</v>
      </c>
      <c r="E32" s="193" t="str">
        <f t="shared" si="0"/>
        <v>是</v>
      </c>
    </row>
    <row r="33" ht="36" customHeight="1" spans="1:5">
      <c r="A33" s="208" t="s">
        <v>1871</v>
      </c>
      <c r="B33" s="209">
        <v>1</v>
      </c>
      <c r="C33" s="177">
        <v>10</v>
      </c>
      <c r="D33" s="196">
        <f t="shared" si="1"/>
        <v>9</v>
      </c>
      <c r="E33" s="193" t="str">
        <f t="shared" si="0"/>
        <v>是</v>
      </c>
    </row>
    <row r="34" ht="36" customHeight="1" spans="1:5">
      <c r="A34" s="208" t="s">
        <v>1872</v>
      </c>
      <c r="B34" s="92"/>
      <c r="C34" s="92"/>
      <c r="D34" s="196" t="str">
        <f t="shared" si="1"/>
        <v/>
      </c>
      <c r="E34" s="193" t="str">
        <f t="shared" si="0"/>
        <v>否</v>
      </c>
    </row>
    <row r="35" ht="36" customHeight="1" spans="1:5">
      <c r="A35" s="179" t="s">
        <v>68</v>
      </c>
      <c r="B35" s="92">
        <f>+B31+B32+B33+B34</f>
        <v>210</v>
      </c>
      <c r="C35" s="92">
        <f>+C31+C32+C33+C34</f>
        <v>1319</v>
      </c>
      <c r="D35" s="196">
        <f t="shared" si="1"/>
        <v>5.281</v>
      </c>
      <c r="E35" s="193" t="str">
        <f t="shared" si="0"/>
        <v>是</v>
      </c>
    </row>
    <row r="36" spans="2:2">
      <c r="B36" s="210"/>
    </row>
    <row r="37" spans="2:2">
      <c r="B37" s="211"/>
    </row>
    <row r="38" spans="2:2">
      <c r="B38" s="210"/>
    </row>
    <row r="39" spans="2:2">
      <c r="B39" s="211"/>
    </row>
    <row r="40" spans="2:2">
      <c r="B40" s="210"/>
    </row>
    <row r="41" spans="2:2">
      <c r="B41" s="210"/>
    </row>
    <row r="42" spans="2:2">
      <c r="B42" s="211"/>
    </row>
    <row r="43" spans="2:2">
      <c r="B43" s="210"/>
    </row>
    <row r="44" spans="2:2">
      <c r="B44" s="210"/>
    </row>
    <row r="45" spans="2:2">
      <c r="B45" s="210"/>
    </row>
    <row r="46" spans="2:2">
      <c r="B46" s="210"/>
    </row>
    <row r="47" spans="2:2">
      <c r="B47" s="211"/>
    </row>
    <row r="48" spans="2:2">
      <c r="B48" s="210"/>
    </row>
  </sheetData>
  <autoFilter ref="A3:E35">
    <extLst/>
  </autoFilter>
  <mergeCells count="1">
    <mergeCell ref="A1:D1"/>
  </mergeCells>
  <conditionalFormatting sqref="E3:E35">
    <cfRule type="cellIs" dxfId="3" priority="2" stopIfTrue="1" operator="lessThanOrEqual">
      <formula>-1</formula>
    </cfRule>
  </conditionalFormatting>
  <conditionalFormatting sqref="D5 D7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E34"/>
  <sheetViews>
    <sheetView showGridLines="0" showZeros="0" view="pageBreakPreview" zoomScale="80" zoomScaleNormal="100" workbookViewId="0">
      <selection activeCell="A1" sqref="A1:D1"/>
    </sheetView>
  </sheetViews>
  <sheetFormatPr defaultColWidth="9" defaultRowHeight="13.5" outlineLevelCol="4"/>
  <cols>
    <col min="1" max="1" width="50.775" customWidth="1"/>
    <col min="2" max="4" width="20.6333333333333" customWidth="1"/>
    <col min="5" max="5" width="5.33333333333333" customWidth="1"/>
  </cols>
  <sheetData>
    <row r="1" ht="45" customHeight="1" spans="1:4">
      <c r="A1" s="171" t="s">
        <v>1908</v>
      </c>
      <c r="B1" s="171"/>
      <c r="C1" s="171"/>
      <c r="D1" s="171"/>
    </row>
    <row r="2" ht="20.1" customHeight="1" spans="1:4">
      <c r="A2" s="172"/>
      <c r="B2" s="172"/>
      <c r="C2" s="172"/>
      <c r="D2" s="173" t="s">
        <v>1</v>
      </c>
    </row>
    <row r="3" ht="45" customHeight="1" spans="1:5">
      <c r="A3" s="174" t="s">
        <v>1909</v>
      </c>
      <c r="B3" s="81" t="s">
        <v>4</v>
      </c>
      <c r="C3" s="81" t="s">
        <v>5</v>
      </c>
      <c r="D3" s="81" t="s">
        <v>6</v>
      </c>
      <c r="E3" s="175" t="s">
        <v>7</v>
      </c>
    </row>
    <row r="4" ht="36" customHeight="1" spans="1:5">
      <c r="A4" s="161" t="s">
        <v>1874</v>
      </c>
      <c r="B4" s="176"/>
      <c r="C4" s="176">
        <v>19</v>
      </c>
      <c r="D4" s="86" t="str">
        <f>IF(B4&gt;0,C4/B4-1,IF(B4&lt;0,-(C4/B4-1),""))</f>
        <v/>
      </c>
      <c r="E4" s="143" t="str">
        <f t="shared" ref="E4:E21" si="0">IF(A4&lt;&gt;"",IF(SUM(B4:C4)&lt;&gt;0,"是","否"),"是")</f>
        <v>是</v>
      </c>
    </row>
    <row r="5" ht="36" customHeight="1" spans="1:5">
      <c r="A5" s="163" t="s">
        <v>1910</v>
      </c>
      <c r="B5" s="177"/>
      <c r="C5" s="177"/>
      <c r="D5" s="86" t="str">
        <f t="shared" ref="D5:D21" si="1">IF(B5&gt;0,C5/B5-1,IF(B5&lt;0,-(C5/B5-1),""))</f>
        <v/>
      </c>
      <c r="E5" s="143" t="str">
        <f t="shared" si="0"/>
        <v>否</v>
      </c>
    </row>
    <row r="6" ht="36" customHeight="1" spans="1:5">
      <c r="A6" s="163" t="s">
        <v>1880</v>
      </c>
      <c r="B6" s="177"/>
      <c r="C6" s="177">
        <v>19</v>
      </c>
      <c r="D6" s="86" t="str">
        <f t="shared" si="1"/>
        <v/>
      </c>
      <c r="E6" s="143" t="str">
        <f t="shared" si="0"/>
        <v>是</v>
      </c>
    </row>
    <row r="7" ht="36" customHeight="1" spans="1:5">
      <c r="A7" s="161" t="s">
        <v>1881</v>
      </c>
      <c r="B7" s="176"/>
      <c r="C7" s="176"/>
      <c r="D7" s="86" t="str">
        <f t="shared" si="1"/>
        <v/>
      </c>
      <c r="E7" s="143" t="str">
        <f t="shared" si="0"/>
        <v>否</v>
      </c>
    </row>
    <row r="8" ht="36" customHeight="1" spans="1:5">
      <c r="A8" s="163" t="s">
        <v>1882</v>
      </c>
      <c r="B8" s="177"/>
      <c r="C8" s="177"/>
      <c r="D8" s="86" t="str">
        <f t="shared" si="1"/>
        <v/>
      </c>
      <c r="E8" s="143" t="str">
        <f t="shared" si="0"/>
        <v>否</v>
      </c>
    </row>
    <row r="9" ht="36" customHeight="1" spans="1:5">
      <c r="A9" s="163" t="s">
        <v>1886</v>
      </c>
      <c r="B9" s="177"/>
      <c r="C9" s="177"/>
      <c r="D9" s="86" t="str">
        <f t="shared" si="1"/>
        <v/>
      </c>
      <c r="E9" s="143" t="str">
        <f t="shared" si="0"/>
        <v>否</v>
      </c>
    </row>
    <row r="10" ht="36" customHeight="1" spans="1:5">
      <c r="A10" s="161" t="s">
        <v>1887</v>
      </c>
      <c r="B10" s="176">
        <f>B11</f>
        <v>0</v>
      </c>
      <c r="C10" s="176">
        <f>C11</f>
        <v>0</v>
      </c>
      <c r="D10" s="86" t="str">
        <f t="shared" si="1"/>
        <v/>
      </c>
      <c r="E10" s="143" t="str">
        <f t="shared" si="0"/>
        <v>否</v>
      </c>
    </row>
    <row r="11" ht="36" customHeight="1" spans="1:5">
      <c r="A11" s="163" t="s">
        <v>1888</v>
      </c>
      <c r="B11" s="177"/>
      <c r="C11" s="177"/>
      <c r="D11" s="86" t="str">
        <f t="shared" si="1"/>
        <v/>
      </c>
      <c r="E11" s="143" t="str">
        <f t="shared" si="0"/>
        <v>否</v>
      </c>
    </row>
    <row r="12" ht="36" customHeight="1" spans="1:5">
      <c r="A12" s="161" t="s">
        <v>1889</v>
      </c>
      <c r="B12" s="176"/>
      <c r="C12" s="176"/>
      <c r="D12" s="86" t="str">
        <f t="shared" si="1"/>
        <v/>
      </c>
      <c r="E12" s="143" t="str">
        <f t="shared" si="0"/>
        <v>否</v>
      </c>
    </row>
    <row r="13" ht="36" customHeight="1" spans="1:5">
      <c r="A13" s="178" t="s">
        <v>1911</v>
      </c>
      <c r="B13" s="177"/>
      <c r="C13" s="177"/>
      <c r="D13" s="86" t="str">
        <f t="shared" si="1"/>
        <v/>
      </c>
      <c r="E13" s="143" t="str">
        <f t="shared" si="0"/>
        <v>否</v>
      </c>
    </row>
    <row r="14" ht="36" customHeight="1" spans="1:5">
      <c r="A14" s="161" t="s">
        <v>1891</v>
      </c>
      <c r="B14" s="176"/>
      <c r="C14" s="176"/>
      <c r="D14" s="86" t="str">
        <f t="shared" si="1"/>
        <v/>
      </c>
      <c r="E14" s="143" t="str">
        <f t="shared" si="0"/>
        <v>否</v>
      </c>
    </row>
    <row r="15" ht="36" customHeight="1" spans="1:5">
      <c r="A15" s="163" t="s">
        <v>1892</v>
      </c>
      <c r="B15" s="177"/>
      <c r="C15" s="177"/>
      <c r="D15" s="86" t="str">
        <f t="shared" si="1"/>
        <v/>
      </c>
      <c r="E15" s="143" t="str">
        <f t="shared" si="0"/>
        <v>否</v>
      </c>
    </row>
    <row r="16" ht="36" customHeight="1" spans="1:5">
      <c r="A16" s="179" t="s">
        <v>1912</v>
      </c>
      <c r="B16" s="176"/>
      <c r="C16" s="176">
        <v>19</v>
      </c>
      <c r="D16" s="86" t="str">
        <f t="shared" si="1"/>
        <v/>
      </c>
      <c r="E16" s="143" t="str">
        <f t="shared" si="0"/>
        <v>是</v>
      </c>
    </row>
    <row r="17" ht="36" customHeight="1" spans="1:5">
      <c r="A17" s="180" t="s">
        <v>121</v>
      </c>
      <c r="B17" s="176">
        <v>200</v>
      </c>
      <c r="C17" s="176">
        <v>1300</v>
      </c>
      <c r="D17" s="86">
        <f t="shared" si="1"/>
        <v>5.5</v>
      </c>
      <c r="E17" s="143" t="str">
        <f t="shared" si="0"/>
        <v>是</v>
      </c>
    </row>
    <row r="18" ht="36" customHeight="1" spans="1:5">
      <c r="A18" s="181" t="s">
        <v>1894</v>
      </c>
      <c r="B18" s="182"/>
      <c r="C18" s="177"/>
      <c r="D18" s="86" t="str">
        <f t="shared" si="1"/>
        <v/>
      </c>
      <c r="E18" s="143" t="str">
        <f t="shared" si="0"/>
        <v>否</v>
      </c>
    </row>
    <row r="19" ht="36" customHeight="1" spans="1:5">
      <c r="A19" s="181" t="s">
        <v>1895</v>
      </c>
      <c r="B19" s="182">
        <v>200</v>
      </c>
      <c r="C19" s="182">
        <v>1300</v>
      </c>
      <c r="D19" s="90">
        <f t="shared" si="1"/>
        <v>5.5</v>
      </c>
      <c r="E19" s="143" t="str">
        <f t="shared" si="0"/>
        <v>是</v>
      </c>
    </row>
    <row r="20" ht="36" customHeight="1" spans="1:5">
      <c r="A20" s="183" t="s">
        <v>1896</v>
      </c>
      <c r="B20" s="184">
        <v>10</v>
      </c>
      <c r="C20" s="176"/>
      <c r="D20" s="86">
        <f t="shared" si="1"/>
        <v>-1</v>
      </c>
      <c r="E20" s="143" t="str">
        <f t="shared" si="0"/>
        <v>是</v>
      </c>
    </row>
    <row r="21" ht="36" customHeight="1" spans="1:5">
      <c r="A21" s="179" t="s">
        <v>128</v>
      </c>
      <c r="B21" s="176">
        <f>+B16+B17+B20</f>
        <v>210</v>
      </c>
      <c r="C21" s="176">
        <f>+C16+C17+C20</f>
        <v>1319</v>
      </c>
      <c r="D21" s="86">
        <f t="shared" si="1"/>
        <v>5.281</v>
      </c>
      <c r="E21" s="143" t="str">
        <f t="shared" si="0"/>
        <v>是</v>
      </c>
    </row>
    <row r="22" spans="2:2">
      <c r="B22" s="185"/>
    </row>
    <row r="23" spans="2:3">
      <c r="B23" s="186"/>
      <c r="C23" s="186"/>
    </row>
    <row r="24" spans="2:2">
      <c r="B24" s="185"/>
    </row>
    <row r="25" spans="2:3">
      <c r="B25" s="186"/>
      <c r="C25" s="186"/>
    </row>
    <row r="26" spans="2:2">
      <c r="B26" s="185"/>
    </row>
    <row r="27" spans="2:2">
      <c r="B27" s="185"/>
    </row>
    <row r="28" spans="2:3">
      <c r="B28" s="186"/>
      <c r="C28" s="186"/>
    </row>
    <row r="29" spans="2:2">
      <c r="B29" s="185"/>
    </row>
    <row r="30" spans="2:2">
      <c r="B30" s="185"/>
    </row>
    <row r="31" spans="2:2">
      <c r="B31" s="185"/>
    </row>
    <row r="32" spans="2:2">
      <c r="B32" s="185"/>
    </row>
    <row r="33" spans="2:3">
      <c r="B33" s="186"/>
      <c r="C33" s="186"/>
    </row>
    <row r="34" spans="2:2">
      <c r="B34" s="185"/>
    </row>
  </sheetData>
  <autoFilter ref="A3:E21">
    <extLst/>
  </autoFilter>
  <mergeCells count="1">
    <mergeCell ref="A1:D1"/>
  </mergeCells>
  <conditionalFormatting sqref="E3:E21">
    <cfRule type="cellIs" dxfId="3" priority="2" stopIfTrue="1" operator="lessThanOrEqual">
      <formula>-1</formula>
    </cfRule>
  </conditionalFormatting>
  <conditionalFormatting sqref="E4:E2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20"/>
  <sheetViews>
    <sheetView view="pageBreakPreview" zoomScale="80" zoomScaleNormal="100" workbookViewId="0">
      <selection activeCell="A1" sqref="A1:B1"/>
    </sheetView>
  </sheetViews>
  <sheetFormatPr defaultColWidth="9" defaultRowHeight="14.25" outlineLevelCol="1"/>
  <cols>
    <col min="1" max="1" width="36.25" style="151" customWidth="1"/>
    <col min="2" max="2" width="45.5" style="154" customWidth="1"/>
    <col min="3" max="3" width="12.6333333333333" style="151"/>
    <col min="4" max="16374" width="9" style="151"/>
    <col min="16375" max="16376" width="35.6333333333333" style="151"/>
    <col min="16377" max="16377" width="9" style="151"/>
    <col min="16378" max="16384" width="9" style="155"/>
  </cols>
  <sheetData>
    <row r="1" s="151" customFormat="1" ht="45" customHeight="1" spans="1:2">
      <c r="A1" s="156" t="s">
        <v>1913</v>
      </c>
      <c r="B1" s="157"/>
    </row>
    <row r="2" s="151" customFormat="1" ht="20.1" customHeight="1" spans="1:2">
      <c r="A2" s="158"/>
      <c r="B2" s="159" t="s">
        <v>1</v>
      </c>
    </row>
    <row r="3" s="152" customFormat="1" ht="45" customHeight="1" spans="1:2">
      <c r="A3" s="160" t="s">
        <v>1914</v>
      </c>
      <c r="B3" s="160" t="s">
        <v>1915</v>
      </c>
    </row>
    <row r="4" s="151" customFormat="1" ht="36" customHeight="1" spans="1:2">
      <c r="A4" s="38" t="s">
        <v>1916</v>
      </c>
      <c r="B4" s="162">
        <v>9</v>
      </c>
    </row>
    <row r="5" s="151" customFormat="1" ht="36" customHeight="1" spans="1:2">
      <c r="A5" s="169"/>
      <c r="B5" s="170"/>
    </row>
    <row r="6" s="151" customFormat="1" ht="36" customHeight="1" spans="1:2">
      <c r="A6" s="169"/>
      <c r="B6" s="170"/>
    </row>
    <row r="7" s="151" customFormat="1" ht="36" customHeight="1" spans="1:2">
      <c r="A7" s="164"/>
      <c r="B7" s="162"/>
    </row>
    <row r="8" s="151" customFormat="1" ht="36" customHeight="1" spans="1:2">
      <c r="A8" s="164"/>
      <c r="B8" s="162"/>
    </row>
    <row r="9" s="151" customFormat="1" ht="36" customHeight="1" spans="1:2">
      <c r="A9" s="164"/>
      <c r="B9" s="162"/>
    </row>
    <row r="10" s="151" customFormat="1" ht="36" customHeight="1" spans="1:2">
      <c r="A10" s="164"/>
      <c r="B10" s="162"/>
    </row>
    <row r="11" s="151" customFormat="1" ht="36" customHeight="1" spans="1:2">
      <c r="A11" s="164"/>
      <c r="B11" s="162"/>
    </row>
    <row r="12" s="151" customFormat="1" ht="36" customHeight="1" spans="1:2">
      <c r="A12" s="164"/>
      <c r="B12" s="162"/>
    </row>
    <row r="13" s="151" customFormat="1" ht="36" customHeight="1" spans="1:2">
      <c r="A13" s="164"/>
      <c r="B13" s="162"/>
    </row>
    <row r="14" s="151" customFormat="1" ht="36" customHeight="1" spans="1:2">
      <c r="A14" s="164"/>
      <c r="B14" s="162"/>
    </row>
    <row r="15" s="151" customFormat="1" ht="36" customHeight="1" spans="1:2">
      <c r="A15" s="164"/>
      <c r="B15" s="162"/>
    </row>
    <row r="16" s="151" customFormat="1" ht="36" customHeight="1" spans="1:2">
      <c r="A16" s="164"/>
      <c r="B16" s="162"/>
    </row>
    <row r="17" s="151" customFormat="1" ht="36" customHeight="1" spans="1:2">
      <c r="A17" s="164"/>
      <c r="B17" s="162"/>
    </row>
    <row r="18" s="151" customFormat="1" ht="36" customHeight="1" spans="1:2">
      <c r="A18" s="164"/>
      <c r="B18" s="162"/>
    </row>
    <row r="19" s="151" customFormat="1" ht="36" customHeight="1" spans="1:2">
      <c r="A19" s="164"/>
      <c r="B19" s="162"/>
    </row>
    <row r="20" s="151" customFormat="1" ht="31" customHeight="1" spans="1:2">
      <c r="A20" s="166" t="s">
        <v>1917</v>
      </c>
      <c r="B20" s="167">
        <f>SUM(B4:B19)</f>
        <v>9</v>
      </c>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orizontalDpi="600"/>
  <headerFooter>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1"/>
  <sheetViews>
    <sheetView view="pageBreakPreview" zoomScaleNormal="100" workbookViewId="0">
      <selection activeCell="A1" sqref="A1:B1"/>
    </sheetView>
  </sheetViews>
  <sheetFormatPr defaultColWidth="9" defaultRowHeight="14.25"/>
  <cols>
    <col min="1" max="1" width="46.6333333333333" style="151" customWidth="1"/>
    <col min="2" max="2" width="38" style="154" customWidth="1"/>
    <col min="3" max="16371" width="9" style="151"/>
    <col min="16372" max="16373" width="35.6333333333333" style="151"/>
    <col min="16374" max="16374" width="9" style="151"/>
    <col min="16375" max="16384" width="9" style="155"/>
  </cols>
  <sheetData>
    <row r="1" s="151" customFormat="1" ht="45" customHeight="1" spans="1:2">
      <c r="A1" s="156" t="s">
        <v>1918</v>
      </c>
      <c r="B1" s="157"/>
    </row>
    <row r="2" s="151" customFormat="1" ht="20.1" customHeight="1" spans="1:2">
      <c r="A2" s="158"/>
      <c r="B2" s="159" t="s">
        <v>1</v>
      </c>
    </row>
    <row r="3" s="152" customFormat="1" ht="45" customHeight="1" spans="1:2">
      <c r="A3" s="160" t="s">
        <v>1919</v>
      </c>
      <c r="B3" s="160" t="s">
        <v>1915</v>
      </c>
    </row>
    <row r="4" s="151" customFormat="1" ht="36" customHeight="1" spans="1:2">
      <c r="A4" s="161"/>
      <c r="B4" s="162"/>
    </row>
    <row r="5" s="151" customFormat="1" ht="36" customHeight="1" spans="1:2">
      <c r="A5" s="161"/>
      <c r="B5" s="162"/>
    </row>
    <row r="6" s="151" customFormat="1" ht="36" customHeight="1" spans="1:2">
      <c r="A6" s="161"/>
      <c r="B6" s="162"/>
    </row>
    <row r="7" s="151" customFormat="1" ht="36" customHeight="1" spans="1:2">
      <c r="A7" s="161"/>
      <c r="B7" s="162"/>
    </row>
    <row r="8" s="151" customFormat="1" ht="36" customHeight="1" spans="1:2">
      <c r="A8" s="161"/>
      <c r="B8" s="162"/>
    </row>
    <row r="9" s="151" customFormat="1" ht="36" customHeight="1" spans="1:2">
      <c r="A9" s="161"/>
      <c r="B9" s="162"/>
    </row>
    <row r="10" s="151" customFormat="1" ht="36" customHeight="1" spans="1:2">
      <c r="A10" s="163"/>
      <c r="B10" s="162"/>
    </row>
    <row r="11" s="151" customFormat="1" ht="36" customHeight="1" spans="1:2">
      <c r="A11" s="164"/>
      <c r="B11" s="162"/>
    </row>
    <row r="12" s="151" customFormat="1" ht="36" customHeight="1" spans="1:2">
      <c r="A12" s="165"/>
      <c r="B12" s="162"/>
    </row>
    <row r="13" s="151" customFormat="1" ht="36" customHeight="1" spans="1:2">
      <c r="A13" s="165"/>
      <c r="B13" s="162"/>
    </row>
    <row r="14" s="151" customFormat="1" ht="36" customHeight="1" spans="1:2">
      <c r="A14" s="165"/>
      <c r="B14" s="162"/>
    </row>
    <row r="15" s="151" customFormat="1" ht="36" customHeight="1" spans="1:2">
      <c r="A15" s="165"/>
      <c r="B15" s="162"/>
    </row>
    <row r="16" s="151" customFormat="1" ht="36" customHeight="1" spans="1:2">
      <c r="A16" s="165"/>
      <c r="B16" s="162"/>
    </row>
    <row r="17" s="151" customFormat="1" ht="36" customHeight="1" spans="1:2">
      <c r="A17" s="165"/>
      <c r="B17" s="162"/>
    </row>
    <row r="18" s="151" customFormat="1" ht="36" customHeight="1" spans="1:2">
      <c r="A18" s="165"/>
      <c r="B18" s="162"/>
    </row>
    <row r="19" s="151" customFormat="1" ht="31" customHeight="1" spans="1:2">
      <c r="A19" s="166" t="s">
        <v>1917</v>
      </c>
      <c r="B19" s="167"/>
    </row>
    <row r="20" s="153" customFormat="1" ht="27" customHeight="1" spans="1:1">
      <c r="A20" s="168" t="s">
        <v>1920</v>
      </c>
    </row>
    <row r="21" s="151" customFormat="1" spans="2:16377">
      <c r="B21" s="154"/>
      <c r="XEU21" s="155"/>
      <c r="XEV21" s="155"/>
      <c r="XEW21" s="155"/>
    </row>
  </sheetData>
  <mergeCells count="1">
    <mergeCell ref="A1:B1"/>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orizontalDpi="600"/>
  <headerFooter>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F51"/>
  <sheetViews>
    <sheetView showGridLines="0" showZeros="0" view="pageBreakPreview" zoomScale="90" zoomScaleNormal="90" topLeftCell="B1" workbookViewId="0">
      <pane ySplit="3" topLeftCell="A4" activePane="bottomLeft" state="frozen"/>
      <selection/>
      <selection pane="bottomLeft" activeCell="B1" sqref="B1:E1"/>
    </sheetView>
  </sheetViews>
  <sheetFormatPr defaultColWidth="9" defaultRowHeight="14.25" outlineLevelCol="5"/>
  <cols>
    <col min="1" max="1" width="12.75" style="154" customWidth="1"/>
    <col min="2" max="2" width="50.75" style="154" customWidth="1"/>
    <col min="3" max="5" width="20.6333333333333" style="154" customWidth="1"/>
    <col min="6" max="6" width="9.75" style="154" customWidth="1"/>
    <col min="7" max="16384" width="9" style="240"/>
  </cols>
  <sheetData>
    <row r="1" s="421" customFormat="1" ht="45" customHeight="1" spans="1:6">
      <c r="A1" s="381"/>
      <c r="B1" s="381" t="s">
        <v>69</v>
      </c>
      <c r="C1" s="381"/>
      <c r="D1" s="381"/>
      <c r="E1" s="381"/>
      <c r="F1" s="377"/>
    </row>
    <row r="2" ht="18.95" customHeight="1" spans="1:5">
      <c r="A2" s="422"/>
      <c r="B2" s="406"/>
      <c r="C2" s="302"/>
      <c r="E2" s="383" t="s">
        <v>1</v>
      </c>
    </row>
    <row r="3" s="404" customFormat="1" ht="45" customHeight="1" spans="1:6">
      <c r="A3" s="423" t="s">
        <v>2</v>
      </c>
      <c r="B3" s="359" t="s">
        <v>3</v>
      </c>
      <c r="C3" s="81" t="s">
        <v>4</v>
      </c>
      <c r="D3" s="81" t="s">
        <v>5</v>
      </c>
      <c r="E3" s="359" t="s">
        <v>6</v>
      </c>
      <c r="F3" s="424" t="s">
        <v>7</v>
      </c>
    </row>
    <row r="4" ht="37.5" customHeight="1" spans="1:6">
      <c r="A4" s="314" t="s">
        <v>70</v>
      </c>
      <c r="B4" s="425" t="s">
        <v>71</v>
      </c>
      <c r="C4" s="317">
        <v>15122</v>
      </c>
      <c r="D4" s="317">
        <v>20152</v>
      </c>
      <c r="E4" s="426">
        <f>IF(C4&lt;&gt;0,D4/C4-1,"")</f>
        <v>0.333</v>
      </c>
      <c r="F4" s="249" t="str">
        <f t="shared" ref="F4:F38" si="0">IF(LEN(A4)=3,"是",IF(B4&lt;&gt;"",IF(SUM(C4:D4)&lt;&gt;0,"是","否"),"是"))</f>
        <v>是</v>
      </c>
    </row>
    <row r="5" ht="37.5" customHeight="1" spans="1:6">
      <c r="A5" s="314" t="s">
        <v>72</v>
      </c>
      <c r="B5" s="427" t="s">
        <v>73</v>
      </c>
      <c r="C5" s="317">
        <v>0</v>
      </c>
      <c r="D5" s="317">
        <v>0</v>
      </c>
      <c r="E5" s="426" t="str">
        <f t="shared" ref="E5:E38" si="1">IF(C5&lt;&gt;0,D5/C5-1,"")</f>
        <v/>
      </c>
      <c r="F5" s="249" t="str">
        <f t="shared" si="0"/>
        <v>是</v>
      </c>
    </row>
    <row r="6" ht="37.5" customHeight="1" spans="1:6">
      <c r="A6" s="314" t="s">
        <v>74</v>
      </c>
      <c r="B6" s="427" t="s">
        <v>75</v>
      </c>
      <c r="C6" s="317">
        <v>241</v>
      </c>
      <c r="D6" s="317">
        <v>291</v>
      </c>
      <c r="E6" s="426">
        <f t="shared" si="1"/>
        <v>0.207</v>
      </c>
      <c r="F6" s="249" t="str">
        <f t="shared" si="0"/>
        <v>是</v>
      </c>
    </row>
    <row r="7" ht="37.5" customHeight="1" spans="1:6">
      <c r="A7" s="314" t="s">
        <v>76</v>
      </c>
      <c r="B7" s="427" t="s">
        <v>77</v>
      </c>
      <c r="C7" s="317">
        <v>6561</v>
      </c>
      <c r="D7" s="317">
        <v>7904</v>
      </c>
      <c r="E7" s="426">
        <f t="shared" si="1"/>
        <v>0.205</v>
      </c>
      <c r="F7" s="249" t="str">
        <f t="shared" si="0"/>
        <v>是</v>
      </c>
    </row>
    <row r="8" ht="37.5" customHeight="1" spans="1:6">
      <c r="A8" s="314" t="s">
        <v>78</v>
      </c>
      <c r="B8" s="427" t="s">
        <v>79</v>
      </c>
      <c r="C8" s="317">
        <v>28563</v>
      </c>
      <c r="D8" s="317">
        <v>27709</v>
      </c>
      <c r="E8" s="426">
        <f t="shared" si="1"/>
        <v>-0.03</v>
      </c>
      <c r="F8" s="249" t="str">
        <f t="shared" si="0"/>
        <v>是</v>
      </c>
    </row>
    <row r="9" ht="37.5" customHeight="1" spans="1:6">
      <c r="A9" s="314" t="s">
        <v>80</v>
      </c>
      <c r="B9" s="427" t="s">
        <v>81</v>
      </c>
      <c r="C9" s="317">
        <v>155</v>
      </c>
      <c r="D9" s="317">
        <v>325</v>
      </c>
      <c r="E9" s="426">
        <f t="shared" si="1"/>
        <v>1.097</v>
      </c>
      <c r="F9" s="249" t="str">
        <f t="shared" si="0"/>
        <v>是</v>
      </c>
    </row>
    <row r="10" ht="37.5" customHeight="1" spans="1:6">
      <c r="A10" s="314" t="s">
        <v>82</v>
      </c>
      <c r="B10" s="427" t="s">
        <v>83</v>
      </c>
      <c r="C10" s="317">
        <v>2591</v>
      </c>
      <c r="D10" s="317">
        <v>2716</v>
      </c>
      <c r="E10" s="426">
        <f t="shared" si="1"/>
        <v>0.048</v>
      </c>
      <c r="F10" s="249" t="str">
        <f t="shared" si="0"/>
        <v>是</v>
      </c>
    </row>
    <row r="11" ht="37.5" customHeight="1" spans="1:6">
      <c r="A11" s="314" t="s">
        <v>84</v>
      </c>
      <c r="B11" s="427" t="s">
        <v>85</v>
      </c>
      <c r="C11" s="317">
        <v>27594</v>
      </c>
      <c r="D11" s="317">
        <v>27509</v>
      </c>
      <c r="E11" s="426">
        <f t="shared" si="1"/>
        <v>-0.003</v>
      </c>
      <c r="F11" s="249" t="str">
        <f t="shared" si="0"/>
        <v>是</v>
      </c>
    </row>
    <row r="12" ht="37.5" customHeight="1" spans="1:6">
      <c r="A12" s="314" t="s">
        <v>86</v>
      </c>
      <c r="B12" s="427" t="s">
        <v>87</v>
      </c>
      <c r="C12" s="317">
        <v>16006</v>
      </c>
      <c r="D12" s="317">
        <v>14857</v>
      </c>
      <c r="E12" s="426">
        <f t="shared" si="1"/>
        <v>-0.072</v>
      </c>
      <c r="F12" s="249" t="str">
        <f t="shared" si="0"/>
        <v>是</v>
      </c>
    </row>
    <row r="13" ht="37.5" customHeight="1" spans="1:6">
      <c r="A13" s="314" t="s">
        <v>88</v>
      </c>
      <c r="B13" s="427" t="s">
        <v>89</v>
      </c>
      <c r="C13" s="317">
        <v>75812</v>
      </c>
      <c r="D13" s="317">
        <v>64649</v>
      </c>
      <c r="E13" s="426">
        <f t="shared" si="1"/>
        <v>-0.147</v>
      </c>
      <c r="F13" s="249" t="str">
        <f t="shared" si="0"/>
        <v>是</v>
      </c>
    </row>
    <row r="14" ht="37.5" customHeight="1" spans="1:6">
      <c r="A14" s="314" t="s">
        <v>90</v>
      </c>
      <c r="B14" s="427" t="s">
        <v>91</v>
      </c>
      <c r="C14" s="317">
        <v>1265</v>
      </c>
      <c r="D14" s="317">
        <v>3522</v>
      </c>
      <c r="E14" s="426">
        <f t="shared" si="1"/>
        <v>1.784</v>
      </c>
      <c r="F14" s="249" t="str">
        <f t="shared" si="0"/>
        <v>是</v>
      </c>
    </row>
    <row r="15" ht="37.5" customHeight="1" spans="1:6">
      <c r="A15" s="314" t="s">
        <v>92</v>
      </c>
      <c r="B15" s="427" t="s">
        <v>93</v>
      </c>
      <c r="C15" s="317">
        <v>15174</v>
      </c>
      <c r="D15" s="317">
        <v>13309</v>
      </c>
      <c r="E15" s="426">
        <f t="shared" si="1"/>
        <v>-0.123</v>
      </c>
      <c r="F15" s="249" t="str">
        <f t="shared" si="0"/>
        <v>是</v>
      </c>
    </row>
    <row r="16" ht="37.5" customHeight="1" spans="1:6">
      <c r="A16" s="314" t="s">
        <v>94</v>
      </c>
      <c r="B16" s="427" t="s">
        <v>95</v>
      </c>
      <c r="C16" s="317">
        <v>1446</v>
      </c>
      <c r="D16" s="317">
        <v>1246</v>
      </c>
      <c r="E16" s="426">
        <f t="shared" si="1"/>
        <v>-0.138</v>
      </c>
      <c r="F16" s="249" t="str">
        <f t="shared" si="0"/>
        <v>是</v>
      </c>
    </row>
    <row r="17" ht="37.5" customHeight="1" spans="1:6">
      <c r="A17" s="314" t="s">
        <v>96</v>
      </c>
      <c r="B17" s="427" t="s">
        <v>97</v>
      </c>
      <c r="C17" s="317">
        <v>480</v>
      </c>
      <c r="D17" s="317">
        <v>603</v>
      </c>
      <c r="E17" s="426">
        <f t="shared" si="1"/>
        <v>0.256</v>
      </c>
      <c r="F17" s="249" t="str">
        <f t="shared" si="0"/>
        <v>是</v>
      </c>
    </row>
    <row r="18" ht="37.5" customHeight="1" spans="1:6">
      <c r="A18" s="314" t="s">
        <v>98</v>
      </c>
      <c r="B18" s="427" t="s">
        <v>99</v>
      </c>
      <c r="C18" s="317">
        <v>202</v>
      </c>
      <c r="D18" s="317">
        <v>396</v>
      </c>
      <c r="E18" s="426">
        <f t="shared" si="1"/>
        <v>0.96</v>
      </c>
      <c r="F18" s="249" t="str">
        <f t="shared" si="0"/>
        <v>是</v>
      </c>
    </row>
    <row r="19" ht="37.5" customHeight="1" spans="1:6">
      <c r="A19" s="314" t="s">
        <v>100</v>
      </c>
      <c r="B19" s="427" t="s">
        <v>101</v>
      </c>
      <c r="C19" s="317">
        <v>20</v>
      </c>
      <c r="D19" s="317">
        <v>0</v>
      </c>
      <c r="E19" s="426">
        <f t="shared" si="1"/>
        <v>-1</v>
      </c>
      <c r="F19" s="249" t="str">
        <f t="shared" si="0"/>
        <v>是</v>
      </c>
    </row>
    <row r="20" ht="37.5" customHeight="1" spans="1:6">
      <c r="A20" s="314" t="s">
        <v>102</v>
      </c>
      <c r="B20" s="427" t="s">
        <v>103</v>
      </c>
      <c r="C20" s="317">
        <v>0</v>
      </c>
      <c r="D20" s="317">
        <v>0</v>
      </c>
      <c r="E20" s="426" t="str">
        <f t="shared" si="1"/>
        <v/>
      </c>
      <c r="F20" s="249" t="str">
        <f t="shared" si="0"/>
        <v>是</v>
      </c>
    </row>
    <row r="21" ht="37.5" customHeight="1" spans="1:6">
      <c r="A21" s="314" t="s">
        <v>104</v>
      </c>
      <c r="B21" s="427" t="s">
        <v>105</v>
      </c>
      <c r="C21" s="317">
        <v>1058</v>
      </c>
      <c r="D21" s="317">
        <v>1124</v>
      </c>
      <c r="E21" s="426">
        <f t="shared" si="1"/>
        <v>0.062</v>
      </c>
      <c r="F21" s="249" t="str">
        <f t="shared" si="0"/>
        <v>是</v>
      </c>
    </row>
    <row r="22" ht="37.5" customHeight="1" spans="1:6">
      <c r="A22" s="314" t="s">
        <v>106</v>
      </c>
      <c r="B22" s="427" t="s">
        <v>107</v>
      </c>
      <c r="C22" s="317">
        <v>9611</v>
      </c>
      <c r="D22" s="317">
        <v>10437</v>
      </c>
      <c r="E22" s="426">
        <f t="shared" si="1"/>
        <v>0.086</v>
      </c>
      <c r="F22" s="249" t="str">
        <f t="shared" si="0"/>
        <v>是</v>
      </c>
    </row>
    <row r="23" ht="37.5" customHeight="1" spans="1:6">
      <c r="A23" s="314" t="s">
        <v>108</v>
      </c>
      <c r="B23" s="427" t="s">
        <v>109</v>
      </c>
      <c r="C23" s="317">
        <v>351</v>
      </c>
      <c r="D23" s="317">
        <v>463</v>
      </c>
      <c r="E23" s="426">
        <f t="shared" si="1"/>
        <v>0.319</v>
      </c>
      <c r="F23" s="249" t="str">
        <f t="shared" si="0"/>
        <v>是</v>
      </c>
    </row>
    <row r="24" ht="37.5" customHeight="1" spans="1:6">
      <c r="A24" s="314" t="s">
        <v>110</v>
      </c>
      <c r="B24" s="427" t="s">
        <v>111</v>
      </c>
      <c r="C24" s="317">
        <v>1218</v>
      </c>
      <c r="D24" s="317">
        <v>1666</v>
      </c>
      <c r="E24" s="426">
        <f t="shared" si="1"/>
        <v>0.368</v>
      </c>
      <c r="F24" s="249" t="str">
        <f t="shared" si="0"/>
        <v>是</v>
      </c>
    </row>
    <row r="25" ht="37.5" customHeight="1" spans="1:6">
      <c r="A25" s="314" t="s">
        <v>112</v>
      </c>
      <c r="B25" s="427" t="s">
        <v>113</v>
      </c>
      <c r="C25" s="317">
        <v>0</v>
      </c>
      <c r="D25" s="317">
        <v>2500</v>
      </c>
      <c r="E25" s="426" t="str">
        <f t="shared" si="1"/>
        <v/>
      </c>
      <c r="F25" s="249" t="str">
        <f t="shared" si="0"/>
        <v>是</v>
      </c>
    </row>
    <row r="26" ht="37.5" customHeight="1" spans="1:6">
      <c r="A26" s="314" t="s">
        <v>114</v>
      </c>
      <c r="B26" s="427" t="s">
        <v>115</v>
      </c>
      <c r="C26" s="317">
        <v>8871</v>
      </c>
      <c r="D26" s="317">
        <v>9406</v>
      </c>
      <c r="E26" s="426">
        <f t="shared" si="1"/>
        <v>0.06</v>
      </c>
      <c r="F26" s="249" t="str">
        <f t="shared" si="0"/>
        <v>是</v>
      </c>
    </row>
    <row r="27" ht="37.5" customHeight="1" spans="1:6">
      <c r="A27" s="314" t="s">
        <v>116</v>
      </c>
      <c r="B27" s="427" t="s">
        <v>117</v>
      </c>
      <c r="C27" s="317">
        <v>39</v>
      </c>
      <c r="D27" s="317">
        <v>20</v>
      </c>
      <c r="E27" s="426">
        <f t="shared" si="1"/>
        <v>-0.487</v>
      </c>
      <c r="F27" s="249" t="str">
        <f t="shared" si="0"/>
        <v>是</v>
      </c>
    </row>
    <row r="28" ht="37.5" customHeight="1" spans="1:6">
      <c r="A28" s="314" t="s">
        <v>118</v>
      </c>
      <c r="B28" s="427" t="s">
        <v>119</v>
      </c>
      <c r="C28" s="317">
        <v>15</v>
      </c>
      <c r="D28" s="317">
        <v>3690</v>
      </c>
      <c r="E28" s="426">
        <f t="shared" si="1"/>
        <v>245</v>
      </c>
      <c r="F28" s="249" t="str">
        <f t="shared" si="0"/>
        <v>是</v>
      </c>
    </row>
    <row r="29" ht="37.5" customHeight="1" spans="1:6">
      <c r="A29" s="314"/>
      <c r="B29" s="427"/>
      <c r="C29" s="317"/>
      <c r="D29" s="317"/>
      <c r="E29" s="426" t="str">
        <f t="shared" si="1"/>
        <v/>
      </c>
      <c r="F29" s="249" t="str">
        <f t="shared" si="0"/>
        <v>是</v>
      </c>
    </row>
    <row r="30" s="301" customFormat="1" ht="37.5" customHeight="1" spans="1:6">
      <c r="A30" s="413"/>
      <c r="B30" s="414" t="s">
        <v>120</v>
      </c>
      <c r="C30" s="415">
        <f>SUM(C4:C29)</f>
        <v>212395</v>
      </c>
      <c r="D30" s="415">
        <f>SUM(D4:D29)</f>
        <v>214494</v>
      </c>
      <c r="E30" s="428">
        <f t="shared" si="1"/>
        <v>0.01</v>
      </c>
      <c r="F30" s="249" t="str">
        <f t="shared" si="0"/>
        <v>是</v>
      </c>
    </row>
    <row r="31" ht="37.5" customHeight="1" spans="1:6">
      <c r="A31" s="311">
        <v>230</v>
      </c>
      <c r="B31" s="429" t="s">
        <v>121</v>
      </c>
      <c r="C31" s="415">
        <f>SUM(C32:C35)</f>
        <v>29773</v>
      </c>
      <c r="D31" s="415">
        <f>SUM(D32:D35)</f>
        <v>21625</v>
      </c>
      <c r="E31" s="428">
        <f t="shared" si="1"/>
        <v>-0.274</v>
      </c>
      <c r="F31" s="249" t="str">
        <f t="shared" si="0"/>
        <v>是</v>
      </c>
    </row>
    <row r="32" ht="37.5" customHeight="1" spans="1:6">
      <c r="A32" s="430">
        <v>23006</v>
      </c>
      <c r="B32" s="431" t="s">
        <v>122</v>
      </c>
      <c r="C32" s="317">
        <v>16610</v>
      </c>
      <c r="D32" s="317">
        <v>21625</v>
      </c>
      <c r="E32" s="426">
        <f t="shared" si="1"/>
        <v>0.302</v>
      </c>
      <c r="F32" s="249" t="str">
        <f t="shared" si="0"/>
        <v>是</v>
      </c>
    </row>
    <row r="33" ht="36" customHeight="1" spans="1:6">
      <c r="A33" s="314">
        <v>23008</v>
      </c>
      <c r="B33" s="431" t="s">
        <v>123</v>
      </c>
      <c r="C33" s="317">
        <v>13163</v>
      </c>
      <c r="D33" s="317"/>
      <c r="E33" s="426">
        <f t="shared" si="1"/>
        <v>-1</v>
      </c>
      <c r="F33" s="249" t="str">
        <f t="shared" si="0"/>
        <v>是</v>
      </c>
    </row>
    <row r="34" ht="37.5" customHeight="1" spans="1:6">
      <c r="A34" s="432">
        <v>23015</v>
      </c>
      <c r="B34" s="412" t="s">
        <v>124</v>
      </c>
      <c r="C34" s="317"/>
      <c r="D34" s="317"/>
      <c r="E34" s="428" t="str">
        <f t="shared" si="1"/>
        <v/>
      </c>
      <c r="F34" s="249" t="str">
        <f t="shared" si="0"/>
        <v>否</v>
      </c>
    </row>
    <row r="35" s="405" customFormat="1" ht="36" customHeight="1" spans="1:6">
      <c r="A35" s="432">
        <v>23016</v>
      </c>
      <c r="B35" s="412" t="s">
        <v>125</v>
      </c>
      <c r="C35" s="317"/>
      <c r="D35" s="317"/>
      <c r="E35" s="428" t="str">
        <f t="shared" si="1"/>
        <v/>
      </c>
      <c r="F35" s="249" t="str">
        <f t="shared" si="0"/>
        <v>否</v>
      </c>
    </row>
    <row r="36" s="405" customFormat="1" ht="37.5" customHeight="1" spans="1:6">
      <c r="A36" s="311">
        <v>231</v>
      </c>
      <c r="B36" s="183" t="s">
        <v>126</v>
      </c>
      <c r="C36" s="415">
        <v>37109</v>
      </c>
      <c r="D36" s="415">
        <v>3193</v>
      </c>
      <c r="E36" s="428">
        <f t="shared" si="1"/>
        <v>-0.914</v>
      </c>
      <c r="F36" s="249" t="str">
        <f t="shared" si="0"/>
        <v>是</v>
      </c>
    </row>
    <row r="37" s="405" customFormat="1" ht="37.5" customHeight="1" spans="1:6">
      <c r="A37" s="311">
        <v>23009</v>
      </c>
      <c r="B37" s="433" t="s">
        <v>127</v>
      </c>
      <c r="C37" s="415">
        <v>6198</v>
      </c>
      <c r="D37" s="415"/>
      <c r="E37" s="428">
        <f t="shared" si="1"/>
        <v>-1</v>
      </c>
      <c r="F37" s="249" t="str">
        <f t="shared" si="0"/>
        <v>是</v>
      </c>
    </row>
    <row r="38" ht="37.5" customHeight="1" spans="1:6">
      <c r="A38" s="413"/>
      <c r="B38" s="420" t="s">
        <v>128</v>
      </c>
      <c r="C38" s="415">
        <f>+C30+C31+C36+C37</f>
        <v>285475</v>
      </c>
      <c r="D38" s="415">
        <f>+D30+D31+D36+D37</f>
        <v>239312</v>
      </c>
      <c r="E38" s="428">
        <f t="shared" si="1"/>
        <v>-0.162</v>
      </c>
      <c r="F38" s="249" t="str">
        <f t="shared" si="0"/>
        <v>是</v>
      </c>
    </row>
    <row r="39" spans="2:4">
      <c r="B39" s="434"/>
      <c r="D39" s="334"/>
    </row>
    <row r="41" spans="4:4">
      <c r="D41" s="334"/>
    </row>
    <row r="43" spans="4:4">
      <c r="D43" s="334"/>
    </row>
    <row r="44" spans="4:4">
      <c r="D44" s="334"/>
    </row>
    <row r="46" spans="4:4">
      <c r="D46" s="334"/>
    </row>
    <row r="47" spans="4:4">
      <c r="D47" s="334"/>
    </row>
    <row r="48" spans="4:4">
      <c r="D48" s="334"/>
    </row>
    <row r="49" spans="4:4">
      <c r="D49" s="334"/>
    </row>
    <row r="51" spans="4:4">
      <c r="D51" s="334"/>
    </row>
  </sheetData>
  <autoFilter ref="A3:F39">
    <extLst/>
  </autoFilter>
  <mergeCells count="1">
    <mergeCell ref="B1:E1"/>
  </mergeCells>
  <conditionalFormatting sqref="C34">
    <cfRule type="expression" dxfId="1" priority="14" stopIfTrue="1">
      <formula>"len($A:$A)=3"</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D33:D34">
    <cfRule type="cellIs" dxfId="2" priority="29" stopIfTrue="1" operator="lessThan">
      <formula>0</formula>
    </cfRule>
    <cfRule type="cellIs" dxfId="0" priority="30"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E42"/>
  <sheetViews>
    <sheetView showGridLines="0" showZeros="0" view="pageBreakPreview" zoomScale="80" zoomScaleNormal="115" workbookViewId="0">
      <selection activeCell="A1" sqref="A1:D1"/>
    </sheetView>
  </sheetViews>
  <sheetFormatPr defaultColWidth="9" defaultRowHeight="14.25" outlineLevelCol="4"/>
  <cols>
    <col min="1" max="1" width="52.4416666666667" style="121" customWidth="1"/>
    <col min="2" max="4" width="20.6333333333333" style="121" customWidth="1"/>
    <col min="5" max="5" width="5.38333333333333" style="121" customWidth="1"/>
    <col min="6" max="16384" width="9" style="121"/>
  </cols>
  <sheetData>
    <row r="1" ht="45" customHeight="1" spans="1:4">
      <c r="A1" s="122" t="s">
        <v>1921</v>
      </c>
      <c r="B1" s="122"/>
      <c r="C1" s="122"/>
      <c r="D1" s="122"/>
    </row>
    <row r="2" s="134" customFormat="1" ht="20.1" customHeight="1" spans="1:4">
      <c r="A2" s="135"/>
      <c r="B2" s="136"/>
      <c r="C2" s="137"/>
      <c r="D2" s="138" t="s">
        <v>1</v>
      </c>
    </row>
    <row r="3" ht="45" customHeight="1" spans="1:5">
      <c r="A3" s="139" t="s">
        <v>1922</v>
      </c>
      <c r="B3" s="127" t="s">
        <v>4</v>
      </c>
      <c r="C3" s="127" t="s">
        <v>5</v>
      </c>
      <c r="D3" s="127" t="s">
        <v>6</v>
      </c>
      <c r="E3" s="134" t="s">
        <v>7</v>
      </c>
    </row>
    <row r="4" ht="36" customHeight="1" spans="1:5">
      <c r="A4" s="140" t="s">
        <v>1923</v>
      </c>
      <c r="B4" s="141">
        <f>-300+25262</f>
        <v>24962</v>
      </c>
      <c r="C4" s="142">
        <f>-350+25863</f>
        <v>25513</v>
      </c>
      <c r="D4" s="86">
        <f>IF(B4&gt;0,C4/B4-1,IF(B4&lt;0,-(C4/B4-1),""))</f>
        <v>0.022</v>
      </c>
      <c r="E4" s="143" t="str">
        <f t="shared" ref="E4:E38" si="0">IF(A4&lt;&gt;"",IF(SUM(B4:C4)&lt;&gt;0,"是","否"),"是")</f>
        <v>是</v>
      </c>
    </row>
    <row r="5" ht="36" customHeight="1" spans="1:5">
      <c r="A5" s="144" t="s">
        <v>1924</v>
      </c>
      <c r="B5" s="145">
        <v>14977</v>
      </c>
      <c r="C5" s="145">
        <v>14703</v>
      </c>
      <c r="D5" s="90">
        <f t="shared" ref="D5:D15" si="1">IF(B5&gt;0,C5/B5-1,IF(B5&lt;0,-(C5/B5-1),""))</f>
        <v>-0.018</v>
      </c>
      <c r="E5" s="143" t="str">
        <f t="shared" si="0"/>
        <v>是</v>
      </c>
    </row>
    <row r="6" ht="36" customHeight="1" spans="1:5">
      <c r="A6" s="144" t="s">
        <v>1925</v>
      </c>
      <c r="B6" s="145">
        <v>506</v>
      </c>
      <c r="C6" s="146">
        <v>20</v>
      </c>
      <c r="D6" s="90">
        <f t="shared" si="1"/>
        <v>-0.96</v>
      </c>
      <c r="E6" s="143" t="str">
        <f t="shared" si="0"/>
        <v>是</v>
      </c>
    </row>
    <row r="7" s="120" customFormat="1" ht="36" customHeight="1" spans="1:5">
      <c r="A7" s="144" t="s">
        <v>1926</v>
      </c>
      <c r="B7" s="145"/>
      <c r="C7" s="146"/>
      <c r="D7" s="86" t="str">
        <f t="shared" si="1"/>
        <v/>
      </c>
      <c r="E7" s="143" t="str">
        <f t="shared" si="0"/>
        <v>否</v>
      </c>
    </row>
    <row r="8" ht="36" customHeight="1" spans="1:5">
      <c r="A8" s="140" t="s">
        <v>1927</v>
      </c>
      <c r="B8" s="141">
        <f>-200+17510</f>
        <v>17310</v>
      </c>
      <c r="C8" s="141">
        <f>-260+18908</f>
        <v>18648</v>
      </c>
      <c r="D8" s="86">
        <f t="shared" si="1"/>
        <v>0.077</v>
      </c>
      <c r="E8" s="143" t="str">
        <f t="shared" si="0"/>
        <v>是</v>
      </c>
    </row>
    <row r="9" ht="36" customHeight="1" spans="1:5">
      <c r="A9" s="144" t="s">
        <v>1924</v>
      </c>
      <c r="B9" s="145">
        <v>11145</v>
      </c>
      <c r="C9" s="146">
        <v>12269</v>
      </c>
      <c r="D9" s="90">
        <f t="shared" si="1"/>
        <v>0.101</v>
      </c>
      <c r="E9" s="143" t="str">
        <f t="shared" si="0"/>
        <v>是</v>
      </c>
    </row>
    <row r="10" ht="36" customHeight="1" spans="1:5">
      <c r="A10" s="144" t="s">
        <v>1925</v>
      </c>
      <c r="B10" s="145">
        <v>10</v>
      </c>
      <c r="C10" s="146">
        <v>10</v>
      </c>
      <c r="D10" s="86">
        <f t="shared" si="1"/>
        <v>0</v>
      </c>
      <c r="E10" s="143" t="str">
        <f t="shared" si="0"/>
        <v>是</v>
      </c>
    </row>
    <row r="11" ht="36" customHeight="1" spans="1:5">
      <c r="A11" s="144" t="s">
        <v>1926</v>
      </c>
      <c r="B11" s="145">
        <v>6154</v>
      </c>
      <c r="C11" s="146">
        <v>6369</v>
      </c>
      <c r="D11" s="90">
        <f t="shared" si="1"/>
        <v>0.035</v>
      </c>
      <c r="E11" s="143" t="str">
        <f t="shared" si="0"/>
        <v>是</v>
      </c>
    </row>
    <row r="12" ht="36" customHeight="1" spans="1:5">
      <c r="A12" s="140" t="s">
        <v>1928</v>
      </c>
      <c r="B12" s="141">
        <v>1509</v>
      </c>
      <c r="C12" s="142">
        <v>1577</v>
      </c>
      <c r="D12" s="86">
        <f t="shared" si="1"/>
        <v>0.045</v>
      </c>
      <c r="E12" s="143" t="str">
        <f t="shared" si="0"/>
        <v>是</v>
      </c>
    </row>
    <row r="13" ht="36" customHeight="1" spans="1:5">
      <c r="A13" s="144" t="s">
        <v>1924</v>
      </c>
      <c r="B13" s="145">
        <v>702</v>
      </c>
      <c r="C13" s="146">
        <v>781</v>
      </c>
      <c r="D13" s="90">
        <f t="shared" si="1"/>
        <v>0.113</v>
      </c>
      <c r="E13" s="143" t="str">
        <f t="shared" si="0"/>
        <v>是</v>
      </c>
    </row>
    <row r="14" ht="36" customHeight="1" spans="1:5">
      <c r="A14" s="144" t="s">
        <v>1925</v>
      </c>
      <c r="B14" s="145">
        <v>7</v>
      </c>
      <c r="C14" s="146">
        <v>9</v>
      </c>
      <c r="D14" s="90">
        <f t="shared" si="1"/>
        <v>0.286</v>
      </c>
      <c r="E14" s="143" t="str">
        <f t="shared" si="0"/>
        <v>是</v>
      </c>
    </row>
    <row r="15" ht="36" customHeight="1" spans="1:5">
      <c r="A15" s="144" t="s">
        <v>1926</v>
      </c>
      <c r="B15" s="145">
        <v>0</v>
      </c>
      <c r="C15" s="146"/>
      <c r="D15" s="86" t="str">
        <f t="shared" si="1"/>
        <v/>
      </c>
      <c r="E15" s="143" t="str">
        <f t="shared" si="0"/>
        <v>否</v>
      </c>
    </row>
    <row r="16" ht="36" customHeight="1" spans="1:5">
      <c r="A16" s="140" t="s">
        <v>1929</v>
      </c>
      <c r="B16" s="141">
        <f>-5+10839</f>
        <v>10834</v>
      </c>
      <c r="C16" s="142">
        <f>-5+11695</f>
        <v>11690</v>
      </c>
      <c r="D16" s="86">
        <f t="shared" ref="D16:D38" si="2">IF(B16&gt;0,C16/B16-1,IF(B16&lt;0,-(C16/B16-1),""))</f>
        <v>0.079</v>
      </c>
      <c r="E16" s="143" t="str">
        <f t="shared" si="0"/>
        <v>是</v>
      </c>
    </row>
    <row r="17" ht="36" customHeight="1" spans="1:5">
      <c r="A17" s="144" t="s">
        <v>1924</v>
      </c>
      <c r="B17" s="145">
        <v>1078</v>
      </c>
      <c r="C17" s="147">
        <v>11499</v>
      </c>
      <c r="D17" s="90">
        <f t="shared" si="2"/>
        <v>9.667</v>
      </c>
      <c r="E17" s="143" t="str">
        <f t="shared" si="0"/>
        <v>是</v>
      </c>
    </row>
    <row r="18" ht="36" customHeight="1" spans="1:5">
      <c r="A18" s="144" t="s">
        <v>1925</v>
      </c>
      <c r="B18" s="145">
        <v>39</v>
      </c>
      <c r="C18" s="147">
        <v>50</v>
      </c>
      <c r="D18" s="90">
        <f t="shared" si="2"/>
        <v>0.282</v>
      </c>
      <c r="E18" s="143" t="str">
        <f t="shared" si="0"/>
        <v>是</v>
      </c>
    </row>
    <row r="19" ht="36" customHeight="1" spans="1:5">
      <c r="A19" s="144" t="s">
        <v>1926</v>
      </c>
      <c r="B19" s="145">
        <v>5</v>
      </c>
      <c r="C19" s="147">
        <v>131</v>
      </c>
      <c r="D19" s="90">
        <f t="shared" si="2"/>
        <v>25.2</v>
      </c>
      <c r="E19" s="143" t="str">
        <f t="shared" si="0"/>
        <v>是</v>
      </c>
    </row>
    <row r="20" ht="36" customHeight="1" spans="1:5">
      <c r="A20" s="140" t="s">
        <v>1930</v>
      </c>
      <c r="B20" s="141">
        <v>1755</v>
      </c>
      <c r="C20" s="142">
        <v>1470</v>
      </c>
      <c r="D20" s="86">
        <f t="shared" si="2"/>
        <v>-0.162</v>
      </c>
      <c r="E20" s="143" t="str">
        <f t="shared" si="0"/>
        <v>是</v>
      </c>
    </row>
    <row r="21" ht="36" customHeight="1" spans="1:5">
      <c r="A21" s="144" t="s">
        <v>1924</v>
      </c>
      <c r="B21" s="145">
        <v>566</v>
      </c>
      <c r="C21" s="146">
        <v>593</v>
      </c>
      <c r="D21" s="90">
        <f t="shared" si="2"/>
        <v>0.048</v>
      </c>
      <c r="E21" s="143" t="str">
        <f t="shared" si="0"/>
        <v>是</v>
      </c>
    </row>
    <row r="22" ht="36" customHeight="1" spans="1:5">
      <c r="A22" s="144" t="s">
        <v>1925</v>
      </c>
      <c r="B22" s="145">
        <v>4</v>
      </c>
      <c r="C22" s="145">
        <v>2</v>
      </c>
      <c r="D22" s="90">
        <f t="shared" si="2"/>
        <v>-0.5</v>
      </c>
      <c r="E22" s="143" t="str">
        <f t="shared" si="0"/>
        <v>是</v>
      </c>
    </row>
    <row r="23" ht="36" customHeight="1" spans="1:5">
      <c r="A23" s="144" t="s">
        <v>1926</v>
      </c>
      <c r="B23" s="145"/>
      <c r="C23" s="147"/>
      <c r="D23" s="86" t="str">
        <f t="shared" si="2"/>
        <v/>
      </c>
      <c r="E23" s="143" t="str">
        <f t="shared" si="0"/>
        <v>否</v>
      </c>
    </row>
    <row r="24" ht="36" customHeight="1" spans="1:5">
      <c r="A24" s="140" t="s">
        <v>1931</v>
      </c>
      <c r="B24" s="148">
        <f>-15+10277</f>
        <v>10262</v>
      </c>
      <c r="C24" s="118">
        <f>-300+14769</f>
        <v>14469</v>
      </c>
      <c r="D24" s="86">
        <f t="shared" si="2"/>
        <v>0.41</v>
      </c>
      <c r="E24" s="143" t="str">
        <f t="shared" si="0"/>
        <v>是</v>
      </c>
    </row>
    <row r="25" ht="36" customHeight="1" spans="1:5">
      <c r="A25" s="144" t="s">
        <v>1924</v>
      </c>
      <c r="B25" s="145">
        <v>4837</v>
      </c>
      <c r="C25" s="147">
        <v>3459</v>
      </c>
      <c r="D25" s="90">
        <f t="shared" si="2"/>
        <v>-0.285</v>
      </c>
      <c r="E25" s="143" t="str">
        <f t="shared" si="0"/>
        <v>是</v>
      </c>
    </row>
    <row r="26" ht="36" customHeight="1" spans="1:5">
      <c r="A26" s="144" t="s">
        <v>1925</v>
      </c>
      <c r="B26" s="145">
        <v>350</v>
      </c>
      <c r="C26" s="149">
        <v>200</v>
      </c>
      <c r="D26" s="90">
        <f t="shared" si="2"/>
        <v>-0.429</v>
      </c>
      <c r="E26" s="143" t="str">
        <f t="shared" si="0"/>
        <v>是</v>
      </c>
    </row>
    <row r="27" ht="36" customHeight="1" spans="1:5">
      <c r="A27" s="144" t="s">
        <v>1926</v>
      </c>
      <c r="B27" s="145">
        <v>4756</v>
      </c>
      <c r="C27" s="149">
        <v>5177</v>
      </c>
      <c r="D27" s="90">
        <f t="shared" si="2"/>
        <v>0.089</v>
      </c>
      <c r="E27" s="143" t="str">
        <f t="shared" si="0"/>
        <v>是</v>
      </c>
    </row>
    <row r="28" ht="36" customHeight="1" spans="1:5">
      <c r="A28" s="140" t="s">
        <v>1932</v>
      </c>
      <c r="B28" s="141">
        <v>14703</v>
      </c>
      <c r="C28" s="118">
        <v>15212</v>
      </c>
      <c r="D28" s="86">
        <f t="shared" si="2"/>
        <v>0.035</v>
      </c>
      <c r="E28" s="143" t="str">
        <f t="shared" si="0"/>
        <v>是</v>
      </c>
    </row>
    <row r="29" ht="36" customHeight="1" spans="1:5">
      <c r="A29" s="144" t="s">
        <v>1924</v>
      </c>
      <c r="B29" s="145">
        <v>5815</v>
      </c>
      <c r="C29" s="147">
        <v>6400</v>
      </c>
      <c r="D29" s="90">
        <f t="shared" si="2"/>
        <v>0.101</v>
      </c>
      <c r="E29" s="143" t="str">
        <f t="shared" si="0"/>
        <v>是</v>
      </c>
    </row>
    <row r="30" ht="36" customHeight="1" spans="1:5">
      <c r="A30" s="144" t="s">
        <v>1925</v>
      </c>
      <c r="B30" s="145">
        <v>14</v>
      </c>
      <c r="C30" s="147">
        <v>10</v>
      </c>
      <c r="D30" s="90">
        <f t="shared" si="2"/>
        <v>-0.286</v>
      </c>
      <c r="E30" s="143" t="str">
        <f t="shared" si="0"/>
        <v>是</v>
      </c>
    </row>
    <row r="31" ht="36" customHeight="1" spans="1:5">
      <c r="A31" s="144" t="s">
        <v>1926</v>
      </c>
      <c r="B31" s="145">
        <v>365</v>
      </c>
      <c r="C31" s="147">
        <v>398</v>
      </c>
      <c r="D31" s="90">
        <f t="shared" si="2"/>
        <v>0.09</v>
      </c>
      <c r="E31" s="143" t="str">
        <f t="shared" si="0"/>
        <v>是</v>
      </c>
    </row>
    <row r="32" ht="36" customHeight="1" spans="1:5">
      <c r="A32" s="98" t="s">
        <v>1933</v>
      </c>
      <c r="B32" s="148">
        <f>+B4+B8+B12+B16+B20+B24+B28</f>
        <v>81335</v>
      </c>
      <c r="C32" s="148">
        <f>+C4+C8+C12+C16+C20+C24+C28</f>
        <v>88579</v>
      </c>
      <c r="D32" s="86">
        <f t="shared" si="2"/>
        <v>0.089</v>
      </c>
      <c r="E32" s="143" t="str">
        <f t="shared" si="0"/>
        <v>是</v>
      </c>
    </row>
    <row r="33" ht="36" customHeight="1" spans="1:5">
      <c r="A33" s="144" t="s">
        <v>1934</v>
      </c>
      <c r="B33" s="145">
        <f>+B5+B9+B13+B17+B21+B25+B29</f>
        <v>39120</v>
      </c>
      <c r="C33" s="145">
        <f>+C5+C9+C13+C17+C21+C25+C29</f>
        <v>49704</v>
      </c>
      <c r="D33" s="90">
        <f t="shared" si="2"/>
        <v>0.271</v>
      </c>
      <c r="E33" s="143" t="str">
        <f t="shared" si="0"/>
        <v>是</v>
      </c>
    </row>
    <row r="34" ht="36" customHeight="1" spans="1:5">
      <c r="A34" s="144" t="s">
        <v>1935</v>
      </c>
      <c r="B34" s="145">
        <f>+B6+B10+B14+B18+B22+B26+B30</f>
        <v>930</v>
      </c>
      <c r="C34" s="145">
        <f>+C6+C10+C14+C18+C22+C26+C30</f>
        <v>301</v>
      </c>
      <c r="D34" s="90">
        <f t="shared" si="2"/>
        <v>-0.676</v>
      </c>
      <c r="E34" s="143" t="str">
        <f t="shared" si="0"/>
        <v>是</v>
      </c>
    </row>
    <row r="35" ht="36" customHeight="1" spans="1:5">
      <c r="A35" s="144" t="s">
        <v>1936</v>
      </c>
      <c r="B35" s="145">
        <f>+B7+B11+B15+B19+B23+B27+B31</f>
        <v>11280</v>
      </c>
      <c r="C35" s="145">
        <f>+C7+C11+C15+C19+C23+C27+C31</f>
        <v>12075</v>
      </c>
      <c r="D35" s="90">
        <f t="shared" si="2"/>
        <v>0.07</v>
      </c>
      <c r="E35" s="143" t="str">
        <f t="shared" si="0"/>
        <v>是</v>
      </c>
    </row>
    <row r="36" ht="36" customHeight="1" spans="1:5">
      <c r="A36" s="99" t="s">
        <v>1937</v>
      </c>
      <c r="B36" s="141">
        <v>520</v>
      </c>
      <c r="C36" s="141">
        <v>915</v>
      </c>
      <c r="D36" s="86">
        <f t="shared" si="2"/>
        <v>0.76</v>
      </c>
      <c r="E36" s="143" t="str">
        <f t="shared" si="0"/>
        <v>是</v>
      </c>
    </row>
    <row r="37" ht="36" customHeight="1" spans="1:5">
      <c r="A37" s="150" t="s">
        <v>1938</v>
      </c>
      <c r="B37" s="141"/>
      <c r="C37" s="142"/>
      <c r="D37" s="86" t="str">
        <f t="shared" si="2"/>
        <v/>
      </c>
      <c r="E37" s="143" t="str">
        <f t="shared" si="0"/>
        <v>否</v>
      </c>
    </row>
    <row r="38" ht="36" customHeight="1" spans="1:5">
      <c r="A38" s="98" t="s">
        <v>1939</v>
      </c>
      <c r="B38" s="141">
        <f>+B32+B36+B37</f>
        <v>81855</v>
      </c>
      <c r="C38" s="141">
        <f>+C32+C36+C37</f>
        <v>89494</v>
      </c>
      <c r="D38" s="86">
        <f t="shared" si="2"/>
        <v>0.093</v>
      </c>
      <c r="E38" s="143" t="str">
        <f t="shared" si="0"/>
        <v>是</v>
      </c>
    </row>
    <row r="39" spans="2:3">
      <c r="B39" s="133"/>
      <c r="C39" s="133"/>
    </row>
    <row r="40" spans="2:3">
      <c r="B40" s="133"/>
      <c r="C40" s="133"/>
    </row>
    <row r="41" spans="2:3">
      <c r="B41" s="133"/>
      <c r="C41" s="133"/>
    </row>
    <row r="42" spans="2:3">
      <c r="B42" s="133"/>
      <c r="C42" s="133"/>
    </row>
  </sheetData>
  <autoFilter ref="A3:E38">
    <extLst/>
  </autoFilter>
  <mergeCells count="1">
    <mergeCell ref="A1:D1"/>
  </mergeCells>
  <conditionalFormatting sqref="E4:E38">
    <cfRule type="cellIs" dxfId="3" priority="4" stopIfTrue="1" operator="lessThanOrEqual">
      <formula>-1</formula>
    </cfRule>
  </conditionalFormatting>
  <conditionalFormatting sqref="E5:E38">
    <cfRule type="cellIs" dxfId="3" priority="2" stopIfTrue="1" operator="lessThanOrEqual">
      <formula>-1</formula>
    </cfRule>
  </conditionalFormatting>
  <conditionalFormatting sqref="C25 C29:C31 C23 C6:C7 C9:C11 C13:C15 C17:C19">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E26"/>
  <sheetViews>
    <sheetView showGridLines="0" showZeros="0" view="pageBreakPreview" zoomScaleNormal="100" workbookViewId="0">
      <pane ySplit="3" topLeftCell="A13" activePane="bottomLeft" state="frozen"/>
      <selection/>
      <selection pane="bottomLeft" activeCell="A1" sqref="A1:D1"/>
    </sheetView>
  </sheetViews>
  <sheetFormatPr defaultColWidth="9" defaultRowHeight="14.25" outlineLevelCol="4"/>
  <cols>
    <col min="1" max="1" width="45.6333333333333" style="121" customWidth="1"/>
    <col min="2" max="4" width="20.6333333333333" style="121" customWidth="1"/>
    <col min="5" max="5" width="12.75" style="121" hidden="1" customWidth="1"/>
    <col min="6" max="16384" width="9" style="121"/>
  </cols>
  <sheetData>
    <row r="1" ht="45" customHeight="1" spans="1:4">
      <c r="A1" s="122" t="s">
        <v>1940</v>
      </c>
      <c r="B1" s="122"/>
      <c r="C1" s="122"/>
      <c r="D1" s="122"/>
    </row>
    <row r="2" ht="20.1" customHeight="1" spans="1:4">
      <c r="A2" s="123"/>
      <c r="B2" s="124"/>
      <c r="C2" s="125"/>
      <c r="D2" s="126" t="s">
        <v>1941</v>
      </c>
    </row>
    <row r="3" ht="45" customHeight="1" spans="1:5">
      <c r="A3" s="80" t="s">
        <v>1167</v>
      </c>
      <c r="B3" s="127" t="s">
        <v>4</v>
      </c>
      <c r="C3" s="127" t="s">
        <v>5</v>
      </c>
      <c r="D3" s="127" t="s">
        <v>6</v>
      </c>
      <c r="E3" s="128" t="s">
        <v>7</v>
      </c>
    </row>
    <row r="4" ht="36" customHeight="1" spans="1:5">
      <c r="A4" s="83" t="s">
        <v>1942</v>
      </c>
      <c r="B4" s="92">
        <v>27762</v>
      </c>
      <c r="C4" s="92">
        <v>25863</v>
      </c>
      <c r="D4" s="86">
        <f>IF(B4&gt;0,C4/B4-1,IF(B4&lt;0,-(C4/B4-1),""))</f>
        <v>-0.068</v>
      </c>
      <c r="E4" s="129" t="str">
        <f t="shared" ref="E4:E22" si="0">IF(A4&lt;&gt;"",IF(SUM(B4:C4)&lt;&gt;0,"是","否"),"是")</f>
        <v>是</v>
      </c>
    </row>
    <row r="5" ht="36" customHeight="1" spans="1:5">
      <c r="A5" s="87" t="s">
        <v>1943</v>
      </c>
      <c r="B5" s="93">
        <v>9171</v>
      </c>
      <c r="C5" s="93">
        <v>10530</v>
      </c>
      <c r="D5" s="90">
        <f t="shared" ref="D5:D22" si="1">IF(B5&gt;0,C5/B5-1,IF(B5&lt;0,-(C5/B5-1),""))</f>
        <v>0.148</v>
      </c>
      <c r="E5" s="129" t="str">
        <f t="shared" si="0"/>
        <v>是</v>
      </c>
    </row>
    <row r="6" ht="36" customHeight="1" spans="1:5">
      <c r="A6" s="130" t="s">
        <v>1944</v>
      </c>
      <c r="B6" s="92">
        <v>16852</v>
      </c>
      <c r="C6" s="92">
        <v>18292</v>
      </c>
      <c r="D6" s="86">
        <f t="shared" si="1"/>
        <v>0.085</v>
      </c>
      <c r="E6" s="129" t="str">
        <f t="shared" si="0"/>
        <v>是</v>
      </c>
    </row>
    <row r="7" ht="36" customHeight="1" spans="1:5">
      <c r="A7" s="87" t="s">
        <v>1943</v>
      </c>
      <c r="B7" s="93">
        <v>16852</v>
      </c>
      <c r="C7" s="131">
        <v>18292</v>
      </c>
      <c r="D7" s="90">
        <f t="shared" si="1"/>
        <v>0.085</v>
      </c>
      <c r="E7" s="129" t="str">
        <f t="shared" si="0"/>
        <v>是</v>
      </c>
    </row>
    <row r="8" s="120" customFormat="1" ht="36" customHeight="1" spans="1:5">
      <c r="A8" s="83" t="s">
        <v>1945</v>
      </c>
      <c r="B8" s="92">
        <v>1499</v>
      </c>
      <c r="C8" s="92">
        <v>1577</v>
      </c>
      <c r="D8" s="86">
        <f t="shared" si="1"/>
        <v>0.052</v>
      </c>
      <c r="E8" s="129" t="str">
        <f t="shared" si="0"/>
        <v>是</v>
      </c>
    </row>
    <row r="9" s="120" customFormat="1" ht="36" customHeight="1" spans="1:5">
      <c r="A9" s="87" t="s">
        <v>1943</v>
      </c>
      <c r="B9" s="93">
        <v>387</v>
      </c>
      <c r="C9" s="131">
        <v>404</v>
      </c>
      <c r="D9" s="90">
        <f t="shared" si="1"/>
        <v>0.044</v>
      </c>
      <c r="E9" s="129" t="str">
        <f t="shared" si="0"/>
        <v>是</v>
      </c>
    </row>
    <row r="10" s="120" customFormat="1" ht="36" customHeight="1" spans="1:5">
      <c r="A10" s="83" t="s">
        <v>1946</v>
      </c>
      <c r="B10" s="92">
        <v>10839</v>
      </c>
      <c r="C10" s="92">
        <v>11696</v>
      </c>
      <c r="D10" s="86">
        <f t="shared" si="1"/>
        <v>0.079</v>
      </c>
      <c r="E10" s="129" t="str">
        <f t="shared" si="0"/>
        <v>是</v>
      </c>
    </row>
    <row r="11" s="120" customFormat="1" ht="36" customHeight="1" spans="1:5">
      <c r="A11" s="87" t="s">
        <v>1943</v>
      </c>
      <c r="B11" s="93">
        <v>5175</v>
      </c>
      <c r="C11" s="91">
        <v>5209</v>
      </c>
      <c r="D11" s="90">
        <f t="shared" si="1"/>
        <v>0.007</v>
      </c>
      <c r="E11" s="129" t="str">
        <f t="shared" si="0"/>
        <v>是</v>
      </c>
    </row>
    <row r="12" s="120" customFormat="1" ht="36" customHeight="1" spans="1:5">
      <c r="A12" s="83" t="s">
        <v>1947</v>
      </c>
      <c r="B12" s="92">
        <v>1755</v>
      </c>
      <c r="C12" s="92">
        <v>1470</v>
      </c>
      <c r="D12" s="86">
        <f t="shared" si="1"/>
        <v>-0.162</v>
      </c>
      <c r="E12" s="129" t="str">
        <f t="shared" si="0"/>
        <v>是</v>
      </c>
    </row>
    <row r="13" s="120" customFormat="1" ht="36" customHeight="1" spans="1:5">
      <c r="A13" s="87" t="s">
        <v>1943</v>
      </c>
      <c r="B13" s="93">
        <v>1185</v>
      </c>
      <c r="C13" s="91">
        <v>875</v>
      </c>
      <c r="D13" s="90">
        <f t="shared" si="1"/>
        <v>-0.262</v>
      </c>
      <c r="E13" s="129" t="str">
        <f t="shared" si="0"/>
        <v>是</v>
      </c>
    </row>
    <row r="14" s="120" customFormat="1" ht="36" customHeight="1" spans="1:5">
      <c r="A14" s="83" t="s">
        <v>1948</v>
      </c>
      <c r="B14" s="92">
        <v>5666</v>
      </c>
      <c r="C14" s="92">
        <v>6301</v>
      </c>
      <c r="D14" s="86">
        <f t="shared" si="1"/>
        <v>0.112</v>
      </c>
      <c r="E14" s="129" t="str">
        <f t="shared" si="0"/>
        <v>是</v>
      </c>
    </row>
    <row r="15" ht="36" customHeight="1" spans="1:5">
      <c r="A15" s="87" t="s">
        <v>1943</v>
      </c>
      <c r="B15" s="93">
        <v>4121</v>
      </c>
      <c r="C15" s="131">
        <v>4580</v>
      </c>
      <c r="D15" s="90">
        <f t="shared" si="1"/>
        <v>0.111</v>
      </c>
      <c r="E15" s="129" t="str">
        <f t="shared" si="0"/>
        <v>是</v>
      </c>
    </row>
    <row r="16" ht="36" customHeight="1" spans="1:5">
      <c r="A16" s="83" t="s">
        <v>1949</v>
      </c>
      <c r="B16" s="92">
        <v>14703</v>
      </c>
      <c r="C16" s="92">
        <v>15212</v>
      </c>
      <c r="D16" s="86">
        <f t="shared" si="1"/>
        <v>0.035</v>
      </c>
      <c r="E16" s="129" t="str">
        <f t="shared" si="0"/>
        <v>是</v>
      </c>
    </row>
    <row r="17" ht="36" customHeight="1" spans="1:5">
      <c r="A17" s="87" t="s">
        <v>1943</v>
      </c>
      <c r="B17" s="93">
        <v>7311</v>
      </c>
      <c r="C17" s="91">
        <v>7223</v>
      </c>
      <c r="D17" s="90">
        <f t="shared" si="1"/>
        <v>-0.012</v>
      </c>
      <c r="E17" s="129" t="str">
        <f t="shared" si="0"/>
        <v>是</v>
      </c>
    </row>
    <row r="18" ht="36" customHeight="1" spans="1:5">
      <c r="A18" s="98" t="s">
        <v>1950</v>
      </c>
      <c r="B18" s="92">
        <f>B4+B6+B8+B10+B12+B14+B16</f>
        <v>79076</v>
      </c>
      <c r="C18" s="92">
        <f>C4+C6+C8+C10+C12+C14+C16</f>
        <v>80411</v>
      </c>
      <c r="D18" s="86">
        <f t="shared" si="1"/>
        <v>0.017</v>
      </c>
      <c r="E18" s="129" t="str">
        <f t="shared" si="0"/>
        <v>是</v>
      </c>
    </row>
    <row r="19" ht="36" customHeight="1" spans="1:5">
      <c r="A19" s="87" t="s">
        <v>1951</v>
      </c>
      <c r="B19" s="93">
        <f>B5+B7+B9+B11+B13+B15+B17</f>
        <v>44202</v>
      </c>
      <c r="C19" s="93">
        <f>C5+C7+C9+C11+C13+C15+C17</f>
        <v>47113</v>
      </c>
      <c r="D19" s="90">
        <f t="shared" si="1"/>
        <v>0.066</v>
      </c>
      <c r="E19" s="129" t="str">
        <f t="shared" si="0"/>
        <v>是</v>
      </c>
    </row>
    <row r="20" ht="36" customHeight="1" spans="1:5">
      <c r="A20" s="132" t="s">
        <v>1952</v>
      </c>
      <c r="B20" s="92"/>
      <c r="C20" s="92"/>
      <c r="D20" s="90" t="str">
        <f t="shared" si="1"/>
        <v/>
      </c>
      <c r="E20" s="129" t="str">
        <f t="shared" si="0"/>
        <v>否</v>
      </c>
    </row>
    <row r="21" ht="36" customHeight="1" spans="1:5">
      <c r="A21" s="99" t="s">
        <v>1953</v>
      </c>
      <c r="B21" s="92"/>
      <c r="C21" s="92"/>
      <c r="D21" s="90" t="str">
        <f t="shared" si="1"/>
        <v/>
      </c>
      <c r="E21" s="129" t="str">
        <f t="shared" si="0"/>
        <v>否</v>
      </c>
    </row>
    <row r="22" ht="36" customHeight="1" spans="1:5">
      <c r="A22" s="98" t="s">
        <v>1954</v>
      </c>
      <c r="B22" s="92">
        <f>B18+B20+B21</f>
        <v>79076</v>
      </c>
      <c r="C22" s="92">
        <f>C18+C20+C21</f>
        <v>80411</v>
      </c>
      <c r="D22" s="86">
        <f t="shared" si="1"/>
        <v>0.017</v>
      </c>
      <c r="E22" s="129" t="str">
        <f t="shared" si="0"/>
        <v>是</v>
      </c>
    </row>
    <row r="23" spans="2:3">
      <c r="B23" s="133"/>
      <c r="C23" s="133"/>
    </row>
    <row r="24" spans="2:3">
      <c r="B24" s="133"/>
      <c r="C24" s="133"/>
    </row>
    <row r="25" spans="2:3">
      <c r="B25" s="133"/>
      <c r="C25" s="133"/>
    </row>
    <row r="26" spans="2:3">
      <c r="B26" s="133"/>
      <c r="C26" s="133"/>
    </row>
  </sheetData>
  <autoFilter ref="A3:E22">
    <extLst/>
  </autoFilter>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E42"/>
  <sheetViews>
    <sheetView showGridLines="0" showZeros="0" view="pageBreakPreview" zoomScaleNormal="100" workbookViewId="0">
      <pane ySplit="3" topLeftCell="A31" activePane="bottomLeft" state="frozen"/>
      <selection/>
      <selection pane="bottomLeft" activeCell="A1" sqref="A1:D1"/>
    </sheetView>
  </sheetViews>
  <sheetFormatPr defaultColWidth="9" defaultRowHeight="14.25" outlineLevelCol="4"/>
  <cols>
    <col min="1" max="1" width="46.1333333333333" style="101" customWidth="1"/>
    <col min="2" max="4" width="20.6333333333333" style="101" customWidth="1"/>
    <col min="5" max="5" width="5" style="101" customWidth="1"/>
    <col min="6" max="16384" width="9" style="101"/>
  </cols>
  <sheetData>
    <row r="1" s="101" customFormat="1" ht="45" customHeight="1" spans="1:4">
      <c r="A1" s="103" t="s">
        <v>1955</v>
      </c>
      <c r="B1" s="103"/>
      <c r="C1" s="103"/>
      <c r="D1" s="103"/>
    </row>
    <row r="2" s="101" customFormat="1" ht="20.1" customHeight="1" spans="1:4">
      <c r="A2" s="104"/>
      <c r="B2" s="105"/>
      <c r="C2" s="106"/>
      <c r="D2" s="107" t="s">
        <v>1</v>
      </c>
    </row>
    <row r="3" s="101" customFormat="1" ht="45" customHeight="1" spans="1:5">
      <c r="A3" s="108" t="s">
        <v>1922</v>
      </c>
      <c r="B3" s="81" t="s">
        <v>4</v>
      </c>
      <c r="C3" s="81" t="s">
        <v>5</v>
      </c>
      <c r="D3" s="81" t="s">
        <v>6</v>
      </c>
      <c r="E3" s="82" t="s">
        <v>7</v>
      </c>
    </row>
    <row r="4" s="101" customFormat="1" ht="36" customHeight="1" spans="1:5">
      <c r="A4" s="109" t="s">
        <v>1923</v>
      </c>
      <c r="B4" s="110">
        <v>24962</v>
      </c>
      <c r="C4" s="111">
        <v>25513</v>
      </c>
      <c r="D4" s="86">
        <f>IF(B4&gt;0,C4/B4-1,IF(B4&lt;0,-(C4/B4-1),""))</f>
        <v>0.022</v>
      </c>
      <c r="E4" s="82" t="str">
        <f t="shared" ref="E4:E38" si="0">IF(A4&lt;&gt;"",IF(SUM(B4:C4)&lt;&gt;0,"是","否"),"是")</f>
        <v>是</v>
      </c>
    </row>
    <row r="5" s="101" customFormat="1" ht="36" customHeight="1" spans="1:5">
      <c r="A5" s="112" t="s">
        <v>1924</v>
      </c>
      <c r="B5" s="113">
        <v>14977</v>
      </c>
      <c r="C5" s="113">
        <v>14703</v>
      </c>
      <c r="D5" s="90">
        <f t="shared" ref="D5:D12" si="1">IF(B5&gt;0,C5/B5-1,IF(B5&lt;0,-(C5/B5-1),""))</f>
        <v>-0.018</v>
      </c>
      <c r="E5" s="82" t="str">
        <f t="shared" si="0"/>
        <v>是</v>
      </c>
    </row>
    <row r="6" s="101" customFormat="1" ht="36" customHeight="1" spans="1:5">
      <c r="A6" s="112" t="s">
        <v>1925</v>
      </c>
      <c r="B6" s="113">
        <v>506</v>
      </c>
      <c r="C6" s="113">
        <v>20</v>
      </c>
      <c r="D6" s="90">
        <f t="shared" si="1"/>
        <v>-0.96</v>
      </c>
      <c r="E6" s="82" t="str">
        <f t="shared" si="0"/>
        <v>是</v>
      </c>
    </row>
    <row r="7" s="101" customFormat="1" ht="36" customHeight="1" spans="1:5">
      <c r="A7" s="112" t="s">
        <v>1926</v>
      </c>
      <c r="B7" s="113"/>
      <c r="C7" s="113"/>
      <c r="D7" s="90" t="str">
        <f t="shared" si="1"/>
        <v/>
      </c>
      <c r="E7" s="82" t="str">
        <f t="shared" si="0"/>
        <v>否</v>
      </c>
    </row>
    <row r="8" s="101" customFormat="1" ht="36" customHeight="1" spans="1:5">
      <c r="A8" s="114" t="s">
        <v>1927</v>
      </c>
      <c r="B8" s="110">
        <v>17310</v>
      </c>
      <c r="C8" s="110">
        <v>18648</v>
      </c>
      <c r="D8" s="86">
        <f t="shared" si="1"/>
        <v>0.077</v>
      </c>
      <c r="E8" s="82" t="str">
        <f t="shared" si="0"/>
        <v>是</v>
      </c>
    </row>
    <row r="9" s="101" customFormat="1" ht="36" customHeight="1" spans="1:5">
      <c r="A9" s="112" t="s">
        <v>1924</v>
      </c>
      <c r="B9" s="113">
        <v>11145</v>
      </c>
      <c r="C9" s="113">
        <v>12269</v>
      </c>
      <c r="D9" s="90">
        <f t="shared" si="1"/>
        <v>0.101</v>
      </c>
      <c r="E9" s="82" t="str">
        <f t="shared" si="0"/>
        <v>是</v>
      </c>
    </row>
    <row r="10" s="101" customFormat="1" ht="36" customHeight="1" spans="1:5">
      <c r="A10" s="112" t="s">
        <v>1925</v>
      </c>
      <c r="B10" s="113">
        <v>10</v>
      </c>
      <c r="C10" s="113">
        <v>10</v>
      </c>
      <c r="D10" s="90">
        <f t="shared" si="1"/>
        <v>0</v>
      </c>
      <c r="E10" s="82" t="str">
        <f t="shared" si="0"/>
        <v>是</v>
      </c>
    </row>
    <row r="11" s="101" customFormat="1" ht="36" customHeight="1" spans="1:5">
      <c r="A11" s="112" t="s">
        <v>1926</v>
      </c>
      <c r="B11" s="113">
        <v>6154</v>
      </c>
      <c r="C11" s="113">
        <v>6369</v>
      </c>
      <c r="D11" s="90">
        <f t="shared" si="1"/>
        <v>0.035</v>
      </c>
      <c r="E11" s="82" t="str">
        <f t="shared" si="0"/>
        <v>是</v>
      </c>
    </row>
    <row r="12" s="101" customFormat="1" ht="36" customHeight="1" spans="1:5">
      <c r="A12" s="109" t="s">
        <v>1928</v>
      </c>
      <c r="B12" s="110">
        <v>1509</v>
      </c>
      <c r="C12" s="110">
        <v>1577</v>
      </c>
      <c r="D12" s="86">
        <f t="shared" si="1"/>
        <v>0.045</v>
      </c>
      <c r="E12" s="82" t="str">
        <f t="shared" si="0"/>
        <v>是</v>
      </c>
    </row>
    <row r="13" s="102" customFormat="1" ht="36" customHeight="1" spans="1:5">
      <c r="A13" s="112" t="s">
        <v>1924</v>
      </c>
      <c r="B13" s="113">
        <v>702</v>
      </c>
      <c r="C13" s="115">
        <v>781</v>
      </c>
      <c r="D13" s="90">
        <f t="shared" ref="D13:D38" si="2">IF(B13&gt;0,C13/B13-1,IF(B13&lt;0,-(C13/B13-1),""))</f>
        <v>0.113</v>
      </c>
      <c r="E13" s="116" t="str">
        <f t="shared" si="0"/>
        <v>是</v>
      </c>
    </row>
    <row r="14" s="101" customFormat="1" ht="36" customHeight="1" spans="1:5">
      <c r="A14" s="112" t="s">
        <v>1925</v>
      </c>
      <c r="B14" s="113">
        <v>7</v>
      </c>
      <c r="C14" s="113">
        <v>9</v>
      </c>
      <c r="D14" s="90">
        <f t="shared" si="2"/>
        <v>0.286</v>
      </c>
      <c r="E14" s="82" t="str">
        <f t="shared" si="0"/>
        <v>是</v>
      </c>
    </row>
    <row r="15" s="102" customFormat="1" ht="36" customHeight="1" spans="1:5">
      <c r="A15" s="112" t="s">
        <v>1926</v>
      </c>
      <c r="B15" s="113">
        <v>0</v>
      </c>
      <c r="C15" s="115"/>
      <c r="D15" s="90" t="str">
        <f t="shared" si="2"/>
        <v/>
      </c>
      <c r="E15" s="116" t="str">
        <f t="shared" si="0"/>
        <v>否</v>
      </c>
    </row>
    <row r="16" s="101" customFormat="1" ht="36" customHeight="1" spans="1:5">
      <c r="A16" s="109" t="s">
        <v>1929</v>
      </c>
      <c r="B16" s="110">
        <v>10834</v>
      </c>
      <c r="C16" s="110">
        <v>11690</v>
      </c>
      <c r="D16" s="86">
        <f t="shared" si="2"/>
        <v>0.079</v>
      </c>
      <c r="E16" s="82" t="str">
        <f t="shared" si="0"/>
        <v>是</v>
      </c>
    </row>
    <row r="17" s="101" customFormat="1" ht="36" customHeight="1" spans="1:5">
      <c r="A17" s="112" t="s">
        <v>1924</v>
      </c>
      <c r="B17" s="113">
        <v>1078</v>
      </c>
      <c r="C17" s="113">
        <v>11499</v>
      </c>
      <c r="D17" s="90">
        <f t="shared" si="2"/>
        <v>9.667</v>
      </c>
      <c r="E17" s="82" t="str">
        <f t="shared" si="0"/>
        <v>是</v>
      </c>
    </row>
    <row r="18" s="101" customFormat="1" ht="36" customHeight="1" spans="1:5">
      <c r="A18" s="112" t="s">
        <v>1925</v>
      </c>
      <c r="B18" s="113">
        <v>39</v>
      </c>
      <c r="C18" s="113">
        <v>50</v>
      </c>
      <c r="D18" s="90">
        <f t="shared" si="2"/>
        <v>0.282</v>
      </c>
      <c r="E18" s="82" t="str">
        <f t="shared" si="0"/>
        <v>是</v>
      </c>
    </row>
    <row r="19" s="101" customFormat="1" ht="36" customHeight="1" spans="1:5">
      <c r="A19" s="112" t="s">
        <v>1926</v>
      </c>
      <c r="B19" s="113">
        <v>5</v>
      </c>
      <c r="C19" s="117">
        <v>131</v>
      </c>
      <c r="D19" s="90">
        <f t="shared" si="2"/>
        <v>25.2</v>
      </c>
      <c r="E19" s="82" t="str">
        <f t="shared" si="0"/>
        <v>是</v>
      </c>
    </row>
    <row r="20" s="101" customFormat="1" ht="36" customHeight="1" spans="1:5">
      <c r="A20" s="109" t="s">
        <v>1930</v>
      </c>
      <c r="B20" s="110">
        <v>1755</v>
      </c>
      <c r="C20" s="110">
        <v>1470</v>
      </c>
      <c r="D20" s="86">
        <f t="shared" si="2"/>
        <v>-0.162</v>
      </c>
      <c r="E20" s="82" t="str">
        <f t="shared" si="0"/>
        <v>是</v>
      </c>
    </row>
    <row r="21" s="101" customFormat="1" ht="36" customHeight="1" spans="1:5">
      <c r="A21" s="112" t="s">
        <v>1924</v>
      </c>
      <c r="B21" s="113">
        <v>566</v>
      </c>
      <c r="C21" s="89">
        <v>593</v>
      </c>
      <c r="D21" s="90">
        <f t="shared" si="2"/>
        <v>0.048</v>
      </c>
      <c r="E21" s="82" t="str">
        <f t="shared" si="0"/>
        <v>是</v>
      </c>
    </row>
    <row r="22" s="101" customFormat="1" ht="36" customHeight="1" spans="1:5">
      <c r="A22" s="112" t="s">
        <v>1925</v>
      </c>
      <c r="B22" s="113">
        <v>4</v>
      </c>
      <c r="C22" s="113">
        <v>2</v>
      </c>
      <c r="D22" s="90">
        <f t="shared" si="2"/>
        <v>-0.5</v>
      </c>
      <c r="E22" s="82" t="str">
        <f t="shared" si="0"/>
        <v>是</v>
      </c>
    </row>
    <row r="23" s="102" customFormat="1" ht="36" customHeight="1" spans="1:5">
      <c r="A23" s="112" t="s">
        <v>1926</v>
      </c>
      <c r="B23" s="113"/>
      <c r="C23" s="89"/>
      <c r="D23" s="90" t="str">
        <f t="shared" si="2"/>
        <v/>
      </c>
      <c r="E23" s="116" t="str">
        <f t="shared" si="0"/>
        <v>否</v>
      </c>
    </row>
    <row r="24" s="102" customFormat="1" ht="36" customHeight="1" spans="1:5">
      <c r="A24" s="109" t="s">
        <v>1931</v>
      </c>
      <c r="B24" s="110">
        <v>10262</v>
      </c>
      <c r="C24" s="111">
        <v>14469</v>
      </c>
      <c r="D24" s="86">
        <f t="shared" si="2"/>
        <v>0.41</v>
      </c>
      <c r="E24" s="116" t="str">
        <f t="shared" si="0"/>
        <v>是</v>
      </c>
    </row>
    <row r="25" s="102" customFormat="1" ht="36" customHeight="1" spans="1:5">
      <c r="A25" s="112" t="s">
        <v>1924</v>
      </c>
      <c r="B25" s="113">
        <v>4837</v>
      </c>
      <c r="C25" s="89">
        <v>3459</v>
      </c>
      <c r="D25" s="90">
        <f t="shared" si="2"/>
        <v>-0.285</v>
      </c>
      <c r="E25" s="116" t="str">
        <f t="shared" si="0"/>
        <v>是</v>
      </c>
    </row>
    <row r="26" s="102" customFormat="1" ht="36" customHeight="1" spans="1:5">
      <c r="A26" s="112" t="s">
        <v>1925</v>
      </c>
      <c r="B26" s="113">
        <v>350</v>
      </c>
      <c r="C26" s="89">
        <v>200</v>
      </c>
      <c r="D26" s="90">
        <f t="shared" si="2"/>
        <v>-0.429</v>
      </c>
      <c r="E26" s="116" t="str">
        <f t="shared" si="0"/>
        <v>是</v>
      </c>
    </row>
    <row r="27" s="102" customFormat="1" ht="36" customHeight="1" spans="1:5">
      <c r="A27" s="112" t="s">
        <v>1926</v>
      </c>
      <c r="B27" s="113">
        <v>4756</v>
      </c>
      <c r="C27" s="89">
        <v>5177</v>
      </c>
      <c r="D27" s="90">
        <f t="shared" si="2"/>
        <v>0.089</v>
      </c>
      <c r="E27" s="116" t="str">
        <f t="shared" si="0"/>
        <v>是</v>
      </c>
    </row>
    <row r="28" ht="36" customHeight="1" spans="1:5">
      <c r="A28" s="109" t="s">
        <v>1932</v>
      </c>
      <c r="B28" s="110">
        <v>14703</v>
      </c>
      <c r="C28" s="111">
        <v>15212</v>
      </c>
      <c r="D28" s="86">
        <f t="shared" si="2"/>
        <v>0.035</v>
      </c>
      <c r="E28" s="82" t="str">
        <f t="shared" si="0"/>
        <v>是</v>
      </c>
    </row>
    <row r="29" ht="36" customHeight="1" spans="1:5">
      <c r="A29" s="112" t="s">
        <v>1924</v>
      </c>
      <c r="B29" s="113">
        <v>5815</v>
      </c>
      <c r="C29" s="113">
        <v>6400</v>
      </c>
      <c r="D29" s="90">
        <f t="shared" si="2"/>
        <v>0.101</v>
      </c>
      <c r="E29" s="82" t="str">
        <f t="shared" si="0"/>
        <v>是</v>
      </c>
    </row>
    <row r="30" ht="36" customHeight="1" spans="1:5">
      <c r="A30" s="112" t="s">
        <v>1925</v>
      </c>
      <c r="B30" s="113">
        <v>14</v>
      </c>
      <c r="C30" s="113">
        <v>10</v>
      </c>
      <c r="D30" s="90">
        <f t="shared" si="2"/>
        <v>-0.286</v>
      </c>
      <c r="E30" s="82" t="str">
        <f t="shared" si="0"/>
        <v>是</v>
      </c>
    </row>
    <row r="31" ht="36" customHeight="1" spans="1:5">
      <c r="A31" s="112" t="s">
        <v>1926</v>
      </c>
      <c r="B31" s="113">
        <v>365</v>
      </c>
      <c r="C31" s="113">
        <v>398</v>
      </c>
      <c r="D31" s="90">
        <f t="shared" si="2"/>
        <v>0.09</v>
      </c>
      <c r="E31" s="82" t="str">
        <f t="shared" si="0"/>
        <v>是</v>
      </c>
    </row>
    <row r="32" ht="36" customHeight="1" spans="1:5">
      <c r="A32" s="98" t="s">
        <v>1933</v>
      </c>
      <c r="B32" s="110">
        <v>81335</v>
      </c>
      <c r="C32" s="110">
        <v>88579</v>
      </c>
      <c r="D32" s="86">
        <f t="shared" si="2"/>
        <v>0.089</v>
      </c>
      <c r="E32" s="82" t="str">
        <f t="shared" si="0"/>
        <v>是</v>
      </c>
    </row>
    <row r="33" ht="36" customHeight="1" spans="1:5">
      <c r="A33" s="112" t="s">
        <v>1934</v>
      </c>
      <c r="B33" s="113">
        <v>39120</v>
      </c>
      <c r="C33" s="113">
        <v>49704</v>
      </c>
      <c r="D33" s="90">
        <f t="shared" si="2"/>
        <v>0.271</v>
      </c>
      <c r="E33" s="82" t="str">
        <f t="shared" si="0"/>
        <v>是</v>
      </c>
    </row>
    <row r="34" ht="36" customHeight="1" spans="1:5">
      <c r="A34" s="112" t="s">
        <v>1935</v>
      </c>
      <c r="B34" s="113">
        <v>930</v>
      </c>
      <c r="C34" s="113">
        <v>301</v>
      </c>
      <c r="D34" s="90">
        <f t="shared" si="2"/>
        <v>-0.676</v>
      </c>
      <c r="E34" s="82" t="str">
        <f t="shared" si="0"/>
        <v>是</v>
      </c>
    </row>
    <row r="35" ht="36" customHeight="1" spans="1:5">
      <c r="A35" s="112" t="s">
        <v>1936</v>
      </c>
      <c r="B35" s="113">
        <v>11280</v>
      </c>
      <c r="C35" s="113">
        <v>12075</v>
      </c>
      <c r="D35" s="90">
        <f t="shared" si="2"/>
        <v>0.07</v>
      </c>
      <c r="E35" s="82" t="str">
        <f t="shared" si="0"/>
        <v>是</v>
      </c>
    </row>
    <row r="36" ht="36" customHeight="1" spans="1:5">
      <c r="A36" s="99" t="s">
        <v>1937</v>
      </c>
      <c r="B36" s="110">
        <v>520</v>
      </c>
      <c r="C36" s="110">
        <v>915</v>
      </c>
      <c r="D36" s="86">
        <f t="shared" si="2"/>
        <v>0.76</v>
      </c>
      <c r="E36" s="82" t="str">
        <f t="shared" si="0"/>
        <v>是</v>
      </c>
    </row>
    <row r="37" ht="36" customHeight="1" spans="1:5">
      <c r="A37" s="99" t="s">
        <v>1938</v>
      </c>
      <c r="B37" s="118"/>
      <c r="C37" s="85"/>
      <c r="D37" s="90" t="str">
        <f t="shared" si="2"/>
        <v/>
      </c>
      <c r="E37" s="82" t="str">
        <f t="shared" si="0"/>
        <v>否</v>
      </c>
    </row>
    <row r="38" ht="36" customHeight="1" spans="1:5">
      <c r="A38" s="98" t="s">
        <v>1939</v>
      </c>
      <c r="B38" s="118">
        <f>B32+B36+B37</f>
        <v>81855</v>
      </c>
      <c r="C38" s="118">
        <f>C32+C36+C37</f>
        <v>89494</v>
      </c>
      <c r="D38" s="86">
        <f t="shared" si="2"/>
        <v>0.093</v>
      </c>
      <c r="E38" s="82" t="str">
        <f t="shared" si="0"/>
        <v>是</v>
      </c>
    </row>
    <row r="39" spans="2:3">
      <c r="B39" s="119"/>
      <c r="C39" s="119"/>
    </row>
    <row r="40" spans="2:3">
      <c r="B40" s="119"/>
      <c r="C40" s="119"/>
    </row>
    <row r="41" spans="2:3">
      <c r="B41" s="119"/>
      <c r="C41" s="119"/>
    </row>
    <row r="42" spans="2:3">
      <c r="B42" s="119"/>
      <c r="C42" s="119"/>
    </row>
  </sheetData>
  <autoFilter ref="A3:E38">
    <extLst/>
  </autoFilter>
  <mergeCells count="1">
    <mergeCell ref="A1:D1"/>
  </mergeCells>
  <conditionalFormatting sqref="E28:E32">
    <cfRule type="cellIs" dxfId="5"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E26"/>
  <sheetViews>
    <sheetView showGridLines="0" showZeros="0" view="pageBreakPreview" zoomScaleNormal="100" workbookViewId="0">
      <selection activeCell="A1" sqref="A1:D1"/>
    </sheetView>
  </sheetViews>
  <sheetFormatPr defaultColWidth="9" defaultRowHeight="14.25" outlineLevelCol="4"/>
  <cols>
    <col min="1" max="1" width="50.75" style="73" customWidth="1"/>
    <col min="2" max="3" width="20.6333333333333" style="74" customWidth="1"/>
    <col min="4" max="4" width="20.6333333333333" style="73" customWidth="1"/>
    <col min="5" max="5" width="5.13333333333333" style="73" customWidth="1"/>
    <col min="6" max="7" width="12.6333333333333" style="73"/>
    <col min="8" max="246" width="9" style="73"/>
    <col min="247" max="247" width="41.6333333333333" style="73" customWidth="1"/>
    <col min="248" max="249" width="14.5" style="73" customWidth="1"/>
    <col min="250" max="250" width="13.8833333333333" style="73" customWidth="1"/>
    <col min="251" max="253" width="9" style="73"/>
    <col min="254" max="255" width="10.5" style="73" customWidth="1"/>
    <col min="256" max="502" width="9" style="73"/>
    <col min="503" max="503" width="41.6333333333333" style="73" customWidth="1"/>
    <col min="504" max="505" width="14.5" style="73" customWidth="1"/>
    <col min="506" max="506" width="13.8833333333333" style="73" customWidth="1"/>
    <col min="507" max="509" width="9" style="73"/>
    <col min="510" max="511" width="10.5" style="73" customWidth="1"/>
    <col min="512" max="758" width="9" style="73"/>
    <col min="759" max="759" width="41.6333333333333" style="73" customWidth="1"/>
    <col min="760" max="761" width="14.5" style="73" customWidth="1"/>
    <col min="762" max="762" width="13.8833333333333" style="73" customWidth="1"/>
    <col min="763" max="765" width="9" style="73"/>
    <col min="766" max="767" width="10.5" style="73" customWidth="1"/>
    <col min="768" max="1014" width="9" style="73"/>
    <col min="1015" max="1015" width="41.6333333333333" style="73" customWidth="1"/>
    <col min="1016" max="1017" width="14.5" style="73" customWidth="1"/>
    <col min="1018" max="1018" width="13.8833333333333" style="73" customWidth="1"/>
    <col min="1019" max="1021" width="9" style="73"/>
    <col min="1022" max="1023" width="10.5" style="73" customWidth="1"/>
    <col min="1024" max="1270" width="9" style="73"/>
    <col min="1271" max="1271" width="41.6333333333333" style="73" customWidth="1"/>
    <col min="1272" max="1273" width="14.5" style="73" customWidth="1"/>
    <col min="1274" max="1274" width="13.8833333333333" style="73" customWidth="1"/>
    <col min="1275" max="1277" width="9" style="73"/>
    <col min="1278" max="1279" width="10.5" style="73" customWidth="1"/>
    <col min="1280" max="1526" width="9" style="73"/>
    <col min="1527" max="1527" width="41.6333333333333" style="73" customWidth="1"/>
    <col min="1528" max="1529" width="14.5" style="73" customWidth="1"/>
    <col min="1530" max="1530" width="13.8833333333333" style="73" customWidth="1"/>
    <col min="1531" max="1533" width="9" style="73"/>
    <col min="1534" max="1535" width="10.5" style="73" customWidth="1"/>
    <col min="1536" max="1782" width="9" style="73"/>
    <col min="1783" max="1783" width="41.6333333333333" style="73" customWidth="1"/>
    <col min="1784" max="1785" width="14.5" style="73" customWidth="1"/>
    <col min="1786" max="1786" width="13.8833333333333" style="73" customWidth="1"/>
    <col min="1787" max="1789" width="9" style="73"/>
    <col min="1790" max="1791" width="10.5" style="73" customWidth="1"/>
    <col min="1792" max="2038" width="9" style="73"/>
    <col min="2039" max="2039" width="41.6333333333333" style="73" customWidth="1"/>
    <col min="2040" max="2041" width="14.5" style="73" customWidth="1"/>
    <col min="2042" max="2042" width="13.8833333333333" style="73" customWidth="1"/>
    <col min="2043" max="2045" width="9" style="73"/>
    <col min="2046" max="2047" width="10.5" style="73" customWidth="1"/>
    <col min="2048" max="2294" width="9" style="73"/>
    <col min="2295" max="2295" width="41.6333333333333" style="73" customWidth="1"/>
    <col min="2296" max="2297" width="14.5" style="73" customWidth="1"/>
    <col min="2298" max="2298" width="13.8833333333333" style="73" customWidth="1"/>
    <col min="2299" max="2301" width="9" style="73"/>
    <col min="2302" max="2303" width="10.5" style="73" customWidth="1"/>
    <col min="2304" max="2550" width="9" style="73"/>
    <col min="2551" max="2551" width="41.6333333333333" style="73" customWidth="1"/>
    <col min="2552" max="2553" width="14.5" style="73" customWidth="1"/>
    <col min="2554" max="2554" width="13.8833333333333" style="73" customWidth="1"/>
    <col min="2555" max="2557" width="9" style="73"/>
    <col min="2558" max="2559" width="10.5" style="73" customWidth="1"/>
    <col min="2560" max="2806" width="9" style="73"/>
    <col min="2807" max="2807" width="41.6333333333333" style="73" customWidth="1"/>
    <col min="2808" max="2809" width="14.5" style="73" customWidth="1"/>
    <col min="2810" max="2810" width="13.8833333333333" style="73" customWidth="1"/>
    <col min="2811" max="2813" width="9" style="73"/>
    <col min="2814" max="2815" width="10.5" style="73" customWidth="1"/>
    <col min="2816" max="3062" width="9" style="73"/>
    <col min="3063" max="3063" width="41.6333333333333" style="73" customWidth="1"/>
    <col min="3064" max="3065" width="14.5" style="73" customWidth="1"/>
    <col min="3066" max="3066" width="13.8833333333333" style="73" customWidth="1"/>
    <col min="3067" max="3069" width="9" style="73"/>
    <col min="3070" max="3071" width="10.5" style="73" customWidth="1"/>
    <col min="3072" max="3318" width="9" style="73"/>
    <col min="3319" max="3319" width="41.6333333333333" style="73" customWidth="1"/>
    <col min="3320" max="3321" width="14.5" style="73" customWidth="1"/>
    <col min="3322" max="3322" width="13.8833333333333" style="73" customWidth="1"/>
    <col min="3323" max="3325" width="9" style="73"/>
    <col min="3326" max="3327" width="10.5" style="73" customWidth="1"/>
    <col min="3328" max="3574" width="9" style="73"/>
    <col min="3575" max="3575" width="41.6333333333333" style="73" customWidth="1"/>
    <col min="3576" max="3577" width="14.5" style="73" customWidth="1"/>
    <col min="3578" max="3578" width="13.8833333333333" style="73" customWidth="1"/>
    <col min="3579" max="3581" width="9" style="73"/>
    <col min="3582" max="3583" width="10.5" style="73" customWidth="1"/>
    <col min="3584" max="3830" width="9" style="73"/>
    <col min="3831" max="3831" width="41.6333333333333" style="73" customWidth="1"/>
    <col min="3832" max="3833" width="14.5" style="73" customWidth="1"/>
    <col min="3834" max="3834" width="13.8833333333333" style="73" customWidth="1"/>
    <col min="3835" max="3837" width="9" style="73"/>
    <col min="3838" max="3839" width="10.5" style="73" customWidth="1"/>
    <col min="3840" max="4086" width="9" style="73"/>
    <col min="4087" max="4087" width="41.6333333333333" style="73" customWidth="1"/>
    <col min="4088" max="4089" width="14.5" style="73" customWidth="1"/>
    <col min="4090" max="4090" width="13.8833333333333" style="73" customWidth="1"/>
    <col min="4091" max="4093" width="9" style="73"/>
    <col min="4094" max="4095" width="10.5" style="73" customWidth="1"/>
    <col min="4096" max="4342" width="9" style="73"/>
    <col min="4343" max="4343" width="41.6333333333333" style="73" customWidth="1"/>
    <col min="4344" max="4345" width="14.5" style="73" customWidth="1"/>
    <col min="4346" max="4346" width="13.8833333333333" style="73" customWidth="1"/>
    <col min="4347" max="4349" width="9" style="73"/>
    <col min="4350" max="4351" width="10.5" style="73" customWidth="1"/>
    <col min="4352" max="4598" width="9" style="73"/>
    <col min="4599" max="4599" width="41.6333333333333" style="73" customWidth="1"/>
    <col min="4600" max="4601" width="14.5" style="73" customWidth="1"/>
    <col min="4602" max="4602" width="13.8833333333333" style="73" customWidth="1"/>
    <col min="4603" max="4605" width="9" style="73"/>
    <col min="4606" max="4607" width="10.5" style="73" customWidth="1"/>
    <col min="4608" max="4854" width="9" style="73"/>
    <col min="4855" max="4855" width="41.6333333333333" style="73" customWidth="1"/>
    <col min="4856" max="4857" width="14.5" style="73" customWidth="1"/>
    <col min="4858" max="4858" width="13.8833333333333" style="73" customWidth="1"/>
    <col min="4859" max="4861" width="9" style="73"/>
    <col min="4862" max="4863" width="10.5" style="73" customWidth="1"/>
    <col min="4864" max="5110" width="9" style="73"/>
    <col min="5111" max="5111" width="41.6333333333333" style="73" customWidth="1"/>
    <col min="5112" max="5113" width="14.5" style="73" customWidth="1"/>
    <col min="5114" max="5114" width="13.8833333333333" style="73" customWidth="1"/>
    <col min="5115" max="5117" width="9" style="73"/>
    <col min="5118" max="5119" width="10.5" style="73" customWidth="1"/>
    <col min="5120" max="5366" width="9" style="73"/>
    <col min="5367" max="5367" width="41.6333333333333" style="73" customWidth="1"/>
    <col min="5368" max="5369" width="14.5" style="73" customWidth="1"/>
    <col min="5370" max="5370" width="13.8833333333333" style="73" customWidth="1"/>
    <col min="5371" max="5373" width="9" style="73"/>
    <col min="5374" max="5375" width="10.5" style="73" customWidth="1"/>
    <col min="5376" max="5622" width="9" style="73"/>
    <col min="5623" max="5623" width="41.6333333333333" style="73" customWidth="1"/>
    <col min="5624" max="5625" width="14.5" style="73" customWidth="1"/>
    <col min="5626" max="5626" width="13.8833333333333" style="73" customWidth="1"/>
    <col min="5627" max="5629" width="9" style="73"/>
    <col min="5630" max="5631" width="10.5" style="73" customWidth="1"/>
    <col min="5632" max="5878" width="9" style="73"/>
    <col min="5879" max="5879" width="41.6333333333333" style="73" customWidth="1"/>
    <col min="5880" max="5881" width="14.5" style="73" customWidth="1"/>
    <col min="5882" max="5882" width="13.8833333333333" style="73" customWidth="1"/>
    <col min="5883" max="5885" width="9" style="73"/>
    <col min="5886" max="5887" width="10.5" style="73" customWidth="1"/>
    <col min="5888" max="6134" width="9" style="73"/>
    <col min="6135" max="6135" width="41.6333333333333" style="73" customWidth="1"/>
    <col min="6136" max="6137" width="14.5" style="73" customWidth="1"/>
    <col min="6138" max="6138" width="13.8833333333333" style="73" customWidth="1"/>
    <col min="6139" max="6141" width="9" style="73"/>
    <col min="6142" max="6143" width="10.5" style="73" customWidth="1"/>
    <col min="6144" max="6390" width="9" style="73"/>
    <col min="6391" max="6391" width="41.6333333333333" style="73" customWidth="1"/>
    <col min="6392" max="6393" width="14.5" style="73" customWidth="1"/>
    <col min="6394" max="6394" width="13.8833333333333" style="73" customWidth="1"/>
    <col min="6395" max="6397" width="9" style="73"/>
    <col min="6398" max="6399" width="10.5" style="73" customWidth="1"/>
    <col min="6400" max="6646" width="9" style="73"/>
    <col min="6647" max="6647" width="41.6333333333333" style="73" customWidth="1"/>
    <col min="6648" max="6649" width="14.5" style="73" customWidth="1"/>
    <col min="6650" max="6650" width="13.8833333333333" style="73" customWidth="1"/>
    <col min="6651" max="6653" width="9" style="73"/>
    <col min="6654" max="6655" width="10.5" style="73" customWidth="1"/>
    <col min="6656" max="6902" width="9" style="73"/>
    <col min="6903" max="6903" width="41.6333333333333" style="73" customWidth="1"/>
    <col min="6904" max="6905" width="14.5" style="73" customWidth="1"/>
    <col min="6906" max="6906" width="13.8833333333333" style="73" customWidth="1"/>
    <col min="6907" max="6909" width="9" style="73"/>
    <col min="6910" max="6911" width="10.5" style="73" customWidth="1"/>
    <col min="6912" max="7158" width="9" style="73"/>
    <col min="7159" max="7159" width="41.6333333333333" style="73" customWidth="1"/>
    <col min="7160" max="7161" width="14.5" style="73" customWidth="1"/>
    <col min="7162" max="7162" width="13.8833333333333" style="73" customWidth="1"/>
    <col min="7163" max="7165" width="9" style="73"/>
    <col min="7166" max="7167" width="10.5" style="73" customWidth="1"/>
    <col min="7168" max="7414" width="9" style="73"/>
    <col min="7415" max="7415" width="41.6333333333333" style="73" customWidth="1"/>
    <col min="7416" max="7417" width="14.5" style="73" customWidth="1"/>
    <col min="7418" max="7418" width="13.8833333333333" style="73" customWidth="1"/>
    <col min="7419" max="7421" width="9" style="73"/>
    <col min="7422" max="7423" width="10.5" style="73" customWidth="1"/>
    <col min="7424" max="7670" width="9" style="73"/>
    <col min="7671" max="7671" width="41.6333333333333" style="73" customWidth="1"/>
    <col min="7672" max="7673" width="14.5" style="73" customWidth="1"/>
    <col min="7674" max="7674" width="13.8833333333333" style="73" customWidth="1"/>
    <col min="7675" max="7677" width="9" style="73"/>
    <col min="7678" max="7679" width="10.5" style="73" customWidth="1"/>
    <col min="7680" max="7926" width="9" style="73"/>
    <col min="7927" max="7927" width="41.6333333333333" style="73" customWidth="1"/>
    <col min="7928" max="7929" width="14.5" style="73" customWidth="1"/>
    <col min="7930" max="7930" width="13.8833333333333" style="73" customWidth="1"/>
    <col min="7931" max="7933" width="9" style="73"/>
    <col min="7934" max="7935" width="10.5" style="73" customWidth="1"/>
    <col min="7936" max="8182" width="9" style="73"/>
    <col min="8183" max="8183" width="41.6333333333333" style="73" customWidth="1"/>
    <col min="8184" max="8185" width="14.5" style="73" customWidth="1"/>
    <col min="8186" max="8186" width="13.8833333333333" style="73" customWidth="1"/>
    <col min="8187" max="8189" width="9" style="73"/>
    <col min="8190" max="8191" width="10.5" style="73" customWidth="1"/>
    <col min="8192" max="8438" width="9" style="73"/>
    <col min="8439" max="8439" width="41.6333333333333" style="73" customWidth="1"/>
    <col min="8440" max="8441" width="14.5" style="73" customWidth="1"/>
    <col min="8442" max="8442" width="13.8833333333333" style="73" customWidth="1"/>
    <col min="8443" max="8445" width="9" style="73"/>
    <col min="8446" max="8447" width="10.5" style="73" customWidth="1"/>
    <col min="8448" max="8694" width="9" style="73"/>
    <col min="8695" max="8695" width="41.6333333333333" style="73" customWidth="1"/>
    <col min="8696" max="8697" width="14.5" style="73" customWidth="1"/>
    <col min="8698" max="8698" width="13.8833333333333" style="73" customWidth="1"/>
    <col min="8699" max="8701" width="9" style="73"/>
    <col min="8702" max="8703" width="10.5" style="73" customWidth="1"/>
    <col min="8704" max="8950" width="9" style="73"/>
    <col min="8951" max="8951" width="41.6333333333333" style="73" customWidth="1"/>
    <col min="8952" max="8953" width="14.5" style="73" customWidth="1"/>
    <col min="8954" max="8954" width="13.8833333333333" style="73" customWidth="1"/>
    <col min="8955" max="8957" width="9" style="73"/>
    <col min="8958" max="8959" width="10.5" style="73" customWidth="1"/>
    <col min="8960" max="9206" width="9" style="73"/>
    <col min="9207" max="9207" width="41.6333333333333" style="73" customWidth="1"/>
    <col min="9208" max="9209" width="14.5" style="73" customWidth="1"/>
    <col min="9210" max="9210" width="13.8833333333333" style="73" customWidth="1"/>
    <col min="9211" max="9213" width="9" style="73"/>
    <col min="9214" max="9215" width="10.5" style="73" customWidth="1"/>
    <col min="9216" max="9462" width="9" style="73"/>
    <col min="9463" max="9463" width="41.6333333333333" style="73" customWidth="1"/>
    <col min="9464" max="9465" width="14.5" style="73" customWidth="1"/>
    <col min="9466" max="9466" width="13.8833333333333" style="73" customWidth="1"/>
    <col min="9467" max="9469" width="9" style="73"/>
    <col min="9470" max="9471" width="10.5" style="73" customWidth="1"/>
    <col min="9472" max="9718" width="9" style="73"/>
    <col min="9719" max="9719" width="41.6333333333333" style="73" customWidth="1"/>
    <col min="9720" max="9721" width="14.5" style="73" customWidth="1"/>
    <col min="9722" max="9722" width="13.8833333333333" style="73" customWidth="1"/>
    <col min="9723" max="9725" width="9" style="73"/>
    <col min="9726" max="9727" width="10.5" style="73" customWidth="1"/>
    <col min="9728" max="9974" width="9" style="73"/>
    <col min="9975" max="9975" width="41.6333333333333" style="73" customWidth="1"/>
    <col min="9976" max="9977" width="14.5" style="73" customWidth="1"/>
    <col min="9978" max="9978" width="13.8833333333333" style="73" customWidth="1"/>
    <col min="9979" max="9981" width="9" style="73"/>
    <col min="9982" max="9983" width="10.5" style="73" customWidth="1"/>
    <col min="9984" max="10230" width="9" style="73"/>
    <col min="10231" max="10231" width="41.6333333333333" style="73" customWidth="1"/>
    <col min="10232" max="10233" width="14.5" style="73" customWidth="1"/>
    <col min="10234" max="10234" width="13.8833333333333" style="73" customWidth="1"/>
    <col min="10235" max="10237" width="9" style="73"/>
    <col min="10238" max="10239" width="10.5" style="73" customWidth="1"/>
    <col min="10240" max="10486" width="9" style="73"/>
    <col min="10487" max="10487" width="41.6333333333333" style="73" customWidth="1"/>
    <col min="10488" max="10489" width="14.5" style="73" customWidth="1"/>
    <col min="10490" max="10490" width="13.8833333333333" style="73" customWidth="1"/>
    <col min="10491" max="10493" width="9" style="73"/>
    <col min="10494" max="10495" width="10.5" style="73" customWidth="1"/>
    <col min="10496" max="10742" width="9" style="73"/>
    <col min="10743" max="10743" width="41.6333333333333" style="73" customWidth="1"/>
    <col min="10744" max="10745" width="14.5" style="73" customWidth="1"/>
    <col min="10746" max="10746" width="13.8833333333333" style="73" customWidth="1"/>
    <col min="10747" max="10749" width="9" style="73"/>
    <col min="10750" max="10751" width="10.5" style="73" customWidth="1"/>
    <col min="10752" max="10998" width="9" style="73"/>
    <col min="10999" max="10999" width="41.6333333333333" style="73" customWidth="1"/>
    <col min="11000" max="11001" width="14.5" style="73" customWidth="1"/>
    <col min="11002" max="11002" width="13.8833333333333" style="73" customWidth="1"/>
    <col min="11003" max="11005" width="9" style="73"/>
    <col min="11006" max="11007" width="10.5" style="73" customWidth="1"/>
    <col min="11008" max="11254" width="9" style="73"/>
    <col min="11255" max="11255" width="41.6333333333333" style="73" customWidth="1"/>
    <col min="11256" max="11257" width="14.5" style="73" customWidth="1"/>
    <col min="11258" max="11258" width="13.8833333333333" style="73" customWidth="1"/>
    <col min="11259" max="11261" width="9" style="73"/>
    <col min="11262" max="11263" width="10.5" style="73" customWidth="1"/>
    <col min="11264" max="11510" width="9" style="73"/>
    <col min="11511" max="11511" width="41.6333333333333" style="73" customWidth="1"/>
    <col min="11512" max="11513" width="14.5" style="73" customWidth="1"/>
    <col min="11514" max="11514" width="13.8833333333333" style="73" customWidth="1"/>
    <col min="11515" max="11517" width="9" style="73"/>
    <col min="11518" max="11519" width="10.5" style="73" customWidth="1"/>
    <col min="11520" max="11766" width="9" style="73"/>
    <col min="11767" max="11767" width="41.6333333333333" style="73" customWidth="1"/>
    <col min="11768" max="11769" width="14.5" style="73" customWidth="1"/>
    <col min="11770" max="11770" width="13.8833333333333" style="73" customWidth="1"/>
    <col min="11771" max="11773" width="9" style="73"/>
    <col min="11774" max="11775" width="10.5" style="73" customWidth="1"/>
    <col min="11776" max="12022" width="9" style="73"/>
    <col min="12023" max="12023" width="41.6333333333333" style="73" customWidth="1"/>
    <col min="12024" max="12025" width="14.5" style="73" customWidth="1"/>
    <col min="12026" max="12026" width="13.8833333333333" style="73" customWidth="1"/>
    <col min="12027" max="12029" width="9" style="73"/>
    <col min="12030" max="12031" width="10.5" style="73" customWidth="1"/>
    <col min="12032" max="12278" width="9" style="73"/>
    <col min="12279" max="12279" width="41.6333333333333" style="73" customWidth="1"/>
    <col min="12280" max="12281" width="14.5" style="73" customWidth="1"/>
    <col min="12282" max="12282" width="13.8833333333333" style="73" customWidth="1"/>
    <col min="12283" max="12285" width="9" style="73"/>
    <col min="12286" max="12287" width="10.5" style="73" customWidth="1"/>
    <col min="12288" max="12534" width="9" style="73"/>
    <col min="12535" max="12535" width="41.6333333333333" style="73" customWidth="1"/>
    <col min="12536" max="12537" width="14.5" style="73" customWidth="1"/>
    <col min="12538" max="12538" width="13.8833333333333" style="73" customWidth="1"/>
    <col min="12539" max="12541" width="9" style="73"/>
    <col min="12542" max="12543" width="10.5" style="73" customWidth="1"/>
    <col min="12544" max="12790" width="9" style="73"/>
    <col min="12791" max="12791" width="41.6333333333333" style="73" customWidth="1"/>
    <col min="12792" max="12793" width="14.5" style="73" customWidth="1"/>
    <col min="12794" max="12794" width="13.8833333333333" style="73" customWidth="1"/>
    <col min="12795" max="12797" width="9" style="73"/>
    <col min="12798" max="12799" width="10.5" style="73" customWidth="1"/>
    <col min="12800" max="13046" width="9" style="73"/>
    <col min="13047" max="13047" width="41.6333333333333" style="73" customWidth="1"/>
    <col min="13048" max="13049" width="14.5" style="73" customWidth="1"/>
    <col min="13050" max="13050" width="13.8833333333333" style="73" customWidth="1"/>
    <col min="13051" max="13053" width="9" style="73"/>
    <col min="13054" max="13055" width="10.5" style="73" customWidth="1"/>
    <col min="13056" max="13302" width="9" style="73"/>
    <col min="13303" max="13303" width="41.6333333333333" style="73" customWidth="1"/>
    <col min="13304" max="13305" width="14.5" style="73" customWidth="1"/>
    <col min="13306" max="13306" width="13.8833333333333" style="73" customWidth="1"/>
    <col min="13307" max="13309" width="9" style="73"/>
    <col min="13310" max="13311" width="10.5" style="73" customWidth="1"/>
    <col min="13312" max="13558" width="9" style="73"/>
    <col min="13559" max="13559" width="41.6333333333333" style="73" customWidth="1"/>
    <col min="13560" max="13561" width="14.5" style="73" customWidth="1"/>
    <col min="13562" max="13562" width="13.8833333333333" style="73" customWidth="1"/>
    <col min="13563" max="13565" width="9" style="73"/>
    <col min="13566" max="13567" width="10.5" style="73" customWidth="1"/>
    <col min="13568" max="13814" width="9" style="73"/>
    <col min="13815" max="13815" width="41.6333333333333" style="73" customWidth="1"/>
    <col min="13816" max="13817" width="14.5" style="73" customWidth="1"/>
    <col min="13818" max="13818" width="13.8833333333333" style="73" customWidth="1"/>
    <col min="13819" max="13821" width="9" style="73"/>
    <col min="13822" max="13823" width="10.5" style="73" customWidth="1"/>
    <col min="13824" max="14070" width="9" style="73"/>
    <col min="14071" max="14071" width="41.6333333333333" style="73" customWidth="1"/>
    <col min="14072" max="14073" width="14.5" style="73" customWidth="1"/>
    <col min="14074" max="14074" width="13.8833333333333" style="73" customWidth="1"/>
    <col min="14075" max="14077" width="9" style="73"/>
    <col min="14078" max="14079" width="10.5" style="73" customWidth="1"/>
    <col min="14080" max="14326" width="9" style="73"/>
    <col min="14327" max="14327" width="41.6333333333333" style="73" customWidth="1"/>
    <col min="14328" max="14329" width="14.5" style="73" customWidth="1"/>
    <col min="14330" max="14330" width="13.8833333333333" style="73" customWidth="1"/>
    <col min="14331" max="14333" width="9" style="73"/>
    <col min="14334" max="14335" width="10.5" style="73" customWidth="1"/>
    <col min="14336" max="14582" width="9" style="73"/>
    <col min="14583" max="14583" width="41.6333333333333" style="73" customWidth="1"/>
    <col min="14584" max="14585" width="14.5" style="73" customWidth="1"/>
    <col min="14586" max="14586" width="13.8833333333333" style="73" customWidth="1"/>
    <col min="14587" max="14589" width="9" style="73"/>
    <col min="14590" max="14591" width="10.5" style="73" customWidth="1"/>
    <col min="14592" max="14838" width="9" style="73"/>
    <col min="14839" max="14839" width="41.6333333333333" style="73" customWidth="1"/>
    <col min="14840" max="14841" width="14.5" style="73" customWidth="1"/>
    <col min="14842" max="14842" width="13.8833333333333" style="73" customWidth="1"/>
    <col min="14843" max="14845" width="9" style="73"/>
    <col min="14846" max="14847" width="10.5" style="73" customWidth="1"/>
    <col min="14848" max="15094" width="9" style="73"/>
    <col min="15095" max="15095" width="41.6333333333333" style="73" customWidth="1"/>
    <col min="15096" max="15097" width="14.5" style="73" customWidth="1"/>
    <col min="15098" max="15098" width="13.8833333333333" style="73" customWidth="1"/>
    <col min="15099" max="15101" width="9" style="73"/>
    <col min="15102" max="15103" width="10.5" style="73" customWidth="1"/>
    <col min="15104" max="15350" width="9" style="73"/>
    <col min="15351" max="15351" width="41.6333333333333" style="73" customWidth="1"/>
    <col min="15352" max="15353" width="14.5" style="73" customWidth="1"/>
    <col min="15354" max="15354" width="13.8833333333333" style="73" customWidth="1"/>
    <col min="15355" max="15357" width="9" style="73"/>
    <col min="15358" max="15359" width="10.5" style="73" customWidth="1"/>
    <col min="15360" max="15606" width="9" style="73"/>
    <col min="15607" max="15607" width="41.6333333333333" style="73" customWidth="1"/>
    <col min="15608" max="15609" width="14.5" style="73" customWidth="1"/>
    <col min="15610" max="15610" width="13.8833333333333" style="73" customWidth="1"/>
    <col min="15611" max="15613" width="9" style="73"/>
    <col min="15614" max="15615" width="10.5" style="73" customWidth="1"/>
    <col min="15616" max="15862" width="9" style="73"/>
    <col min="15863" max="15863" width="41.6333333333333" style="73" customWidth="1"/>
    <col min="15864" max="15865" width="14.5" style="73" customWidth="1"/>
    <col min="15866" max="15866" width="13.8833333333333" style="73" customWidth="1"/>
    <col min="15867" max="15869" width="9" style="73"/>
    <col min="15870" max="15871" width="10.5" style="73" customWidth="1"/>
    <col min="15872" max="16118" width="9" style="73"/>
    <col min="16119" max="16119" width="41.6333333333333" style="73" customWidth="1"/>
    <col min="16120" max="16121" width="14.5" style="73" customWidth="1"/>
    <col min="16122" max="16122" width="13.8833333333333" style="73" customWidth="1"/>
    <col min="16123" max="16125" width="9" style="73"/>
    <col min="16126" max="16127" width="10.5" style="73" customWidth="1"/>
    <col min="16128" max="16384" width="9" style="73"/>
  </cols>
  <sheetData>
    <row r="1" ht="45" customHeight="1" spans="1:4">
      <c r="A1" s="72" t="s">
        <v>1956</v>
      </c>
      <c r="B1" s="75"/>
      <c r="C1" s="75"/>
      <c r="D1" s="72"/>
    </row>
    <row r="2" ht="20.1" customHeight="1" spans="1:4">
      <c r="A2" s="76"/>
      <c r="B2" s="77"/>
      <c r="C2" s="78"/>
      <c r="D2" s="79" t="s">
        <v>1834</v>
      </c>
    </row>
    <row r="3" ht="45" customHeight="1" spans="1:5">
      <c r="A3" s="80" t="s">
        <v>1167</v>
      </c>
      <c r="B3" s="81" t="s">
        <v>4</v>
      </c>
      <c r="C3" s="81" t="s">
        <v>5</v>
      </c>
      <c r="D3" s="81" t="s">
        <v>6</v>
      </c>
      <c r="E3" s="82" t="s">
        <v>7</v>
      </c>
    </row>
    <row r="4" ht="36" customHeight="1" spans="1:5">
      <c r="A4" s="83" t="s">
        <v>1942</v>
      </c>
      <c r="B4" s="84">
        <v>27762</v>
      </c>
      <c r="C4" s="85">
        <v>25863</v>
      </c>
      <c r="D4" s="86">
        <f>IF(B4&gt;0,C4/B4-1,IF(B4&lt;0,-(C4/B4-1),""))</f>
        <v>-0.068</v>
      </c>
      <c r="E4" s="82" t="str">
        <f t="shared" ref="E4:E22" si="0">IF(A4&lt;&gt;"",IF(SUM(B4:C4)&lt;&gt;0,"是","否"),"是")</f>
        <v>是</v>
      </c>
    </row>
    <row r="5" ht="36" customHeight="1" spans="1:5">
      <c r="A5" s="87" t="s">
        <v>1943</v>
      </c>
      <c r="B5" s="88">
        <v>9171</v>
      </c>
      <c r="C5" s="89">
        <v>10530</v>
      </c>
      <c r="D5" s="90">
        <f>IF(B5&gt;0,C5/B5-1,IF(B5&lt;0,-(C5/B5-1),""))</f>
        <v>0.148</v>
      </c>
      <c r="E5" s="82" t="str">
        <f t="shared" si="0"/>
        <v>是</v>
      </c>
    </row>
    <row r="6" ht="36" customHeight="1" spans="1:5">
      <c r="A6" s="83" t="s">
        <v>1944</v>
      </c>
      <c r="B6" s="84">
        <v>16852</v>
      </c>
      <c r="C6" s="85">
        <v>18292</v>
      </c>
      <c r="D6" s="86">
        <f>IF(B6&gt;0,C6/B6-1,IF(B6&lt;0,-(C6/B6-1),""))</f>
        <v>0.085</v>
      </c>
      <c r="E6" s="82" t="str">
        <f t="shared" si="0"/>
        <v>是</v>
      </c>
    </row>
    <row r="7" ht="36" customHeight="1" spans="1:5">
      <c r="A7" s="87" t="s">
        <v>1943</v>
      </c>
      <c r="B7" s="88">
        <v>16852</v>
      </c>
      <c r="C7" s="91">
        <v>18292</v>
      </c>
      <c r="D7" s="90">
        <f>IF(B7&gt;0,C7/B7-1,IF(B7&lt;0,-(C7/B7-1),""))</f>
        <v>0.085</v>
      </c>
      <c r="E7" s="82" t="str">
        <f t="shared" si="0"/>
        <v>是</v>
      </c>
    </row>
    <row r="8" ht="36" customHeight="1" spans="1:5">
      <c r="A8" s="83" t="s">
        <v>1945</v>
      </c>
      <c r="B8" s="84">
        <v>1499</v>
      </c>
      <c r="C8" s="92">
        <v>1577</v>
      </c>
      <c r="D8" s="86">
        <f t="shared" ref="D8:D22" si="1">IF(B8&gt;0,C8/B8-1,IF(B8&lt;0,-(C8/B8-1),""))</f>
        <v>0.052</v>
      </c>
      <c r="E8" s="82" t="str">
        <f t="shared" si="0"/>
        <v>是</v>
      </c>
    </row>
    <row r="9" ht="36" customHeight="1" spans="1:5">
      <c r="A9" s="87" t="s">
        <v>1943</v>
      </c>
      <c r="B9" s="88">
        <v>387</v>
      </c>
      <c r="C9" s="93">
        <v>404</v>
      </c>
      <c r="D9" s="90">
        <f t="shared" si="1"/>
        <v>0.044</v>
      </c>
      <c r="E9" s="82" t="str">
        <f t="shared" si="0"/>
        <v>是</v>
      </c>
    </row>
    <row r="10" ht="36" customHeight="1" spans="1:5">
      <c r="A10" s="83" t="s">
        <v>1946</v>
      </c>
      <c r="B10" s="84">
        <v>10839</v>
      </c>
      <c r="C10" s="85">
        <v>11696</v>
      </c>
      <c r="D10" s="86">
        <f t="shared" si="1"/>
        <v>0.079</v>
      </c>
      <c r="E10" s="82" t="str">
        <f t="shared" si="0"/>
        <v>是</v>
      </c>
    </row>
    <row r="11" ht="36" customHeight="1" spans="1:5">
      <c r="A11" s="87" t="s">
        <v>1943</v>
      </c>
      <c r="B11" s="88">
        <v>5175</v>
      </c>
      <c r="C11" s="91">
        <v>5209</v>
      </c>
      <c r="D11" s="90">
        <f t="shared" si="1"/>
        <v>0.007</v>
      </c>
      <c r="E11" s="82" t="str">
        <f t="shared" si="0"/>
        <v>是</v>
      </c>
    </row>
    <row r="12" ht="36" customHeight="1" spans="1:5">
      <c r="A12" s="83" t="s">
        <v>1947</v>
      </c>
      <c r="B12" s="84">
        <v>1755</v>
      </c>
      <c r="C12" s="85">
        <v>1470</v>
      </c>
      <c r="D12" s="86">
        <f t="shared" si="1"/>
        <v>-0.162</v>
      </c>
      <c r="E12" s="82" t="str">
        <f t="shared" si="0"/>
        <v>是</v>
      </c>
    </row>
    <row r="13" ht="36" customHeight="1" spans="1:5">
      <c r="A13" s="87" t="s">
        <v>1943</v>
      </c>
      <c r="B13" s="88">
        <v>1185</v>
      </c>
      <c r="C13" s="91">
        <v>875</v>
      </c>
      <c r="D13" s="90">
        <f t="shared" si="1"/>
        <v>-0.262</v>
      </c>
      <c r="E13" s="82" t="str">
        <f t="shared" si="0"/>
        <v>是</v>
      </c>
    </row>
    <row r="14" s="73" customFormat="1" ht="36" customHeight="1" spans="1:5">
      <c r="A14" s="83" t="s">
        <v>1948</v>
      </c>
      <c r="B14" s="94">
        <v>5666</v>
      </c>
      <c r="C14" s="92">
        <v>6301</v>
      </c>
      <c r="D14" s="86">
        <f t="shared" si="1"/>
        <v>0.112</v>
      </c>
      <c r="E14" s="82" t="str">
        <f t="shared" si="0"/>
        <v>是</v>
      </c>
    </row>
    <row r="15" ht="36" customHeight="1" spans="1:5">
      <c r="A15" s="87" t="s">
        <v>1943</v>
      </c>
      <c r="B15" s="95">
        <v>4121</v>
      </c>
      <c r="C15" s="93">
        <v>4580</v>
      </c>
      <c r="D15" s="90">
        <f t="shared" si="1"/>
        <v>0.111</v>
      </c>
      <c r="E15" s="82" t="str">
        <f t="shared" si="0"/>
        <v>是</v>
      </c>
    </row>
    <row r="16" ht="36" customHeight="1" spans="1:5">
      <c r="A16" s="83" t="s">
        <v>1949</v>
      </c>
      <c r="B16" s="96">
        <v>14703</v>
      </c>
      <c r="C16" s="85">
        <v>15212</v>
      </c>
      <c r="D16" s="86">
        <f t="shared" si="1"/>
        <v>0.035</v>
      </c>
      <c r="E16" s="82" t="str">
        <f t="shared" si="0"/>
        <v>是</v>
      </c>
    </row>
    <row r="17" ht="36" customHeight="1" spans="1:5">
      <c r="A17" s="87" t="s">
        <v>1943</v>
      </c>
      <c r="B17" s="97">
        <v>7311</v>
      </c>
      <c r="C17" s="91">
        <v>7223</v>
      </c>
      <c r="D17" s="90">
        <f t="shared" si="1"/>
        <v>-0.012</v>
      </c>
      <c r="E17" s="82" t="str">
        <f t="shared" si="0"/>
        <v>是</v>
      </c>
    </row>
    <row r="18" ht="36" customHeight="1" spans="1:5">
      <c r="A18" s="98" t="s">
        <v>1950</v>
      </c>
      <c r="B18" s="96">
        <f>B4+B6+B8+B10+B12+B14+B16</f>
        <v>79076</v>
      </c>
      <c r="C18" s="96">
        <f>C4+C6+C8+C10+C12+C14+C16</f>
        <v>80411</v>
      </c>
      <c r="D18" s="86">
        <f t="shared" si="1"/>
        <v>0.017</v>
      </c>
      <c r="E18" s="82" t="str">
        <f t="shared" si="0"/>
        <v>是</v>
      </c>
    </row>
    <row r="19" ht="36" customHeight="1" spans="1:5">
      <c r="A19" s="87" t="s">
        <v>1951</v>
      </c>
      <c r="B19" s="97">
        <f>B5+B7+B9+B11+B13+B15+B17</f>
        <v>44202</v>
      </c>
      <c r="C19" s="97">
        <f>C5+C7+C9+C11+C13+C15+C17</f>
        <v>47113</v>
      </c>
      <c r="D19" s="90">
        <f t="shared" si="1"/>
        <v>0.066</v>
      </c>
      <c r="E19" s="82" t="str">
        <f t="shared" si="0"/>
        <v>是</v>
      </c>
    </row>
    <row r="20" ht="36" customHeight="1" spans="1:5">
      <c r="A20" s="83" t="s">
        <v>1952</v>
      </c>
      <c r="B20" s="96"/>
      <c r="C20" s="92"/>
      <c r="D20" s="90" t="str">
        <f t="shared" si="1"/>
        <v/>
      </c>
      <c r="E20" s="82" t="str">
        <f t="shared" si="0"/>
        <v>否</v>
      </c>
    </row>
    <row r="21" ht="36" customHeight="1" spans="1:5">
      <c r="A21" s="99" t="s">
        <v>1953</v>
      </c>
      <c r="B21" s="96"/>
      <c r="C21" s="92"/>
      <c r="D21" s="90" t="str">
        <f t="shared" si="1"/>
        <v/>
      </c>
      <c r="E21" s="82" t="str">
        <f t="shared" si="0"/>
        <v>否</v>
      </c>
    </row>
    <row r="22" ht="36" customHeight="1" spans="1:5">
      <c r="A22" s="98" t="s">
        <v>1954</v>
      </c>
      <c r="B22" s="96">
        <f>B18+B20+B21</f>
        <v>79076</v>
      </c>
      <c r="C22" s="96">
        <f>C18+C20+C21</f>
        <v>80411</v>
      </c>
      <c r="D22" s="86">
        <f t="shared" si="1"/>
        <v>0.017</v>
      </c>
      <c r="E22" s="82" t="str">
        <f t="shared" si="0"/>
        <v>是</v>
      </c>
    </row>
    <row r="23" spans="2:3">
      <c r="B23" s="100"/>
      <c r="C23" s="100"/>
    </row>
    <row r="24" spans="2:3">
      <c r="B24" s="100"/>
      <c r="C24" s="100"/>
    </row>
    <row r="25" spans="2:3">
      <c r="B25" s="100"/>
      <c r="C25" s="100"/>
    </row>
    <row r="26" spans="2:3">
      <c r="B26" s="100"/>
      <c r="C26" s="100"/>
    </row>
  </sheetData>
  <autoFilter ref="A3:F22">
    <extLst/>
  </autoFilter>
  <mergeCells count="1">
    <mergeCell ref="A1:D1"/>
  </mergeCells>
  <conditionalFormatting sqref="E16:F16">
    <cfRule type="cellIs" dxfId="5" priority="6" stopIfTrue="1" operator="lessThan">
      <formula>0</formula>
    </cfRule>
  </conditionalFormatting>
  <conditionalFormatting sqref="B14:B22 C18:C19 C22">
    <cfRule type="cellIs" dxfId="5"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G19"/>
  <sheetViews>
    <sheetView zoomScale="80" zoomScaleNormal="80" workbookViewId="0">
      <selection activeCell="A14" sqref="A14:G14"/>
    </sheetView>
  </sheetViews>
  <sheetFormatPr defaultColWidth="10" defaultRowHeight="13.5" outlineLevelCol="6"/>
  <cols>
    <col min="1" max="1" width="24.6333333333333" style="30" customWidth="1"/>
    <col min="2" max="7" width="15.6333333333333" style="30" customWidth="1"/>
    <col min="8" max="8" width="9.76666666666667" style="30" customWidth="1"/>
    <col min="9" max="16384" width="10" style="30"/>
  </cols>
  <sheetData>
    <row r="1" s="30" customFormat="1" ht="30" customHeight="1" spans="1:1">
      <c r="A1" s="57"/>
    </row>
    <row r="2" s="30" customFormat="1" ht="28.6" customHeight="1" spans="1:7">
      <c r="A2" s="72" t="s">
        <v>1957</v>
      </c>
      <c r="B2" s="72"/>
      <c r="C2" s="72"/>
      <c r="D2" s="72"/>
      <c r="E2" s="72"/>
      <c r="F2" s="72"/>
      <c r="G2" s="72"/>
    </row>
    <row r="3" s="30" customFormat="1" ht="23" customHeight="1" spans="1:7">
      <c r="A3" s="63"/>
      <c r="B3" s="63"/>
      <c r="F3" s="71" t="s">
        <v>1958</v>
      </c>
      <c r="G3" s="71"/>
    </row>
    <row r="4" s="30" customFormat="1" ht="30" customHeight="1" spans="1:7">
      <c r="A4" s="37" t="s">
        <v>1959</v>
      </c>
      <c r="B4" s="37" t="s">
        <v>1960</v>
      </c>
      <c r="C4" s="37"/>
      <c r="D4" s="37"/>
      <c r="E4" s="37" t="s">
        <v>1961</v>
      </c>
      <c r="F4" s="37"/>
      <c r="G4" s="37"/>
    </row>
    <row r="5" s="30" customFormat="1" ht="30" customHeight="1" spans="1:7">
      <c r="A5" s="37"/>
      <c r="B5" s="67"/>
      <c r="C5" s="37" t="s">
        <v>1962</v>
      </c>
      <c r="D5" s="37" t="s">
        <v>1963</v>
      </c>
      <c r="E5" s="67"/>
      <c r="F5" s="37" t="s">
        <v>1962</v>
      </c>
      <c r="G5" s="37" t="s">
        <v>1963</v>
      </c>
    </row>
    <row r="6" s="30" customFormat="1" ht="30" customHeight="1" spans="1:7">
      <c r="A6" s="37" t="s">
        <v>1964</v>
      </c>
      <c r="B6" s="37" t="s">
        <v>1965</v>
      </c>
      <c r="C6" s="37" t="s">
        <v>1966</v>
      </c>
      <c r="D6" s="37" t="s">
        <v>1967</v>
      </c>
      <c r="E6" s="37" t="s">
        <v>1968</v>
      </c>
      <c r="F6" s="37" t="s">
        <v>1969</v>
      </c>
      <c r="G6" s="37" t="s">
        <v>1970</v>
      </c>
    </row>
    <row r="7" s="30" customFormat="1" ht="30" customHeight="1" spans="1:7">
      <c r="A7" s="55" t="s">
        <v>1916</v>
      </c>
      <c r="B7" s="60">
        <f>C7+D7</f>
        <v>111.24</v>
      </c>
      <c r="C7" s="60">
        <v>31.98</v>
      </c>
      <c r="D7" s="60">
        <v>79.26</v>
      </c>
      <c r="E7" s="60">
        <f>F7+G7</f>
        <v>104.84</v>
      </c>
      <c r="F7" s="60">
        <v>26.71</v>
      </c>
      <c r="G7" s="60">
        <v>78.13</v>
      </c>
    </row>
    <row r="8" s="30" customFormat="1" ht="30" customHeight="1" spans="1:7">
      <c r="A8" s="55"/>
      <c r="B8" s="67"/>
      <c r="C8" s="67"/>
      <c r="D8" s="67"/>
      <c r="E8" s="67"/>
      <c r="F8" s="67"/>
      <c r="G8" s="67"/>
    </row>
    <row r="9" s="30" customFormat="1" ht="30" customHeight="1" spans="1:7">
      <c r="A9" s="39"/>
      <c r="B9" s="67"/>
      <c r="C9" s="67"/>
      <c r="D9" s="67"/>
      <c r="E9" s="67"/>
      <c r="F9" s="67"/>
      <c r="G9" s="67"/>
    </row>
    <row r="10" s="30" customFormat="1" ht="30" customHeight="1" spans="1:7">
      <c r="A10" s="39"/>
      <c r="B10" s="67"/>
      <c r="C10" s="67"/>
      <c r="D10" s="67"/>
      <c r="E10" s="67"/>
      <c r="F10" s="67"/>
      <c r="G10" s="67"/>
    </row>
    <row r="11" s="30" customFormat="1" ht="30" customHeight="1" spans="1:7">
      <c r="A11" s="39"/>
      <c r="B11" s="67"/>
      <c r="C11" s="67"/>
      <c r="D11" s="67"/>
      <c r="E11" s="67"/>
      <c r="F11" s="67"/>
      <c r="G11" s="67"/>
    </row>
    <row r="12" s="30" customFormat="1" ht="30" customHeight="1" spans="1:7">
      <c r="A12" s="39"/>
      <c r="B12" s="67"/>
      <c r="C12" s="67"/>
      <c r="D12" s="67"/>
      <c r="E12" s="67"/>
      <c r="F12" s="67"/>
      <c r="G12" s="67"/>
    </row>
    <row r="13" s="32" customFormat="1" ht="25" customHeight="1" spans="1:7">
      <c r="A13" s="68" t="s">
        <v>1971</v>
      </c>
      <c r="B13" s="68"/>
      <c r="C13" s="68"/>
      <c r="D13" s="68"/>
      <c r="E13" s="68"/>
      <c r="F13" s="68"/>
      <c r="G13" s="68"/>
    </row>
    <row r="14" s="32" customFormat="1" ht="25" customHeight="1" spans="1:7">
      <c r="A14" s="68" t="s">
        <v>1972</v>
      </c>
      <c r="B14" s="68"/>
      <c r="C14" s="68"/>
      <c r="D14" s="68"/>
      <c r="E14" s="68"/>
      <c r="F14" s="68"/>
      <c r="G14" s="68"/>
    </row>
    <row r="15" s="30" customFormat="1" ht="18" customHeight="1" spans="1:7">
      <c r="A15" s="57"/>
      <c r="B15" s="57"/>
      <c r="C15" s="57"/>
      <c r="D15" s="57"/>
      <c r="E15" s="57"/>
      <c r="F15" s="57"/>
      <c r="G15" s="57"/>
    </row>
    <row r="16" s="30" customFormat="1" ht="18" customHeight="1" spans="1:7">
      <c r="A16" s="57"/>
      <c r="B16" s="57"/>
      <c r="C16" s="57"/>
      <c r="D16" s="57"/>
      <c r="E16" s="57"/>
      <c r="F16" s="57"/>
      <c r="G16" s="57"/>
    </row>
    <row r="17" s="30" customFormat="1" ht="18" customHeight="1" spans="1:7">
      <c r="A17" s="57"/>
      <c r="B17" s="57"/>
      <c r="C17" s="57"/>
      <c r="D17" s="57"/>
      <c r="E17" s="57"/>
      <c r="F17" s="57"/>
      <c r="G17" s="57"/>
    </row>
    <row r="18" s="30" customFormat="1" ht="18" customHeight="1" spans="1:7">
      <c r="A18" s="57"/>
      <c r="B18" s="57"/>
      <c r="C18" s="57"/>
      <c r="D18" s="57"/>
      <c r="E18" s="57"/>
      <c r="F18" s="57"/>
      <c r="G18" s="57"/>
    </row>
    <row r="19" s="30" customFormat="1" ht="14" customHeight="1" spans="1:7">
      <c r="A19" s="57"/>
      <c r="B19" s="57"/>
      <c r="C19" s="57"/>
      <c r="D19" s="57"/>
      <c r="E19" s="57"/>
      <c r="F19" s="57"/>
      <c r="G19" s="57"/>
    </row>
  </sheetData>
  <mergeCells count="7">
    <mergeCell ref="A2:G2"/>
    <mergeCell ref="F3:G3"/>
    <mergeCell ref="B4:D4"/>
    <mergeCell ref="E4:G4"/>
    <mergeCell ref="A13:G13"/>
    <mergeCell ref="A14:G14"/>
    <mergeCell ref="A4:A5"/>
  </mergeCells>
  <printOptions horizontalCentered="1"/>
  <pageMargins left="0.708333333333333" right="0.708333333333333" top="0.629861111111111" bottom="0.751388888888889" header="0.306944444444444" footer="0.306944444444444"/>
  <pageSetup paperSize="9" fitToHeight="200" orientation="landscape" horizontalDpi="600" verticalDpi="600"/>
  <headerFooter>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A2" sqref="A2:C2"/>
    </sheetView>
  </sheetViews>
  <sheetFormatPr defaultColWidth="10" defaultRowHeight="13.5" outlineLevelCol="2"/>
  <cols>
    <col min="1" max="1" width="24.625" style="30" customWidth="1"/>
    <col min="2" max="3" width="27.5" style="30" customWidth="1"/>
    <col min="4" max="4" width="9.75" style="30" customWidth="1"/>
    <col min="5" max="16384" width="10" style="30"/>
  </cols>
  <sheetData>
    <row r="1" s="30" customFormat="1" ht="30" customHeight="1" spans="1:1">
      <c r="A1" s="57"/>
    </row>
    <row r="2" s="30" customFormat="1" ht="51" customHeight="1" spans="1:3">
      <c r="A2" s="65" t="s">
        <v>1973</v>
      </c>
      <c r="B2" s="65"/>
      <c r="C2" s="65"/>
    </row>
    <row r="3" s="30" customFormat="1" ht="23.1" customHeight="1" spans="1:3">
      <c r="A3" s="63"/>
      <c r="B3" s="63"/>
      <c r="C3" s="66" t="s">
        <v>1958</v>
      </c>
    </row>
    <row r="4" s="30" customFormat="1" ht="45.75" customHeight="1" spans="1:3">
      <c r="A4" s="67" t="s">
        <v>1959</v>
      </c>
      <c r="B4" s="37" t="s">
        <v>1974</v>
      </c>
      <c r="C4" s="37" t="s">
        <v>1975</v>
      </c>
    </row>
    <row r="5" s="30" customFormat="1" ht="30" customHeight="1" spans="1:3">
      <c r="A5" s="55" t="s">
        <v>1916</v>
      </c>
      <c r="B5" s="60">
        <v>31.98</v>
      </c>
      <c r="C5" s="60">
        <v>26.71</v>
      </c>
    </row>
    <row r="6" s="30" customFormat="1" ht="30" customHeight="1" spans="1:3">
      <c r="A6" s="39"/>
      <c r="B6" s="67"/>
      <c r="C6" s="67"/>
    </row>
    <row r="7" s="30" customFormat="1" ht="30" customHeight="1" spans="1:3">
      <c r="A7" s="39"/>
      <c r="B7" s="67"/>
      <c r="C7" s="67"/>
    </row>
    <row r="8" s="30" customFormat="1" ht="30" customHeight="1" spans="1:3">
      <c r="A8" s="39"/>
      <c r="B8" s="67"/>
      <c r="C8" s="67"/>
    </row>
    <row r="9" s="30" customFormat="1" ht="30" customHeight="1" spans="1:3">
      <c r="A9" s="39"/>
      <c r="B9" s="67"/>
      <c r="C9" s="67"/>
    </row>
    <row r="10" s="32" customFormat="1" ht="24.95" customHeight="1" spans="1:3">
      <c r="A10" s="68" t="s">
        <v>1971</v>
      </c>
      <c r="B10" s="68"/>
      <c r="C10" s="68"/>
    </row>
    <row r="11" s="32" customFormat="1" ht="24.95" customHeight="1" spans="1:3">
      <c r="A11" s="68" t="s">
        <v>1972</v>
      </c>
      <c r="B11" s="68"/>
      <c r="C11" s="68"/>
    </row>
    <row r="12" s="30" customFormat="1" ht="18" customHeight="1" spans="1:3">
      <c r="A12" s="57"/>
      <c r="B12" s="57"/>
      <c r="C12" s="57"/>
    </row>
    <row r="13" s="30" customFormat="1" ht="18" customHeight="1" spans="1:3">
      <c r="A13" s="57"/>
      <c r="B13" s="57"/>
      <c r="C13" s="57"/>
    </row>
    <row r="14" s="30" customFormat="1" ht="18" customHeight="1" spans="1:3">
      <c r="A14" s="57"/>
      <c r="B14" s="57"/>
      <c r="C14" s="57"/>
    </row>
    <row r="15" s="30" customFormat="1" ht="18" customHeight="1" spans="1:3">
      <c r="A15" s="57"/>
      <c r="B15" s="57"/>
      <c r="C15" s="57"/>
    </row>
    <row r="16" s="30" customFormat="1" ht="14.1" customHeight="1" spans="1:3">
      <c r="A16" s="57"/>
      <c r="B16" s="57"/>
      <c r="C16" s="57"/>
    </row>
    <row r="17" s="30" customFormat="1" ht="33" customHeight="1" spans="1:3">
      <c r="A17" s="63"/>
      <c r="B17" s="63"/>
      <c r="C17" s="63"/>
    </row>
  </sheetData>
  <mergeCells count="3">
    <mergeCell ref="A2:C2"/>
    <mergeCell ref="A10:C10"/>
    <mergeCell ref="A11:C1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zoomScale="90" zoomScaleNormal="90" workbookViewId="0">
      <selection activeCell="A3" sqref="A3:C3"/>
    </sheetView>
  </sheetViews>
  <sheetFormatPr defaultColWidth="10" defaultRowHeight="13.5" outlineLevelCol="6"/>
  <cols>
    <col min="1" max="1" width="62.25" style="30" customWidth="1"/>
    <col min="2" max="3" width="28.6333333333333" style="30" customWidth="1"/>
    <col min="4" max="4" width="9.76666666666667" style="30" customWidth="1"/>
    <col min="5" max="16384" width="10" style="30"/>
  </cols>
  <sheetData>
    <row r="1" s="30" customFormat="1" ht="23" customHeight="1"/>
    <row r="2" s="30" customFormat="1" ht="14.3" customHeight="1" spans="1:1">
      <c r="A2" s="57"/>
    </row>
    <row r="3" s="30" customFormat="1" ht="28.6" customHeight="1" spans="1:3">
      <c r="A3" s="52" t="s">
        <v>1976</v>
      </c>
      <c r="B3" s="52"/>
      <c r="C3" s="52"/>
    </row>
    <row r="4" s="30" customFormat="1" ht="27" customHeight="1" spans="1:3">
      <c r="A4" s="63"/>
      <c r="B4" s="63"/>
      <c r="C4" s="71" t="s">
        <v>1958</v>
      </c>
    </row>
    <row r="5" s="69" customFormat="1" ht="24" customHeight="1" spans="1:3">
      <c r="A5" s="37" t="s">
        <v>1977</v>
      </c>
      <c r="B5" s="37" t="s">
        <v>1915</v>
      </c>
      <c r="C5" s="37" t="s">
        <v>1978</v>
      </c>
    </row>
    <row r="6" s="69" customFormat="1" ht="32" customHeight="1" spans="1:3">
      <c r="A6" s="60" t="s">
        <v>1979</v>
      </c>
      <c r="B6" s="61">
        <v>24.37</v>
      </c>
      <c r="C6" s="61">
        <v>24.37</v>
      </c>
    </row>
    <row r="7" s="69" customFormat="1" ht="32" customHeight="1" spans="1:3">
      <c r="A7" s="60" t="s">
        <v>1980</v>
      </c>
      <c r="B7" s="61">
        <v>31.98</v>
      </c>
      <c r="C7" s="61">
        <v>31.98</v>
      </c>
    </row>
    <row r="8" s="69" customFormat="1" ht="32" customHeight="1" spans="1:3">
      <c r="A8" s="60" t="s">
        <v>1981</v>
      </c>
      <c r="B8" s="61">
        <v>1.5</v>
      </c>
      <c r="C8" s="61">
        <v>3.84</v>
      </c>
    </row>
    <row r="9" s="69" customFormat="1" ht="30" customHeight="1" spans="1:3">
      <c r="A9" s="55" t="s">
        <v>1982</v>
      </c>
      <c r="B9" s="61"/>
      <c r="C9" s="61"/>
    </row>
    <row r="10" s="69" customFormat="1" ht="32" customHeight="1" spans="1:3">
      <c r="A10" s="55" t="s">
        <v>1983</v>
      </c>
      <c r="B10" s="61">
        <v>1.5</v>
      </c>
      <c r="C10" s="61">
        <v>3.84</v>
      </c>
    </row>
    <row r="11" s="69" customFormat="1" ht="32" customHeight="1" spans="1:3">
      <c r="A11" s="60" t="s">
        <v>1984</v>
      </c>
      <c r="B11" s="61">
        <v>1.5</v>
      </c>
      <c r="C11" s="61">
        <v>1.5</v>
      </c>
    </row>
    <row r="12" s="69" customFormat="1" ht="32" customHeight="1" spans="1:3">
      <c r="A12" s="60" t="s">
        <v>1985</v>
      </c>
      <c r="B12" s="61">
        <v>24.37</v>
      </c>
      <c r="C12" s="61">
        <v>26.71</v>
      </c>
    </row>
    <row r="13" s="69" customFormat="1" ht="32" customHeight="1" spans="1:3">
      <c r="A13" s="60" t="s">
        <v>1986</v>
      </c>
      <c r="B13" s="61"/>
      <c r="C13" s="61"/>
    </row>
    <row r="14" s="69" customFormat="1" ht="32" customHeight="1" spans="1:3">
      <c r="A14" s="60" t="s">
        <v>1987</v>
      </c>
      <c r="B14" s="61">
        <v>31.98</v>
      </c>
      <c r="C14" s="61"/>
    </row>
    <row r="15" s="70" customFormat="1" ht="69" customHeight="1" spans="1:7">
      <c r="A15" s="42" t="s">
        <v>1988</v>
      </c>
      <c r="B15" s="42"/>
      <c r="C15" s="42"/>
      <c r="D15" s="56"/>
      <c r="E15" s="56"/>
      <c r="F15" s="56"/>
      <c r="G15" s="56"/>
    </row>
    <row r="16" s="30" customFormat="1" spans="1:3">
      <c r="A16" s="63"/>
      <c r="B16" s="63"/>
      <c r="C16" s="63"/>
    </row>
  </sheetData>
  <mergeCells count="2">
    <mergeCell ref="A3:C3"/>
    <mergeCell ref="A15:C15"/>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zoomScale="90" zoomScaleNormal="90" workbookViewId="0">
      <selection activeCell="A3" sqref="A3:C3"/>
    </sheetView>
  </sheetViews>
  <sheetFormatPr defaultColWidth="10" defaultRowHeight="13.5" outlineLevelCol="6"/>
  <cols>
    <col min="1" max="1" width="60" style="30" customWidth="1"/>
    <col min="2" max="3" width="25.6333333333333" style="30" customWidth="1"/>
    <col min="4" max="4" width="9.76666666666667" style="30" customWidth="1"/>
    <col min="5" max="16384" width="10" style="30"/>
  </cols>
  <sheetData>
    <row r="1" s="30" customFormat="1" ht="23" customHeight="1"/>
    <row r="2" s="30" customFormat="1" ht="14.3" customHeight="1" spans="1:1">
      <c r="A2" s="57"/>
    </row>
    <row r="3" s="30" customFormat="1" ht="28.6" customHeight="1" spans="1:3">
      <c r="A3" s="52" t="s">
        <v>1989</v>
      </c>
      <c r="B3" s="52"/>
      <c r="C3" s="52"/>
    </row>
    <row r="4" s="30" customFormat="1" ht="27" customHeight="1" spans="1:3">
      <c r="A4" s="63"/>
      <c r="B4" s="63"/>
      <c r="C4" s="44" t="s">
        <v>1958</v>
      </c>
    </row>
    <row r="5" s="30" customFormat="1" ht="24" customHeight="1" spans="1:3">
      <c r="A5" s="37" t="s">
        <v>1977</v>
      </c>
      <c r="B5" s="37" t="s">
        <v>1915</v>
      </c>
      <c r="C5" s="37" t="s">
        <v>1978</v>
      </c>
    </row>
    <row r="6" s="30" customFormat="1" ht="32" customHeight="1" spans="1:3">
      <c r="A6" s="60" t="s">
        <v>1979</v>
      </c>
      <c r="B6" s="61">
        <v>24.37</v>
      </c>
      <c r="C6" s="61">
        <v>24.37</v>
      </c>
    </row>
    <row r="7" s="30" customFormat="1" ht="32" customHeight="1" spans="1:3">
      <c r="A7" s="60" t="s">
        <v>1980</v>
      </c>
      <c r="B7" s="61">
        <v>31.98</v>
      </c>
      <c r="C7" s="61">
        <v>31.98</v>
      </c>
    </row>
    <row r="8" s="30" customFormat="1" ht="32" customHeight="1" spans="1:3">
      <c r="A8" s="60" t="s">
        <v>1981</v>
      </c>
      <c r="B8" s="61">
        <v>1.5</v>
      </c>
      <c r="C8" s="61">
        <v>3.84</v>
      </c>
    </row>
    <row r="9" s="30" customFormat="1" ht="32" customHeight="1" spans="1:3">
      <c r="A9" s="60" t="s">
        <v>1990</v>
      </c>
      <c r="B9" s="61"/>
      <c r="C9" s="61"/>
    </row>
    <row r="10" s="30" customFormat="1" ht="32" customHeight="1" spans="1:3">
      <c r="A10" s="60" t="s">
        <v>1991</v>
      </c>
      <c r="B10" s="61">
        <v>1.5</v>
      </c>
      <c r="C10" s="61">
        <v>3.84</v>
      </c>
    </row>
    <row r="11" s="30" customFormat="1" ht="32" customHeight="1" spans="1:3">
      <c r="A11" s="60" t="s">
        <v>1984</v>
      </c>
      <c r="B11" s="61">
        <v>1.5</v>
      </c>
      <c r="C11" s="61">
        <v>1.5</v>
      </c>
    </row>
    <row r="12" s="30" customFormat="1" ht="32" customHeight="1" spans="1:3">
      <c r="A12" s="60" t="s">
        <v>1985</v>
      </c>
      <c r="B12" s="61">
        <v>24.37</v>
      </c>
      <c r="C12" s="61">
        <v>26.71</v>
      </c>
    </row>
    <row r="13" s="30" customFormat="1" ht="32" customHeight="1" spans="1:3">
      <c r="A13" s="60" t="s">
        <v>1986</v>
      </c>
      <c r="B13" s="61"/>
      <c r="C13" s="61"/>
    </row>
    <row r="14" s="30" customFormat="1" ht="32" customHeight="1" spans="1:3">
      <c r="A14" s="60" t="s">
        <v>1987</v>
      </c>
      <c r="B14" s="61">
        <v>31.98</v>
      </c>
      <c r="C14" s="61"/>
    </row>
    <row r="15" s="32" customFormat="1" ht="69" customHeight="1" spans="1:7">
      <c r="A15" s="42" t="s">
        <v>1992</v>
      </c>
      <c r="B15" s="42"/>
      <c r="C15" s="42"/>
      <c r="D15" s="68"/>
      <c r="E15" s="68"/>
      <c r="F15" s="68"/>
      <c r="G15" s="68"/>
    </row>
    <row r="16" s="30" customFormat="1" spans="1:3">
      <c r="A16" s="63"/>
      <c r="B16" s="63"/>
      <c r="C16" s="63"/>
    </row>
  </sheetData>
  <mergeCells count="2">
    <mergeCell ref="A3:C3"/>
    <mergeCell ref="A15:C15"/>
  </mergeCells>
  <printOptions horizontalCentered="1"/>
  <pageMargins left="0.708333333333333" right="0.708333333333333" top="0.354166666666667" bottom="0.472222222222222" header="0.306944444444444" footer="0.306944444444444"/>
  <pageSetup paperSize="9" fitToHeight="200" orientation="landscape" horizontalDpi="600" verticalDpi="600"/>
  <headerFooter>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zoomScale="90" zoomScaleNormal="90" workbookViewId="0">
      <selection activeCell="B4" sqref="B4"/>
    </sheetView>
  </sheetViews>
  <sheetFormatPr defaultColWidth="10" defaultRowHeight="13.5" outlineLevelCol="2"/>
  <cols>
    <col min="1" max="1" width="24.625" style="30" customWidth="1"/>
    <col min="2" max="3" width="27.5" style="30" customWidth="1"/>
    <col min="4" max="4" width="9.75" style="30" customWidth="1"/>
    <col min="5" max="16384" width="10" style="30"/>
  </cols>
  <sheetData>
    <row r="1" s="30" customFormat="1" ht="30" customHeight="1" spans="1:1">
      <c r="A1" s="57"/>
    </row>
    <row r="2" s="30" customFormat="1" ht="51" customHeight="1" spans="1:3">
      <c r="A2" s="65" t="s">
        <v>1993</v>
      </c>
      <c r="B2" s="65"/>
      <c r="C2" s="65"/>
    </row>
    <row r="3" s="30" customFormat="1" ht="23.1" customHeight="1" spans="1:3">
      <c r="A3" s="63"/>
      <c r="B3" s="63"/>
      <c r="C3" s="66" t="s">
        <v>1958</v>
      </c>
    </row>
    <row r="4" s="30" customFormat="1" ht="45.75" customHeight="1" spans="1:3">
      <c r="A4" s="67" t="s">
        <v>1959</v>
      </c>
      <c r="B4" s="37" t="s">
        <v>1994</v>
      </c>
      <c r="C4" s="37" t="s">
        <v>1995</v>
      </c>
    </row>
    <row r="5" s="30" customFormat="1" ht="30" customHeight="1" spans="1:3">
      <c r="A5" s="55" t="s">
        <v>1916</v>
      </c>
      <c r="B5" s="60">
        <v>79.26</v>
      </c>
      <c r="C5" s="60">
        <v>78.13</v>
      </c>
    </row>
    <row r="6" s="30" customFormat="1" ht="30" customHeight="1" spans="1:3">
      <c r="A6" s="39"/>
      <c r="B6" s="67"/>
      <c r="C6" s="67"/>
    </row>
    <row r="7" s="30" customFormat="1" ht="30" customHeight="1" spans="1:3">
      <c r="A7" s="39"/>
      <c r="B7" s="67"/>
      <c r="C7" s="67"/>
    </row>
    <row r="8" s="30" customFormat="1" ht="30" customHeight="1" spans="1:3">
      <c r="A8" s="39"/>
      <c r="B8" s="67"/>
      <c r="C8" s="67"/>
    </row>
    <row r="9" s="30" customFormat="1" ht="30" customHeight="1" spans="1:3">
      <c r="A9" s="39"/>
      <c r="B9" s="67"/>
      <c r="C9" s="67"/>
    </row>
    <row r="10" s="32" customFormat="1" ht="40" customHeight="1" spans="1:3">
      <c r="A10" s="56" t="s">
        <v>1971</v>
      </c>
      <c r="B10" s="56"/>
      <c r="C10" s="56"/>
    </row>
    <row r="11" s="32" customFormat="1" ht="42" customHeight="1" spans="1:3">
      <c r="A11" s="56" t="s">
        <v>1972</v>
      </c>
      <c r="B11" s="56"/>
      <c r="C11" s="56"/>
    </row>
    <row r="12" s="30" customFormat="1" ht="18" customHeight="1" spans="1:3">
      <c r="A12" s="57"/>
      <c r="B12" s="57"/>
      <c r="C12" s="57"/>
    </row>
    <row r="13" s="30" customFormat="1" ht="18" customHeight="1" spans="1:3">
      <c r="A13" s="57"/>
      <c r="B13" s="57"/>
      <c r="C13" s="57"/>
    </row>
    <row r="14" s="30" customFormat="1" ht="18" customHeight="1" spans="1:3">
      <c r="A14" s="57"/>
      <c r="B14" s="57"/>
      <c r="C14" s="57"/>
    </row>
    <row r="15" s="30" customFormat="1" ht="18" customHeight="1" spans="1:3">
      <c r="A15" s="57"/>
      <c r="B15" s="57"/>
      <c r="C15" s="57"/>
    </row>
    <row r="16" s="30" customFormat="1" ht="14.1" customHeight="1" spans="1:3">
      <c r="A16" s="57"/>
      <c r="B16" s="57"/>
      <c r="C16" s="57"/>
    </row>
    <row r="17" s="30" customFormat="1" ht="33" customHeight="1" spans="1:3">
      <c r="A17" s="63"/>
      <c r="B17" s="63"/>
      <c r="C17" s="63"/>
    </row>
  </sheetData>
  <mergeCells count="3">
    <mergeCell ref="A2:C2"/>
    <mergeCell ref="A10:C10"/>
    <mergeCell ref="A11:C11"/>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zoomScale="90" zoomScaleNormal="90" workbookViewId="0">
      <selection activeCell="A3" sqref="A3:C3"/>
    </sheetView>
  </sheetViews>
  <sheetFormatPr defaultColWidth="10" defaultRowHeight="13.5" outlineLevelCol="2"/>
  <cols>
    <col min="1" max="1" width="60.5" style="30" customWidth="1"/>
    <col min="2" max="3" width="25.6333333333333" style="30" customWidth="1"/>
    <col min="4" max="4" width="9.76666666666667" style="30" customWidth="1"/>
    <col min="5" max="16384" width="10" style="30"/>
  </cols>
  <sheetData>
    <row r="1" s="30" customFormat="1" ht="24" customHeight="1"/>
    <row r="2" s="30" customFormat="1" ht="14.3" customHeight="1" spans="1:1">
      <c r="A2" s="57"/>
    </row>
    <row r="3" s="30" customFormat="1" ht="28.6" customHeight="1" spans="1:3">
      <c r="A3" s="52" t="s">
        <v>1996</v>
      </c>
      <c r="B3" s="52"/>
      <c r="C3" s="52"/>
    </row>
    <row r="4" s="30" customFormat="1" ht="25" customHeight="1" spans="1:3">
      <c r="A4" s="63"/>
      <c r="B4" s="63"/>
      <c r="C4" s="64" t="s">
        <v>1958</v>
      </c>
    </row>
    <row r="5" s="30" customFormat="1" ht="32" customHeight="1" spans="1:3">
      <c r="A5" s="37" t="s">
        <v>1977</v>
      </c>
      <c r="B5" s="37" t="s">
        <v>1915</v>
      </c>
      <c r="C5" s="37" t="s">
        <v>1978</v>
      </c>
    </row>
    <row r="6" s="30" customFormat="1" ht="32" customHeight="1" spans="1:3">
      <c r="A6" s="60" t="s">
        <v>1997</v>
      </c>
      <c r="B6" s="61">
        <v>78.82</v>
      </c>
      <c r="C6" s="61">
        <v>78.82</v>
      </c>
    </row>
    <row r="7" s="30" customFormat="1" ht="32" customHeight="1" spans="1:3">
      <c r="A7" s="60" t="s">
        <v>1998</v>
      </c>
      <c r="B7" s="61">
        <v>80.78</v>
      </c>
      <c r="C7" s="61">
        <v>79.26</v>
      </c>
    </row>
    <row r="8" s="30" customFormat="1" ht="32" customHeight="1" spans="1:3">
      <c r="A8" s="60" t="s">
        <v>1999</v>
      </c>
      <c r="B8" s="61">
        <v>7.64</v>
      </c>
      <c r="C8" s="61">
        <v>7.64</v>
      </c>
    </row>
    <row r="9" s="30" customFormat="1" ht="32" customHeight="1" spans="1:3">
      <c r="A9" s="60" t="s">
        <v>2000</v>
      </c>
      <c r="B9" s="61">
        <v>8.33</v>
      </c>
      <c r="C9" s="61">
        <v>8.33</v>
      </c>
    </row>
    <row r="10" s="30" customFormat="1" ht="32" customHeight="1" spans="1:3">
      <c r="A10" s="60" t="s">
        <v>2001</v>
      </c>
      <c r="B10" s="61">
        <v>78.13</v>
      </c>
      <c r="C10" s="61">
        <v>78.13</v>
      </c>
    </row>
    <row r="11" s="30" customFormat="1" ht="32" customHeight="1" spans="1:3">
      <c r="A11" s="60" t="s">
        <v>2002</v>
      </c>
      <c r="B11" s="61"/>
      <c r="C11" s="61">
        <v>0</v>
      </c>
    </row>
    <row r="12" s="30" customFormat="1" ht="32" customHeight="1" spans="1:3">
      <c r="A12" s="60" t="s">
        <v>2003</v>
      </c>
      <c r="B12" s="61">
        <v>79.26</v>
      </c>
      <c r="C12" s="61"/>
    </row>
    <row r="13" s="32" customFormat="1" ht="72" customHeight="1" spans="1:3">
      <c r="A13" s="42" t="s">
        <v>2004</v>
      </c>
      <c r="B13" s="42"/>
      <c r="C13" s="42"/>
    </row>
    <row r="14" s="30" customFormat="1" ht="31" customHeight="1" spans="1:3">
      <c r="A14" s="62"/>
      <c r="B14" s="62"/>
      <c r="C14" s="62"/>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F44"/>
  <sheetViews>
    <sheetView showGridLines="0" showZeros="0" view="pageBreakPreview" zoomScale="80" zoomScaleNormal="90" topLeftCell="B1" workbookViewId="0">
      <pane ySplit="3" topLeftCell="A28" activePane="bottomLeft" state="frozen"/>
      <selection/>
      <selection pane="bottomLeft" activeCell="B1" sqref="B1:E1"/>
    </sheetView>
  </sheetViews>
  <sheetFormatPr defaultColWidth="9" defaultRowHeight="14.25" outlineLevelCol="5"/>
  <cols>
    <col min="1" max="1" width="14.5" style="154" customWidth="1"/>
    <col min="2" max="2" width="50.75" style="154" customWidth="1"/>
    <col min="3" max="5" width="20.6333333333333" style="154" customWidth="1"/>
    <col min="6" max="16384" width="9" style="240"/>
  </cols>
  <sheetData>
    <row r="1" s="377" customFormat="1" ht="45" customHeight="1" spans="1:5">
      <c r="A1" s="381"/>
      <c r="B1" s="381" t="s">
        <v>129</v>
      </c>
      <c r="C1" s="381"/>
      <c r="D1" s="381"/>
      <c r="E1" s="381"/>
    </row>
    <row r="2" ht="18.95" customHeight="1" spans="2:5">
      <c r="B2" s="406"/>
      <c r="C2" s="302"/>
      <c r="D2" s="302"/>
      <c r="E2" s="383" t="s">
        <v>1</v>
      </c>
    </row>
    <row r="3" s="404" customFormat="1" ht="45" customHeight="1" spans="1:6">
      <c r="A3" s="407" t="s">
        <v>2</v>
      </c>
      <c r="B3" s="305" t="s">
        <v>3</v>
      </c>
      <c r="C3" s="81" t="s">
        <v>130</v>
      </c>
      <c r="D3" s="81" t="s">
        <v>5</v>
      </c>
      <c r="E3" s="81" t="s">
        <v>131</v>
      </c>
      <c r="F3" s="246" t="s">
        <v>7</v>
      </c>
    </row>
    <row r="4" ht="32.1" customHeight="1" spans="1:6">
      <c r="A4" s="408" t="s">
        <v>8</v>
      </c>
      <c r="B4" s="409" t="s">
        <v>9</v>
      </c>
      <c r="C4" s="92">
        <f>SUM(C5:C18)</f>
        <v>53968</v>
      </c>
      <c r="D4" s="92">
        <f>SUM(D5:D18)</f>
        <v>40348</v>
      </c>
      <c r="E4" s="308">
        <f>IF(C4&lt;&gt;0,D4/C4-1,"")</f>
        <v>-0.252</v>
      </c>
      <c r="F4" s="249" t="str">
        <f t="shared" ref="F4:F40" si="0">IF(LEN(A4)=3,"是",IF(B4&lt;&gt;"",IF(SUM(C4:D4)&lt;&gt;0,"是","否"),"是"))</f>
        <v>是</v>
      </c>
    </row>
    <row r="5" ht="32.1" customHeight="1" spans="1:6">
      <c r="A5" s="314" t="s">
        <v>10</v>
      </c>
      <c r="B5" s="410" t="s">
        <v>11</v>
      </c>
      <c r="C5" s="93">
        <v>16726</v>
      </c>
      <c r="D5" s="317">
        <v>13942</v>
      </c>
      <c r="E5" s="309">
        <f>IF(C5&lt;&gt;0,D5/C5-1,"")</f>
        <v>-0.166</v>
      </c>
      <c r="F5" s="249" t="str">
        <f t="shared" si="0"/>
        <v>是</v>
      </c>
    </row>
    <row r="6" ht="32.1" customHeight="1" spans="1:6">
      <c r="A6" s="314" t="s">
        <v>12</v>
      </c>
      <c r="B6" s="410" t="s">
        <v>13</v>
      </c>
      <c r="C6" s="93">
        <v>2549</v>
      </c>
      <c r="D6" s="317">
        <v>1028</v>
      </c>
      <c r="E6" s="309">
        <f>IF(C6&lt;&gt;0,D6/C6-1,"")</f>
        <v>-0.597</v>
      </c>
      <c r="F6" s="249" t="str">
        <f t="shared" si="0"/>
        <v>是</v>
      </c>
    </row>
    <row r="7" ht="32.1" customHeight="1" spans="1:6">
      <c r="A7" s="314" t="s">
        <v>14</v>
      </c>
      <c r="B7" s="410" t="s">
        <v>15</v>
      </c>
      <c r="C7" s="93">
        <v>672</v>
      </c>
      <c r="D7" s="317">
        <v>561</v>
      </c>
      <c r="E7" s="309">
        <f>IF(C7&lt;&gt;0,D7/C7-1,"")</f>
        <v>-0.165</v>
      </c>
      <c r="F7" s="249" t="str">
        <f t="shared" si="0"/>
        <v>是</v>
      </c>
    </row>
    <row r="8" s="240" customFormat="1" ht="32.1" customHeight="1" spans="1:6">
      <c r="A8" s="314" t="s">
        <v>16</v>
      </c>
      <c r="B8" s="410" t="s">
        <v>17</v>
      </c>
      <c r="C8" s="93">
        <v>50</v>
      </c>
      <c r="D8" s="317">
        <v>11</v>
      </c>
      <c r="E8" s="309">
        <f t="shared" ref="E8:E40" si="1">IF(C8&lt;&gt;0,D8/C8-1,"")</f>
        <v>-0.78</v>
      </c>
      <c r="F8" s="249" t="str">
        <f t="shared" si="0"/>
        <v>是</v>
      </c>
    </row>
    <row r="9" ht="32.1" customHeight="1" spans="1:6">
      <c r="A9" s="314" t="s">
        <v>18</v>
      </c>
      <c r="B9" s="410" t="s">
        <v>19</v>
      </c>
      <c r="C9" s="93">
        <v>1800</v>
      </c>
      <c r="D9" s="317">
        <v>1790</v>
      </c>
      <c r="E9" s="309">
        <f t="shared" si="1"/>
        <v>-0.006</v>
      </c>
      <c r="F9" s="249" t="str">
        <f t="shared" si="0"/>
        <v>是</v>
      </c>
    </row>
    <row r="10" s="240" customFormat="1" ht="32.1" customHeight="1" spans="1:6">
      <c r="A10" s="314" t="s">
        <v>20</v>
      </c>
      <c r="B10" s="410" t="s">
        <v>21</v>
      </c>
      <c r="C10" s="93">
        <v>1652</v>
      </c>
      <c r="D10" s="317">
        <v>861</v>
      </c>
      <c r="E10" s="309">
        <f t="shared" si="1"/>
        <v>-0.479</v>
      </c>
      <c r="F10" s="249" t="str">
        <f t="shared" si="0"/>
        <v>是</v>
      </c>
    </row>
    <row r="11" s="240" customFormat="1" ht="32.1" customHeight="1" spans="1:6">
      <c r="A11" s="314" t="s">
        <v>22</v>
      </c>
      <c r="B11" s="410" t="s">
        <v>23</v>
      </c>
      <c r="C11" s="93">
        <v>1000</v>
      </c>
      <c r="D11" s="317">
        <v>805</v>
      </c>
      <c r="E11" s="309">
        <f t="shared" si="1"/>
        <v>-0.195</v>
      </c>
      <c r="F11" s="249" t="str">
        <f t="shared" si="0"/>
        <v>是</v>
      </c>
    </row>
    <row r="12" s="240" customFormat="1" ht="32.1" customHeight="1" spans="1:6">
      <c r="A12" s="314" t="s">
        <v>24</v>
      </c>
      <c r="B12" s="410" t="s">
        <v>25</v>
      </c>
      <c r="C12" s="93">
        <v>1966</v>
      </c>
      <c r="D12" s="317">
        <v>1610</v>
      </c>
      <c r="E12" s="309">
        <f t="shared" si="1"/>
        <v>-0.181</v>
      </c>
      <c r="F12" s="249" t="str">
        <f t="shared" si="0"/>
        <v>是</v>
      </c>
    </row>
    <row r="13" s="240" customFormat="1" ht="32.1" customHeight="1" spans="1:6">
      <c r="A13" s="314" t="s">
        <v>26</v>
      </c>
      <c r="B13" s="410" t="s">
        <v>27</v>
      </c>
      <c r="C13" s="93">
        <v>11700</v>
      </c>
      <c r="D13" s="317">
        <v>9760</v>
      </c>
      <c r="E13" s="309">
        <f t="shared" si="1"/>
        <v>-0.166</v>
      </c>
      <c r="F13" s="249" t="str">
        <f t="shared" si="0"/>
        <v>是</v>
      </c>
    </row>
    <row r="14" s="240" customFormat="1" ht="32.1" customHeight="1" spans="1:6">
      <c r="A14" s="314" t="s">
        <v>28</v>
      </c>
      <c r="B14" s="410" t="s">
        <v>29</v>
      </c>
      <c r="C14" s="93">
        <v>900</v>
      </c>
      <c r="D14" s="317">
        <v>900</v>
      </c>
      <c r="E14" s="309">
        <f t="shared" si="1"/>
        <v>0</v>
      </c>
      <c r="F14" s="249" t="str">
        <f t="shared" si="0"/>
        <v>是</v>
      </c>
    </row>
    <row r="15" ht="32.1" customHeight="1" spans="1:6">
      <c r="A15" s="314" t="s">
        <v>30</v>
      </c>
      <c r="B15" s="410" t="s">
        <v>31</v>
      </c>
      <c r="C15" s="93">
        <v>350</v>
      </c>
      <c r="D15" s="317">
        <v>0</v>
      </c>
      <c r="E15" s="309">
        <f t="shared" si="1"/>
        <v>-1</v>
      </c>
      <c r="F15" s="249" t="str">
        <f t="shared" si="0"/>
        <v>是</v>
      </c>
    </row>
    <row r="16" s="240" customFormat="1" ht="32.1" customHeight="1" spans="1:6">
      <c r="A16" s="314" t="s">
        <v>32</v>
      </c>
      <c r="B16" s="410" t="s">
        <v>33</v>
      </c>
      <c r="C16" s="93">
        <v>13789</v>
      </c>
      <c r="D16" s="317">
        <v>8406</v>
      </c>
      <c r="E16" s="309">
        <f t="shared" si="1"/>
        <v>-0.39</v>
      </c>
      <c r="F16" s="249" t="str">
        <f t="shared" si="0"/>
        <v>是</v>
      </c>
    </row>
    <row r="17" s="240" customFormat="1" ht="32.1" customHeight="1" spans="1:6">
      <c r="A17" s="314" t="s">
        <v>34</v>
      </c>
      <c r="B17" s="410" t="s">
        <v>35</v>
      </c>
      <c r="C17" s="93">
        <v>770</v>
      </c>
      <c r="D17" s="317">
        <v>594</v>
      </c>
      <c r="E17" s="309">
        <f t="shared" si="1"/>
        <v>-0.229</v>
      </c>
      <c r="F17" s="249" t="str">
        <f t="shared" si="0"/>
        <v>是</v>
      </c>
    </row>
    <row r="18" s="240" customFormat="1" ht="32.1" customHeight="1" spans="1:6">
      <c r="A18" s="314" t="s">
        <v>36</v>
      </c>
      <c r="B18" s="410" t="s">
        <v>37</v>
      </c>
      <c r="C18" s="93">
        <v>44</v>
      </c>
      <c r="D18" s="317">
        <v>80</v>
      </c>
      <c r="E18" s="309">
        <f t="shared" si="1"/>
        <v>0.818</v>
      </c>
      <c r="F18" s="249" t="str">
        <f t="shared" si="0"/>
        <v>是</v>
      </c>
    </row>
    <row r="19" s="240" customFormat="1" ht="32.1" customHeight="1" spans="1:6">
      <c r="A19" s="451" t="s">
        <v>132</v>
      </c>
      <c r="B19" s="410" t="s">
        <v>39</v>
      </c>
      <c r="C19" s="93">
        <v>0</v>
      </c>
      <c r="D19" s="317"/>
      <c r="E19" s="309" t="str">
        <f t="shared" si="1"/>
        <v/>
      </c>
      <c r="F19" s="249" t="str">
        <f t="shared" si="0"/>
        <v>否</v>
      </c>
    </row>
    <row r="20" ht="32.1" customHeight="1" spans="1:6">
      <c r="A20" s="311" t="s">
        <v>40</v>
      </c>
      <c r="B20" s="409" t="s">
        <v>41</v>
      </c>
      <c r="C20" s="92">
        <f>SUM(C21:C28)</f>
        <v>26410</v>
      </c>
      <c r="D20" s="92">
        <f>SUM(D21:D28)</f>
        <v>19836</v>
      </c>
      <c r="E20" s="308">
        <f t="shared" si="1"/>
        <v>-0.249</v>
      </c>
      <c r="F20" s="249" t="str">
        <f t="shared" si="0"/>
        <v>是</v>
      </c>
    </row>
    <row r="21" ht="32.1" customHeight="1" spans="1:6">
      <c r="A21" s="411" t="s">
        <v>42</v>
      </c>
      <c r="B21" s="410" t="s">
        <v>43</v>
      </c>
      <c r="C21" s="93">
        <v>1390</v>
      </c>
      <c r="D21" s="317">
        <v>1350</v>
      </c>
      <c r="E21" s="309">
        <f t="shared" si="1"/>
        <v>-0.029</v>
      </c>
      <c r="F21" s="249" t="str">
        <f t="shared" si="0"/>
        <v>是</v>
      </c>
    </row>
    <row r="22" ht="32.1" customHeight="1" spans="1:6">
      <c r="A22" s="314" t="s">
        <v>44</v>
      </c>
      <c r="B22" s="412" t="s">
        <v>45</v>
      </c>
      <c r="C22" s="93">
        <v>1404</v>
      </c>
      <c r="D22" s="317">
        <v>1342</v>
      </c>
      <c r="E22" s="309">
        <f t="shared" si="1"/>
        <v>-0.044</v>
      </c>
      <c r="F22" s="249" t="str">
        <f t="shared" si="0"/>
        <v>是</v>
      </c>
    </row>
    <row r="23" ht="32.1" customHeight="1" spans="1:6">
      <c r="A23" s="314" t="s">
        <v>46</v>
      </c>
      <c r="B23" s="410" t="s">
        <v>47</v>
      </c>
      <c r="C23" s="93">
        <v>5494</v>
      </c>
      <c r="D23" s="317">
        <v>3342</v>
      </c>
      <c r="E23" s="309">
        <f t="shared" si="1"/>
        <v>-0.392</v>
      </c>
      <c r="F23" s="249" t="str">
        <f t="shared" si="0"/>
        <v>是</v>
      </c>
    </row>
    <row r="24" ht="32.1" customHeight="1" spans="1:6">
      <c r="A24" s="314" t="s">
        <v>48</v>
      </c>
      <c r="B24" s="410" t="s">
        <v>49</v>
      </c>
      <c r="C24" s="93"/>
      <c r="D24" s="317">
        <v>0</v>
      </c>
      <c r="E24" s="309" t="str">
        <f t="shared" si="1"/>
        <v/>
      </c>
      <c r="F24" s="249" t="str">
        <f t="shared" si="0"/>
        <v>否</v>
      </c>
    </row>
    <row r="25" ht="32.1" customHeight="1" spans="1:6">
      <c r="A25" s="314" t="s">
        <v>50</v>
      </c>
      <c r="B25" s="410" t="s">
        <v>51</v>
      </c>
      <c r="C25" s="93">
        <v>16995</v>
      </c>
      <c r="D25" s="317">
        <v>12954</v>
      </c>
      <c r="E25" s="309">
        <f t="shared" si="1"/>
        <v>-0.238</v>
      </c>
      <c r="F25" s="249" t="str">
        <f t="shared" si="0"/>
        <v>是</v>
      </c>
    </row>
    <row r="26" s="240" customFormat="1" ht="32.1" customHeight="1" spans="1:6">
      <c r="A26" s="314" t="s">
        <v>52</v>
      </c>
      <c r="B26" s="410" t="s">
        <v>53</v>
      </c>
      <c r="C26" s="93"/>
      <c r="D26" s="317">
        <v>0</v>
      </c>
      <c r="E26" s="309" t="str">
        <f t="shared" si="1"/>
        <v/>
      </c>
      <c r="F26" s="249" t="str">
        <f t="shared" si="0"/>
        <v>否</v>
      </c>
    </row>
    <row r="27" ht="32.1" customHeight="1" spans="1:6">
      <c r="A27" s="314" t="s">
        <v>54</v>
      </c>
      <c r="B27" s="410" t="s">
        <v>55</v>
      </c>
      <c r="C27" s="93">
        <v>1057</v>
      </c>
      <c r="D27" s="317">
        <v>834</v>
      </c>
      <c r="E27" s="309">
        <f t="shared" si="1"/>
        <v>-0.211</v>
      </c>
      <c r="F27" s="249" t="str">
        <f t="shared" si="0"/>
        <v>是</v>
      </c>
    </row>
    <row r="28" ht="32.1" customHeight="1" spans="1:6">
      <c r="A28" s="314" t="s">
        <v>56</v>
      </c>
      <c r="B28" s="410" t="s">
        <v>57</v>
      </c>
      <c r="C28" s="93">
        <v>70</v>
      </c>
      <c r="D28" s="317">
        <v>14</v>
      </c>
      <c r="E28" s="309">
        <f t="shared" si="1"/>
        <v>-0.8</v>
      </c>
      <c r="F28" s="249" t="str">
        <f t="shared" si="0"/>
        <v>是</v>
      </c>
    </row>
    <row r="29" ht="32.1" customHeight="1" spans="1:6">
      <c r="A29" s="314"/>
      <c r="B29" s="410"/>
      <c r="C29" s="93"/>
      <c r="D29" s="317"/>
      <c r="E29" s="309" t="str">
        <f t="shared" si="1"/>
        <v/>
      </c>
      <c r="F29" s="249" t="str">
        <f t="shared" si="0"/>
        <v>是</v>
      </c>
    </row>
    <row r="30" s="301" customFormat="1" ht="32.1" customHeight="1" spans="1:6">
      <c r="A30" s="413"/>
      <c r="B30" s="414" t="s">
        <v>133</v>
      </c>
      <c r="C30" s="92">
        <f>+C4+C20</f>
        <v>80378</v>
      </c>
      <c r="D30" s="92">
        <f>+D4+D20</f>
        <v>60184</v>
      </c>
      <c r="E30" s="308">
        <f t="shared" si="1"/>
        <v>-0.251</v>
      </c>
      <c r="F30" s="249" t="str">
        <f t="shared" si="0"/>
        <v>是</v>
      </c>
    </row>
    <row r="31" ht="32.1" customHeight="1" spans="1:6">
      <c r="A31" s="311">
        <v>105</v>
      </c>
      <c r="B31" s="183" t="s">
        <v>59</v>
      </c>
      <c r="C31" s="93"/>
      <c r="D31" s="415"/>
      <c r="E31" s="308" t="str">
        <f t="shared" si="1"/>
        <v/>
      </c>
      <c r="F31" s="249" t="str">
        <f t="shared" si="0"/>
        <v>是</v>
      </c>
    </row>
    <row r="32" ht="32.1" customHeight="1" spans="1:6">
      <c r="A32" s="416">
        <v>110</v>
      </c>
      <c r="B32" s="417" t="s">
        <v>60</v>
      </c>
      <c r="C32" s="92">
        <f>SUM(C33:C39)</f>
        <v>164732</v>
      </c>
      <c r="D32" s="92">
        <f>SUM(D33:D39)</f>
        <v>168184</v>
      </c>
      <c r="E32" s="308">
        <f t="shared" si="1"/>
        <v>0.021</v>
      </c>
      <c r="F32" s="249" t="str">
        <f t="shared" si="0"/>
        <v>是</v>
      </c>
    </row>
    <row r="33" ht="32.1" customHeight="1" spans="1:6">
      <c r="A33" s="332">
        <v>11001</v>
      </c>
      <c r="B33" s="291" t="s">
        <v>61</v>
      </c>
      <c r="C33" s="93">
        <v>5214</v>
      </c>
      <c r="D33" s="317">
        <v>5214</v>
      </c>
      <c r="E33" s="309">
        <f t="shared" si="1"/>
        <v>0</v>
      </c>
      <c r="F33" s="249" t="str">
        <f t="shared" si="0"/>
        <v>是</v>
      </c>
    </row>
    <row r="34" ht="32.1" customHeight="1" spans="1:6">
      <c r="A34" s="332"/>
      <c r="B34" s="291" t="s">
        <v>62</v>
      </c>
      <c r="C34" s="93">
        <f>63475+52287</f>
        <v>115762</v>
      </c>
      <c r="D34" s="317">
        <f>79047+61425</f>
        <v>140472</v>
      </c>
      <c r="E34" s="309">
        <f t="shared" si="1"/>
        <v>0.213</v>
      </c>
      <c r="F34" s="249" t="str">
        <f t="shared" si="0"/>
        <v>是</v>
      </c>
    </row>
    <row r="35" ht="32.1" customHeight="1" spans="1:6">
      <c r="A35" s="332">
        <v>11006</v>
      </c>
      <c r="B35" s="291" t="s">
        <v>134</v>
      </c>
      <c r="C35" s="93"/>
      <c r="D35" s="317"/>
      <c r="E35" s="309" t="str">
        <f t="shared" si="1"/>
        <v/>
      </c>
      <c r="F35" s="249" t="str">
        <f t="shared" si="0"/>
        <v>否</v>
      </c>
    </row>
    <row r="36" ht="32.1" customHeight="1" spans="1:6">
      <c r="A36" s="332">
        <v>11008</v>
      </c>
      <c r="B36" s="291" t="s">
        <v>63</v>
      </c>
      <c r="C36" s="93"/>
      <c r="D36" s="317">
        <v>6198</v>
      </c>
      <c r="E36" s="309" t="str">
        <f t="shared" si="1"/>
        <v/>
      </c>
      <c r="F36" s="249" t="str">
        <f t="shared" si="0"/>
        <v>是</v>
      </c>
    </row>
    <row r="37" ht="32.1" customHeight="1" spans="1:6">
      <c r="A37" s="332">
        <v>11009</v>
      </c>
      <c r="B37" s="291" t="s">
        <v>64</v>
      </c>
      <c r="C37" s="93">
        <v>43756</v>
      </c>
      <c r="D37" s="317">
        <v>16300</v>
      </c>
      <c r="E37" s="309">
        <f t="shared" si="1"/>
        <v>-0.627</v>
      </c>
      <c r="F37" s="249" t="str">
        <f t="shared" si="0"/>
        <v>是</v>
      </c>
    </row>
    <row r="38" s="405" customFormat="1" ht="32.1" customHeight="1" spans="1:6">
      <c r="A38" s="418">
        <v>11013</v>
      </c>
      <c r="B38" s="293" t="s">
        <v>66</v>
      </c>
      <c r="C38" s="93">
        <v>0</v>
      </c>
      <c r="D38" s="317"/>
      <c r="E38" s="309" t="str">
        <f t="shared" si="1"/>
        <v/>
      </c>
      <c r="F38" s="249" t="str">
        <f t="shared" si="0"/>
        <v>否</v>
      </c>
    </row>
    <row r="39" ht="32.1" customHeight="1" spans="1:6">
      <c r="A39" s="332">
        <v>11015</v>
      </c>
      <c r="B39" s="293" t="s">
        <v>67</v>
      </c>
      <c r="C39" s="93"/>
      <c r="D39" s="317"/>
      <c r="E39" s="309" t="str">
        <f t="shared" si="1"/>
        <v/>
      </c>
      <c r="F39" s="249" t="str">
        <f t="shared" si="0"/>
        <v>否</v>
      </c>
    </row>
    <row r="40" ht="32.1" customHeight="1" spans="1:6">
      <c r="A40" s="419"/>
      <c r="B40" s="420" t="s">
        <v>68</v>
      </c>
      <c r="C40" s="92">
        <f>+C30+C31+C32</f>
        <v>245110</v>
      </c>
      <c r="D40" s="92">
        <f>+D30+D31+D32</f>
        <v>228368</v>
      </c>
      <c r="E40" s="308">
        <f t="shared" si="1"/>
        <v>-0.068</v>
      </c>
      <c r="F40" s="249" t="str">
        <f t="shared" si="0"/>
        <v>是</v>
      </c>
    </row>
    <row r="41" spans="4:4">
      <c r="D41" s="403"/>
    </row>
    <row r="42" spans="4:4">
      <c r="D42" s="403"/>
    </row>
    <row r="43" spans="4:4">
      <c r="D43" s="403"/>
    </row>
    <row r="44" spans="4:4">
      <c r="D44" s="403"/>
    </row>
  </sheetData>
  <autoFilter ref="A3:F40">
    <extLst/>
  </autoFilter>
  <mergeCells count="1">
    <mergeCell ref="B1:E1"/>
  </mergeCells>
  <conditionalFormatting sqref="E2">
    <cfRule type="cellIs" dxfId="0" priority="33" stopIfTrue="1" operator="lessThanOrEqual">
      <formula>-1</formula>
    </cfRule>
  </conditionalFormatting>
  <conditionalFormatting sqref="A31:B31">
    <cfRule type="expression" dxfId="1" priority="39" stopIfTrue="1">
      <formula>"len($A:$A)=3"</formula>
    </cfRule>
  </conditionalFormatting>
  <conditionalFormatting sqref="C31">
    <cfRule type="expression" dxfId="1" priority="2" stopIfTrue="1">
      <formula>"len($A:$A)=3"</formula>
    </cfRule>
    <cfRule type="expression" dxfId="1" priority="1" stopIfTrue="1">
      <formula>"len($A:$A)=3"</formula>
    </cfRule>
  </conditionalFormatting>
  <conditionalFormatting sqref="B38:B39">
    <cfRule type="expression" dxfId="1" priority="7" stopIfTrue="1">
      <formula>"len($A:$A)=3"</formula>
    </cfRule>
    <cfRule type="expression" dxfId="1" priority="8" stopIfTrue="1">
      <formula>"len($A:$A)=3"</formula>
    </cfRule>
  </conditionalFormatting>
  <conditionalFormatting sqref="C33:C34">
    <cfRule type="expression" dxfId="1" priority="37" stopIfTrue="1">
      <formula>"len($A:$A)=3"</formula>
    </cfRule>
  </conditionalFormatting>
  <conditionalFormatting sqref="C36:C39">
    <cfRule type="expression" dxfId="1" priority="35" stopIfTrue="1">
      <formula>"len($A:$A)=3"</formula>
    </cfRule>
  </conditionalFormatting>
  <conditionalFormatting sqref="F4:F58">
    <cfRule type="cellIs" dxfId="2" priority="23" stopIfTrue="1" operator="lessThan">
      <formula>0</formula>
    </cfRule>
  </conditionalFormatting>
  <conditionalFormatting sqref="A4:C28 D4 D20">
    <cfRule type="expression" dxfId="1" priority="29" stopIfTrue="1">
      <formula>"len($A:$A)=3"</formula>
    </cfRule>
  </conditionalFormatting>
  <conditionalFormatting sqref="B4:C6 D4">
    <cfRule type="expression" dxfId="1" priority="32" stopIfTrue="1">
      <formula>"len($A:$A)=3"</formula>
    </cfRule>
  </conditionalFormatting>
  <conditionalFormatting sqref="B7:C8">
    <cfRule type="expression" dxfId="1" priority="31" stopIfTrue="1">
      <formula>"len($A:$A)=3"</formula>
    </cfRule>
  </conditionalFormatting>
  <conditionalFormatting sqref="A29:C29 C39 B40:C58 D40:D44">
    <cfRule type="expression" dxfId="1" priority="40" stopIfTrue="1">
      <formula>"len($A:$A)=3"</formula>
    </cfRule>
  </conditionalFormatting>
  <conditionalFormatting sqref="B29:C29 B31 C32:C34 C38:C39 D32">
    <cfRule type="expression" dxfId="1" priority="52" stopIfTrue="1">
      <formula>"len($A:$A)=3"</formula>
    </cfRule>
  </conditionalFormatting>
  <conditionalFormatting sqref="A32:B32 A35:C35">
    <cfRule type="expression" dxfId="1" priority="12" stopIfTrue="1">
      <formula>"len($A:$A)=3"</formula>
    </cfRule>
  </conditionalFormatting>
  <conditionalFormatting sqref="B32:B34 B39">
    <cfRule type="expression" dxfId="1" priority="13" stopIfTrue="1">
      <formula>"len($A:$A)=3"</formula>
    </cfRule>
  </conditionalFormatting>
  <conditionalFormatting sqref="C32:C34 D32">
    <cfRule type="expression" dxfId="1" priority="38" stopIfTrue="1">
      <formula>"len($A:$A)=3"</formula>
    </cfRule>
  </conditionalFormatting>
  <conditionalFormatting sqref="A33:B34">
    <cfRule type="expression" dxfId="1" priority="11" stopIfTrue="1">
      <formula>"len($A:$A)=3"</formula>
    </cfRule>
  </conditionalFormatting>
  <conditionalFormatting sqref="A36:B44">
    <cfRule type="expression" dxfId="1" priority="9" stopIfTrue="1">
      <formula>"len($A:$A)=3"</formula>
    </cfRule>
  </conditionalFormatting>
  <conditionalFormatting sqref="A38:B39">
    <cfRule type="expression" dxfId="1" priority="6"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zoomScale="90" zoomScaleNormal="90" workbookViewId="0">
      <selection activeCell="A3" sqref="A3:C3"/>
    </sheetView>
  </sheetViews>
  <sheetFormatPr defaultColWidth="10" defaultRowHeight="13.5" outlineLevelCol="2"/>
  <cols>
    <col min="1" max="1" width="59.3833333333333" style="30" customWidth="1"/>
    <col min="2" max="3" width="25.6333333333333" style="30" customWidth="1"/>
    <col min="4" max="4" width="9.76666666666667" style="30" customWidth="1"/>
    <col min="5" max="16384" width="10" style="30"/>
  </cols>
  <sheetData>
    <row r="1" s="30" customFormat="1" ht="24" customHeight="1"/>
    <row r="2" s="30" customFormat="1" ht="14.3" customHeight="1" spans="1:1">
      <c r="A2" s="57"/>
    </row>
    <row r="3" s="30" customFormat="1" ht="28.6" customHeight="1" spans="1:3">
      <c r="A3" s="52" t="s">
        <v>2005</v>
      </c>
      <c r="B3" s="52"/>
      <c r="C3" s="52"/>
    </row>
    <row r="4" s="31" customFormat="1" ht="25" customHeight="1" spans="1:3">
      <c r="A4" s="58"/>
      <c r="B4" s="58"/>
      <c r="C4" s="44" t="s">
        <v>1958</v>
      </c>
    </row>
    <row r="5" s="31" customFormat="1" ht="32" customHeight="1" spans="1:3">
      <c r="A5" s="59" t="s">
        <v>1977</v>
      </c>
      <c r="B5" s="59" t="s">
        <v>1915</v>
      </c>
      <c r="C5" s="59" t="s">
        <v>1978</v>
      </c>
    </row>
    <row r="6" s="31" customFormat="1" ht="32" customHeight="1" spans="1:3">
      <c r="A6" s="60" t="s">
        <v>1997</v>
      </c>
      <c r="B6" s="61">
        <v>78.82</v>
      </c>
      <c r="C6" s="61">
        <v>78.82</v>
      </c>
    </row>
    <row r="7" s="31" customFormat="1" ht="32" customHeight="1" spans="1:3">
      <c r="A7" s="60" t="s">
        <v>1998</v>
      </c>
      <c r="B7" s="61">
        <v>80.78</v>
      </c>
      <c r="C7" s="61">
        <v>79.26</v>
      </c>
    </row>
    <row r="8" s="31" customFormat="1" ht="32" customHeight="1" spans="1:3">
      <c r="A8" s="60" t="s">
        <v>1999</v>
      </c>
      <c r="B8" s="61">
        <v>7.64</v>
      </c>
      <c r="C8" s="61">
        <v>7.64</v>
      </c>
    </row>
    <row r="9" s="31" customFormat="1" ht="32" customHeight="1" spans="1:3">
      <c r="A9" s="60" t="s">
        <v>2000</v>
      </c>
      <c r="B9" s="61">
        <v>8.33</v>
      </c>
      <c r="C9" s="61">
        <v>8.33</v>
      </c>
    </row>
    <row r="10" s="31" customFormat="1" ht="32" customHeight="1" spans="1:3">
      <c r="A10" s="60" t="s">
        <v>2001</v>
      </c>
      <c r="B10" s="61">
        <v>78.13</v>
      </c>
      <c r="C10" s="61">
        <v>78.13</v>
      </c>
    </row>
    <row r="11" s="31" customFormat="1" ht="32" customHeight="1" spans="1:3">
      <c r="A11" s="60" t="s">
        <v>2006</v>
      </c>
      <c r="B11" s="61"/>
      <c r="C11" s="61">
        <v>0</v>
      </c>
    </row>
    <row r="12" s="31" customFormat="1" ht="32" customHeight="1" spans="1:3">
      <c r="A12" s="60" t="s">
        <v>2003</v>
      </c>
      <c r="B12" s="61">
        <v>79.26</v>
      </c>
      <c r="C12" s="61"/>
    </row>
    <row r="13" s="32" customFormat="1" ht="65" customHeight="1" spans="1:3">
      <c r="A13" s="42" t="s">
        <v>2007</v>
      </c>
      <c r="B13" s="42"/>
      <c r="C13" s="42"/>
    </row>
    <row r="14" s="30" customFormat="1" ht="31" customHeight="1" spans="1:3">
      <c r="A14" s="62"/>
      <c r="B14" s="62"/>
      <c r="C14" s="62"/>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zoomScale="90" zoomScaleNormal="90" workbookViewId="0">
      <selection activeCell="A3" sqref="A3:D3"/>
    </sheetView>
  </sheetViews>
  <sheetFormatPr defaultColWidth="10" defaultRowHeight="13.5" outlineLevelCol="3"/>
  <cols>
    <col min="1" max="1" width="36" style="30" customWidth="1"/>
    <col min="2" max="4" width="15.6333333333333" style="30" customWidth="1"/>
    <col min="5" max="5" width="9.76666666666667" style="30" customWidth="1"/>
    <col min="6" max="16384" width="10" style="30"/>
  </cols>
  <sheetData>
    <row r="1" s="30" customFormat="1" ht="22" customHeight="1"/>
    <row r="2" s="30" customFormat="1" ht="14.3" customHeight="1" spans="1:1">
      <c r="A2" s="51"/>
    </row>
    <row r="3" s="30" customFormat="1" ht="63" customHeight="1" spans="1:4">
      <c r="A3" s="52" t="s">
        <v>2008</v>
      </c>
      <c r="B3" s="52"/>
      <c r="C3" s="52"/>
      <c r="D3" s="52"/>
    </row>
    <row r="4" s="31" customFormat="1" ht="30" customHeight="1" spans="4:4">
      <c r="D4" s="44" t="s">
        <v>1958</v>
      </c>
    </row>
    <row r="5" s="31" customFormat="1" ht="25" customHeight="1" spans="1:4">
      <c r="A5" s="37" t="s">
        <v>1977</v>
      </c>
      <c r="B5" s="37" t="s">
        <v>2009</v>
      </c>
      <c r="C5" s="37" t="s">
        <v>2010</v>
      </c>
      <c r="D5" s="37" t="s">
        <v>2011</v>
      </c>
    </row>
    <row r="6" s="31" customFormat="1" ht="25" customHeight="1" spans="1:4">
      <c r="A6" s="53" t="s">
        <v>2012</v>
      </c>
      <c r="B6" s="39" t="s">
        <v>2013</v>
      </c>
      <c r="C6" s="54">
        <f>C7+C9</f>
        <v>11.48</v>
      </c>
      <c r="D6" s="54"/>
    </row>
    <row r="7" s="31" customFormat="1" ht="25" customHeight="1" spans="1:4">
      <c r="A7" s="55" t="s">
        <v>2014</v>
      </c>
      <c r="B7" s="39" t="s">
        <v>1966</v>
      </c>
      <c r="C7" s="54">
        <v>3.84</v>
      </c>
      <c r="D7" s="54"/>
    </row>
    <row r="8" s="31" customFormat="1" ht="25" customHeight="1" spans="1:4">
      <c r="A8" s="55" t="s">
        <v>2015</v>
      </c>
      <c r="B8" s="39" t="s">
        <v>1967</v>
      </c>
      <c r="C8" s="54">
        <v>3.84</v>
      </c>
      <c r="D8" s="54"/>
    </row>
    <row r="9" s="31" customFormat="1" ht="25" customHeight="1" spans="1:4">
      <c r="A9" s="55" t="s">
        <v>2016</v>
      </c>
      <c r="B9" s="39" t="s">
        <v>2017</v>
      </c>
      <c r="C9" s="54">
        <v>7.64</v>
      </c>
      <c r="D9" s="54"/>
    </row>
    <row r="10" s="31" customFormat="1" ht="25" customHeight="1" spans="1:4">
      <c r="A10" s="55" t="s">
        <v>2015</v>
      </c>
      <c r="B10" s="39" t="s">
        <v>1969</v>
      </c>
      <c r="C10" s="54">
        <v>7.64</v>
      </c>
      <c r="D10" s="54"/>
    </row>
    <row r="11" s="31" customFormat="1" ht="25" customHeight="1" spans="1:4">
      <c r="A11" s="53" t="s">
        <v>2018</v>
      </c>
      <c r="B11" s="39" t="s">
        <v>2019</v>
      </c>
      <c r="C11" s="54">
        <f>C12+C13</f>
        <v>9.83</v>
      </c>
      <c r="D11" s="54"/>
    </row>
    <row r="12" s="31" customFormat="1" ht="25" customHeight="1" spans="1:4">
      <c r="A12" s="55" t="s">
        <v>2014</v>
      </c>
      <c r="B12" s="39" t="s">
        <v>2020</v>
      </c>
      <c r="C12" s="54">
        <v>1.5</v>
      </c>
      <c r="D12" s="54"/>
    </row>
    <row r="13" s="31" customFormat="1" ht="25" customHeight="1" spans="1:4">
      <c r="A13" s="55" t="s">
        <v>2016</v>
      </c>
      <c r="B13" s="39" t="s">
        <v>2021</v>
      </c>
      <c r="C13" s="54">
        <v>8.33</v>
      </c>
      <c r="D13" s="54"/>
    </row>
    <row r="14" s="31" customFormat="1" ht="25" customHeight="1" spans="1:4">
      <c r="A14" s="53" t="s">
        <v>2022</v>
      </c>
      <c r="B14" s="39" t="s">
        <v>2023</v>
      </c>
      <c r="C14" s="54">
        <f>C15+C16</f>
        <v>3.51</v>
      </c>
      <c r="D14" s="54"/>
    </row>
    <row r="15" s="31" customFormat="1" ht="25" customHeight="1" spans="1:4">
      <c r="A15" s="55" t="s">
        <v>2014</v>
      </c>
      <c r="B15" s="39" t="s">
        <v>2024</v>
      </c>
      <c r="C15" s="54">
        <v>0.89</v>
      </c>
      <c r="D15" s="54"/>
    </row>
    <row r="16" s="31" customFormat="1" ht="25" customHeight="1" spans="1:4">
      <c r="A16" s="55" t="s">
        <v>2016</v>
      </c>
      <c r="B16" s="39" t="s">
        <v>2025</v>
      </c>
      <c r="C16" s="54">
        <v>2.62</v>
      </c>
      <c r="D16" s="54"/>
    </row>
    <row r="17" s="31" customFormat="1" ht="25" customHeight="1" spans="1:4">
      <c r="A17" s="53" t="s">
        <v>2026</v>
      </c>
      <c r="B17" s="39" t="s">
        <v>2027</v>
      </c>
      <c r="C17" s="54">
        <f>C18+C21</f>
        <v>2.45</v>
      </c>
      <c r="D17" s="54"/>
    </row>
    <row r="18" s="31" customFormat="1" ht="25" customHeight="1" spans="1:4">
      <c r="A18" s="55" t="s">
        <v>2014</v>
      </c>
      <c r="B18" s="39" t="s">
        <v>2028</v>
      </c>
      <c r="C18" s="54">
        <v>1.85</v>
      </c>
      <c r="D18" s="54"/>
    </row>
    <row r="19" s="31" customFormat="1" ht="25" customHeight="1" spans="1:4">
      <c r="A19" s="55" t="s">
        <v>2029</v>
      </c>
      <c r="B19" s="39"/>
      <c r="C19" s="54">
        <v>1.63</v>
      </c>
      <c r="D19" s="54"/>
    </row>
    <row r="20" s="31" customFormat="1" ht="25" customHeight="1" spans="1:4">
      <c r="A20" s="55" t="s">
        <v>2030</v>
      </c>
      <c r="B20" s="39" t="s">
        <v>2031</v>
      </c>
      <c r="C20" s="54">
        <v>0.22</v>
      </c>
      <c r="D20" s="54"/>
    </row>
    <row r="21" s="31" customFormat="1" ht="25" customHeight="1" spans="1:4">
      <c r="A21" s="55" t="s">
        <v>2016</v>
      </c>
      <c r="B21" s="39" t="s">
        <v>2032</v>
      </c>
      <c r="C21" s="54">
        <v>0.6</v>
      </c>
      <c r="D21" s="54"/>
    </row>
    <row r="22" s="31" customFormat="1" ht="25" customHeight="1" spans="1:4">
      <c r="A22" s="55" t="s">
        <v>2029</v>
      </c>
      <c r="B22" s="39"/>
      <c r="C22" s="54">
        <v>0.57</v>
      </c>
      <c r="D22" s="54"/>
    </row>
    <row r="23" s="31" customFormat="1" ht="25" customHeight="1" spans="1:4">
      <c r="A23" s="55" t="s">
        <v>2033</v>
      </c>
      <c r="B23" s="39" t="s">
        <v>2034</v>
      </c>
      <c r="C23" s="54">
        <v>0.03</v>
      </c>
      <c r="D23" s="54"/>
    </row>
    <row r="24" s="31" customFormat="1" ht="25" customHeight="1" spans="1:4">
      <c r="A24" s="53" t="s">
        <v>2035</v>
      </c>
      <c r="B24" s="39" t="s">
        <v>2036</v>
      </c>
      <c r="C24" s="54">
        <f>C25+C26</f>
        <v>3.45</v>
      </c>
      <c r="D24" s="54"/>
    </row>
    <row r="25" s="31" customFormat="1" ht="25" customHeight="1" spans="1:4">
      <c r="A25" s="55" t="s">
        <v>2014</v>
      </c>
      <c r="B25" s="39" t="s">
        <v>2037</v>
      </c>
      <c r="C25" s="54">
        <v>0.94</v>
      </c>
      <c r="D25" s="54"/>
    </row>
    <row r="26" s="31" customFormat="1" ht="25" customHeight="1" spans="1:4">
      <c r="A26" s="55" t="s">
        <v>2016</v>
      </c>
      <c r="B26" s="39" t="s">
        <v>2038</v>
      </c>
      <c r="C26" s="54">
        <v>2.51</v>
      </c>
      <c r="D26" s="54"/>
    </row>
    <row r="27" s="32" customFormat="1" ht="70" customHeight="1" spans="1:4">
      <c r="A27" s="56" t="s">
        <v>2039</v>
      </c>
      <c r="B27" s="56"/>
      <c r="C27" s="56"/>
      <c r="D27" s="56"/>
    </row>
    <row r="28" s="30" customFormat="1" ht="25" customHeight="1" spans="1:4">
      <c r="A28" s="57"/>
      <c r="B28" s="57"/>
      <c r="C28" s="57"/>
      <c r="D28" s="57"/>
    </row>
  </sheetData>
  <mergeCells count="3">
    <mergeCell ref="A3:D3"/>
    <mergeCell ref="A27:D27"/>
    <mergeCell ref="A28:D28"/>
  </mergeCells>
  <printOptions horizontalCentered="1"/>
  <pageMargins left="0.708333333333333" right="0.708333333333333" top="0.393055555555556" bottom="0.751388888888889" header="0.306944444444444" footer="0.306944444444444"/>
  <pageSetup paperSize="9" fitToHeight="200" orientation="portrait" horizontalDpi="600" verticalDpi="600"/>
  <headerFooter>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0"/>
  <sheetViews>
    <sheetView zoomScale="85" zoomScaleNormal="85" workbookViewId="0">
      <selection activeCell="A2" sqref="A2:F2"/>
    </sheetView>
  </sheetViews>
  <sheetFormatPr defaultColWidth="8.88333333333333" defaultRowHeight="13.5" outlineLevelCol="5"/>
  <cols>
    <col min="1" max="1" width="8.88333333333333" style="30"/>
    <col min="2" max="2" width="49.3833333333333" style="30" customWidth="1"/>
    <col min="3" max="6" width="20.6333333333333" style="30" customWidth="1"/>
    <col min="7" max="16384" width="8.88333333333333" style="30"/>
  </cols>
  <sheetData>
    <row r="1" s="30" customFormat="1" spans="1:1">
      <c r="A1" s="43"/>
    </row>
    <row r="2" s="30" customFormat="1" ht="45" customHeight="1" spans="1:6">
      <c r="A2" s="33" t="s">
        <v>2040</v>
      </c>
      <c r="B2" s="33"/>
      <c r="C2" s="33"/>
      <c r="D2" s="33"/>
      <c r="E2" s="33"/>
      <c r="F2" s="33"/>
    </row>
    <row r="3" s="31" customFormat="1" ht="18" customHeight="1" spans="2:6">
      <c r="B3" s="35" t="s">
        <v>1958</v>
      </c>
      <c r="C3" s="44"/>
      <c r="D3" s="44"/>
      <c r="E3" s="44"/>
      <c r="F3" s="44"/>
    </row>
    <row r="4" s="31" customFormat="1" ht="30" customHeight="1" spans="1:6">
      <c r="A4" s="36" t="s">
        <v>3</v>
      </c>
      <c r="B4" s="36"/>
      <c r="C4" s="37" t="s">
        <v>1964</v>
      </c>
      <c r="D4" s="37" t="s">
        <v>2010</v>
      </c>
      <c r="E4" s="37" t="s">
        <v>2011</v>
      </c>
      <c r="F4" s="37" t="s">
        <v>2041</v>
      </c>
    </row>
    <row r="5" s="31" customFormat="1" ht="30" customHeight="1" spans="1:6">
      <c r="A5" s="45" t="s">
        <v>2042</v>
      </c>
      <c r="B5" s="45"/>
      <c r="C5" s="39" t="s">
        <v>1965</v>
      </c>
      <c r="D5" s="46">
        <f>D6+D7</f>
        <v>111.24</v>
      </c>
      <c r="E5" s="46">
        <f>E6+E7</f>
        <v>111.24</v>
      </c>
      <c r="F5" s="46"/>
    </row>
    <row r="6" s="31" customFormat="1" ht="30" customHeight="1" spans="1:6">
      <c r="A6" s="47" t="s">
        <v>2043</v>
      </c>
      <c r="B6" s="47"/>
      <c r="C6" s="39" t="s">
        <v>1966</v>
      </c>
      <c r="D6" s="46">
        <v>31.98</v>
      </c>
      <c r="E6" s="46">
        <v>31.98</v>
      </c>
      <c r="F6" s="46"/>
    </row>
    <row r="7" s="31" customFormat="1" ht="30" customHeight="1" spans="1:6">
      <c r="A7" s="47" t="s">
        <v>2044</v>
      </c>
      <c r="B7" s="47"/>
      <c r="C7" s="39" t="s">
        <v>1967</v>
      </c>
      <c r="D7" s="46">
        <v>79.26</v>
      </c>
      <c r="E7" s="46">
        <v>79.26</v>
      </c>
      <c r="F7" s="46"/>
    </row>
    <row r="8" s="31" customFormat="1" ht="30" customHeight="1" spans="1:6">
      <c r="A8" s="48" t="s">
        <v>2045</v>
      </c>
      <c r="B8" s="48"/>
      <c r="C8" s="39" t="s">
        <v>1968</v>
      </c>
      <c r="D8" s="46">
        <f>D9+D10</f>
        <v>0</v>
      </c>
      <c r="E8" s="46">
        <f>E9+E10</f>
        <v>0</v>
      </c>
      <c r="F8" s="46"/>
    </row>
    <row r="9" s="31" customFormat="1" ht="30" customHeight="1" spans="1:6">
      <c r="A9" s="47" t="s">
        <v>2043</v>
      </c>
      <c r="B9" s="47"/>
      <c r="C9" s="39" t="s">
        <v>1969</v>
      </c>
      <c r="D9" s="46"/>
      <c r="E9" s="46"/>
      <c r="F9" s="46"/>
    </row>
    <row r="10" s="31" customFormat="1" ht="30" customHeight="1" spans="1:6">
      <c r="A10" s="47" t="s">
        <v>2044</v>
      </c>
      <c r="B10" s="47"/>
      <c r="C10" s="39" t="s">
        <v>1970</v>
      </c>
      <c r="D10" s="46"/>
      <c r="E10" s="46"/>
      <c r="F10" s="46"/>
    </row>
    <row r="11" s="32" customFormat="1" ht="41" customHeight="1" spans="1:6">
      <c r="A11" s="42" t="s">
        <v>2046</v>
      </c>
      <c r="B11" s="42"/>
      <c r="C11" s="42"/>
      <c r="D11" s="42"/>
      <c r="E11" s="42"/>
      <c r="F11" s="42"/>
    </row>
    <row r="14" s="30" customFormat="1" ht="19.5" spans="1:1">
      <c r="A14" s="49"/>
    </row>
    <row r="15" s="30" customFormat="1" ht="19" customHeight="1" spans="1:1">
      <c r="A15" s="50"/>
    </row>
    <row r="16" s="30" customFormat="1" ht="29" customHeight="1"/>
    <row r="17" s="30" customFormat="1" ht="29" customHeight="1"/>
    <row r="18" s="30" customFormat="1" ht="29" customHeight="1"/>
    <row r="19" s="30" customFormat="1" ht="29" customHeight="1"/>
    <row r="20" s="30" customFormat="1" ht="30" customHeight="1" spans="1:1">
      <c r="A20" s="50"/>
    </row>
  </sheetData>
  <mergeCells count="9">
    <mergeCell ref="A2:F2"/>
    <mergeCell ref="B3:F3"/>
    <mergeCell ref="A4:B4"/>
    <mergeCell ref="A6:B6"/>
    <mergeCell ref="A7:B7"/>
    <mergeCell ref="A8:B8"/>
    <mergeCell ref="A9:B9"/>
    <mergeCell ref="A10:B10"/>
    <mergeCell ref="A11:F11"/>
  </mergeCells>
  <printOptions horizontalCentered="1"/>
  <pageMargins left="0.708333333333333" right="0.708333333333333" top="1.10208333333333" bottom="0.751388888888889" header="0.306944444444444" footer="0.306944444444444"/>
  <pageSetup paperSize="9" scale="95" fitToHeight="200" orientation="landscape" horizontalDpi="600" verticalDpi="600"/>
  <headerFooter>
    <oddFooter>&amp;C&amp;16-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7"/>
  <sheetViews>
    <sheetView zoomScale="85" zoomScaleNormal="85" workbookViewId="0">
      <selection activeCell="A2" sqref="A2:F2"/>
    </sheetView>
  </sheetViews>
  <sheetFormatPr defaultColWidth="8.88333333333333" defaultRowHeight="13.5" outlineLevelRow="6" outlineLevelCol="5"/>
  <cols>
    <col min="1" max="1" width="8.88333333333333" style="30"/>
    <col min="2" max="6" width="24.2166666666667" style="30" customWidth="1"/>
    <col min="7" max="16384" width="8.88333333333333" style="30"/>
  </cols>
  <sheetData>
    <row r="1" s="30" customFormat="1" ht="24" customHeight="1"/>
    <row r="2" s="30" customFormat="1" ht="27" spans="1:6">
      <c r="A2" s="33" t="s">
        <v>2047</v>
      </c>
      <c r="B2" s="34"/>
      <c r="C2" s="34"/>
      <c r="D2" s="34"/>
      <c r="E2" s="34"/>
      <c r="F2" s="34"/>
    </row>
    <row r="3" s="30" customFormat="1" ht="23" customHeight="1" spans="1:6">
      <c r="A3" s="35" t="s">
        <v>1958</v>
      </c>
      <c r="B3" s="35"/>
      <c r="C3" s="35"/>
      <c r="D3" s="35"/>
      <c r="E3" s="35"/>
      <c r="F3" s="35"/>
    </row>
    <row r="4" s="31" customFormat="1" ht="30" customHeight="1" spans="1:6">
      <c r="A4" s="36" t="s">
        <v>2048</v>
      </c>
      <c r="B4" s="37" t="s">
        <v>1919</v>
      </c>
      <c r="C4" s="37" t="s">
        <v>2049</v>
      </c>
      <c r="D4" s="37" t="s">
        <v>2050</v>
      </c>
      <c r="E4" s="37" t="s">
        <v>2051</v>
      </c>
      <c r="F4" s="37" t="s">
        <v>2052</v>
      </c>
    </row>
    <row r="5" s="31" customFormat="1" ht="66" customHeight="1" spans="1:6">
      <c r="A5" s="38">
        <v>1</v>
      </c>
      <c r="B5" s="39" t="s">
        <v>2053</v>
      </c>
      <c r="C5" s="40"/>
      <c r="D5" s="41"/>
      <c r="E5" s="41"/>
      <c r="F5" s="41"/>
    </row>
    <row r="6" s="32" customFormat="1" ht="33" customHeight="1" spans="1:6">
      <c r="A6" s="42" t="s">
        <v>2054</v>
      </c>
      <c r="B6" s="42"/>
      <c r="C6" s="42"/>
      <c r="D6" s="42"/>
      <c r="E6" s="42"/>
      <c r="F6" s="42"/>
    </row>
    <row r="7" s="32" customFormat="1" ht="33" customHeight="1" spans="1:6">
      <c r="A7" s="42" t="s">
        <v>2055</v>
      </c>
      <c r="B7" s="42"/>
      <c r="C7" s="42"/>
      <c r="D7" s="42"/>
      <c r="E7" s="42"/>
      <c r="F7" s="42"/>
    </row>
  </sheetData>
  <mergeCells count="4">
    <mergeCell ref="A2:F2"/>
    <mergeCell ref="A3:F3"/>
    <mergeCell ref="A6:F6"/>
    <mergeCell ref="A7:F7"/>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2:J334"/>
  <sheetViews>
    <sheetView view="pageBreakPreview" zoomScaleNormal="100" workbookViewId="0">
      <selection activeCell="A2" sqref="A2:J2"/>
    </sheetView>
  </sheetViews>
  <sheetFormatPr defaultColWidth="8" defaultRowHeight="12"/>
  <cols>
    <col min="1" max="1" width="25.3833333333333" style="7"/>
    <col min="2" max="2" width="23.775" style="7" customWidth="1"/>
    <col min="3" max="5" width="20.6333333333333" style="7" customWidth="1"/>
    <col min="6" max="6" width="14.3333333333333" style="7" customWidth="1"/>
    <col min="7" max="7" width="20.6333333333333" style="7" customWidth="1"/>
    <col min="8" max="9" width="13.3333333333333" style="7" customWidth="1"/>
    <col min="10" max="10" width="23.125" style="7" customWidth="1"/>
    <col min="11" max="16384" width="8" style="7"/>
  </cols>
  <sheetData>
    <row r="2" s="7" customFormat="1" ht="39" customHeight="1" spans="1:10">
      <c r="A2" s="10" t="s">
        <v>2056</v>
      </c>
      <c r="B2" s="10"/>
      <c r="C2" s="10"/>
      <c r="D2" s="10"/>
      <c r="E2" s="10"/>
      <c r="F2" s="10"/>
      <c r="G2" s="10"/>
      <c r="H2" s="10"/>
      <c r="I2" s="10"/>
      <c r="J2" s="10"/>
    </row>
    <row r="3" s="7" customFormat="1" ht="23" customHeight="1" spans="1:1">
      <c r="A3" s="11"/>
    </row>
    <row r="4" s="8" customFormat="1" ht="44.25" customHeight="1" spans="1:10">
      <c r="A4" s="12" t="s">
        <v>2057</v>
      </c>
      <c r="B4" s="12" t="s">
        <v>2058</v>
      </c>
      <c r="C4" s="12" t="s">
        <v>2059</v>
      </c>
      <c r="D4" s="12" t="s">
        <v>2060</v>
      </c>
      <c r="E4" s="12" t="s">
        <v>2061</v>
      </c>
      <c r="F4" s="12" t="s">
        <v>2062</v>
      </c>
      <c r="G4" s="12" t="s">
        <v>2063</v>
      </c>
      <c r="H4" s="12" t="s">
        <v>2064</v>
      </c>
      <c r="I4" s="12" t="s">
        <v>2065</v>
      </c>
      <c r="J4" s="12" t="s">
        <v>2066</v>
      </c>
    </row>
    <row r="5" s="7" customFormat="1" ht="18.75" spans="1:10">
      <c r="A5" s="13">
        <v>1</v>
      </c>
      <c r="B5" s="13">
        <v>2</v>
      </c>
      <c r="C5" s="13">
        <v>3</v>
      </c>
      <c r="D5" s="13">
        <v>4</v>
      </c>
      <c r="E5" s="13">
        <v>5</v>
      </c>
      <c r="F5" s="13">
        <v>6</v>
      </c>
      <c r="G5" s="13">
        <v>7</v>
      </c>
      <c r="H5" s="13">
        <v>8</v>
      </c>
      <c r="I5" s="13">
        <v>9</v>
      </c>
      <c r="J5" s="13">
        <v>10</v>
      </c>
    </row>
    <row r="6" s="7" customFormat="1" ht="23" customHeight="1" spans="1:10">
      <c r="A6" s="14" t="s">
        <v>2067</v>
      </c>
      <c r="B6" s="15"/>
      <c r="C6" s="15"/>
      <c r="D6" s="15"/>
      <c r="E6" s="15"/>
      <c r="F6" s="15"/>
      <c r="G6" s="15"/>
      <c r="H6" s="15"/>
      <c r="I6" s="15"/>
      <c r="J6" s="22"/>
    </row>
    <row r="7" s="7" customFormat="1" ht="35" customHeight="1" spans="1:10">
      <c r="A7" s="16" t="s">
        <v>2068</v>
      </c>
      <c r="B7" s="16" t="s">
        <v>2069</v>
      </c>
      <c r="C7" s="17" t="s">
        <v>2070</v>
      </c>
      <c r="D7" s="17" t="s">
        <v>2071</v>
      </c>
      <c r="E7" s="17" t="s">
        <v>2071</v>
      </c>
      <c r="F7" s="17"/>
      <c r="G7" s="452" t="s">
        <v>2072</v>
      </c>
      <c r="H7" s="17" t="s">
        <v>2071</v>
      </c>
      <c r="I7" s="17"/>
      <c r="J7" s="17" t="s">
        <v>2072</v>
      </c>
    </row>
    <row r="8" s="7" customFormat="1" ht="35" customHeight="1" spans="1:10">
      <c r="A8" s="16"/>
      <c r="B8" s="16"/>
      <c r="C8" s="17" t="s">
        <v>2071</v>
      </c>
      <c r="D8" s="17" t="s">
        <v>2073</v>
      </c>
      <c r="E8" s="17" t="s">
        <v>2071</v>
      </c>
      <c r="F8" s="17"/>
      <c r="G8" s="452" t="s">
        <v>2072</v>
      </c>
      <c r="H8" s="17" t="s">
        <v>2071</v>
      </c>
      <c r="I8" s="17"/>
      <c r="J8" s="17" t="s">
        <v>2072</v>
      </c>
    </row>
    <row r="9" s="9" customFormat="1" ht="35" customHeight="1" spans="1:10">
      <c r="A9" s="16"/>
      <c r="B9" s="16"/>
      <c r="C9" s="17" t="s">
        <v>2071</v>
      </c>
      <c r="D9" s="17" t="s">
        <v>2071</v>
      </c>
      <c r="E9" s="17" t="s">
        <v>2074</v>
      </c>
      <c r="F9" s="17" t="s">
        <v>2075</v>
      </c>
      <c r="G9" s="452" t="s">
        <v>2076</v>
      </c>
      <c r="H9" s="17" t="s">
        <v>2077</v>
      </c>
      <c r="I9" s="17" t="s">
        <v>2078</v>
      </c>
      <c r="J9" s="17" t="s">
        <v>2079</v>
      </c>
    </row>
    <row r="10" s="7" customFormat="1" ht="35" customHeight="1" spans="1:10">
      <c r="A10" s="16"/>
      <c r="B10" s="16"/>
      <c r="C10" s="17" t="s">
        <v>2071</v>
      </c>
      <c r="D10" s="17" t="s">
        <v>2071</v>
      </c>
      <c r="E10" s="17" t="s">
        <v>2080</v>
      </c>
      <c r="F10" s="17" t="s">
        <v>2081</v>
      </c>
      <c r="G10" s="452" t="s">
        <v>2082</v>
      </c>
      <c r="H10" s="17" t="s">
        <v>2077</v>
      </c>
      <c r="I10" s="17" t="s">
        <v>2078</v>
      </c>
      <c r="J10" s="17" t="s">
        <v>2083</v>
      </c>
    </row>
    <row r="11" s="7" customFormat="1" ht="35" customHeight="1" spans="1:10">
      <c r="A11" s="16"/>
      <c r="B11" s="16"/>
      <c r="C11" s="17" t="s">
        <v>2071</v>
      </c>
      <c r="D11" s="17" t="s">
        <v>2084</v>
      </c>
      <c r="E11" s="17" t="s">
        <v>2071</v>
      </c>
      <c r="F11" s="17"/>
      <c r="G11" s="452" t="s">
        <v>2072</v>
      </c>
      <c r="H11" s="17" t="s">
        <v>2071</v>
      </c>
      <c r="I11" s="17"/>
      <c r="J11" s="17" t="s">
        <v>2072</v>
      </c>
    </row>
    <row r="12" s="7" customFormat="1" ht="35" customHeight="1" spans="1:10">
      <c r="A12" s="16"/>
      <c r="B12" s="16"/>
      <c r="C12" s="17" t="s">
        <v>2071</v>
      </c>
      <c r="D12" s="17" t="s">
        <v>2071</v>
      </c>
      <c r="E12" s="17" t="s">
        <v>2085</v>
      </c>
      <c r="F12" s="17" t="s">
        <v>2081</v>
      </c>
      <c r="G12" s="452" t="s">
        <v>2086</v>
      </c>
      <c r="H12" s="17" t="s">
        <v>2087</v>
      </c>
      <c r="I12" s="17" t="s">
        <v>2078</v>
      </c>
      <c r="J12" s="17" t="s">
        <v>2088</v>
      </c>
    </row>
    <row r="13" ht="24" spans="1:10">
      <c r="A13" s="16"/>
      <c r="B13" s="16"/>
      <c r="C13" s="17" t="s">
        <v>2071</v>
      </c>
      <c r="D13" s="17" t="s">
        <v>2071</v>
      </c>
      <c r="E13" s="17" t="s">
        <v>2089</v>
      </c>
      <c r="F13" s="17" t="s">
        <v>2081</v>
      </c>
      <c r="G13" s="452" t="s">
        <v>2090</v>
      </c>
      <c r="H13" s="17" t="s">
        <v>2087</v>
      </c>
      <c r="I13" s="17" t="s">
        <v>2078</v>
      </c>
      <c r="J13" s="17" t="s">
        <v>2091</v>
      </c>
    </row>
    <row r="14" spans="1:10">
      <c r="A14" s="16"/>
      <c r="B14" s="16"/>
      <c r="C14" s="17" t="s">
        <v>2071</v>
      </c>
      <c r="D14" s="17" t="s">
        <v>2092</v>
      </c>
      <c r="E14" s="17" t="s">
        <v>2071</v>
      </c>
      <c r="F14" s="17"/>
      <c r="G14" s="452" t="s">
        <v>2072</v>
      </c>
      <c r="H14" s="17" t="s">
        <v>2071</v>
      </c>
      <c r="I14" s="17"/>
      <c r="J14" s="17" t="s">
        <v>2072</v>
      </c>
    </row>
    <row r="15" spans="1:10">
      <c r="A15" s="16"/>
      <c r="B15" s="16"/>
      <c r="C15" s="17" t="s">
        <v>2071</v>
      </c>
      <c r="D15" s="17" t="s">
        <v>2071</v>
      </c>
      <c r="E15" s="17" t="s">
        <v>2093</v>
      </c>
      <c r="F15" s="17" t="s">
        <v>2081</v>
      </c>
      <c r="G15" s="452" t="s">
        <v>2090</v>
      </c>
      <c r="H15" s="17" t="s">
        <v>2087</v>
      </c>
      <c r="I15" s="17" t="s">
        <v>2078</v>
      </c>
      <c r="J15" s="17" t="s">
        <v>2094</v>
      </c>
    </row>
    <row r="16" spans="1:10">
      <c r="A16" s="16"/>
      <c r="B16" s="16"/>
      <c r="C16" s="17" t="s">
        <v>2095</v>
      </c>
      <c r="D16" s="17" t="s">
        <v>2071</v>
      </c>
      <c r="E16" s="17" t="s">
        <v>2071</v>
      </c>
      <c r="F16" s="17"/>
      <c r="G16" s="452" t="s">
        <v>2072</v>
      </c>
      <c r="H16" s="17" t="s">
        <v>2071</v>
      </c>
      <c r="I16" s="17"/>
      <c r="J16" s="17" t="s">
        <v>2072</v>
      </c>
    </row>
    <row r="17" spans="1:10">
      <c r="A17" s="16"/>
      <c r="B17" s="16"/>
      <c r="C17" s="17" t="s">
        <v>2071</v>
      </c>
      <c r="D17" s="17" t="s">
        <v>2096</v>
      </c>
      <c r="E17" s="17" t="s">
        <v>2071</v>
      </c>
      <c r="F17" s="17"/>
      <c r="G17" s="452" t="s">
        <v>2072</v>
      </c>
      <c r="H17" s="17" t="s">
        <v>2071</v>
      </c>
      <c r="I17" s="17"/>
      <c r="J17" s="17" t="s">
        <v>2072</v>
      </c>
    </row>
    <row r="18" ht="24" spans="1:10">
      <c r="A18" s="16"/>
      <c r="B18" s="16"/>
      <c r="C18" s="17" t="s">
        <v>2071</v>
      </c>
      <c r="D18" s="17" t="s">
        <v>2071</v>
      </c>
      <c r="E18" s="17" t="s">
        <v>2097</v>
      </c>
      <c r="F18" s="17" t="s">
        <v>2081</v>
      </c>
      <c r="G18" s="452" t="s">
        <v>2098</v>
      </c>
      <c r="H18" s="17" t="s">
        <v>2087</v>
      </c>
      <c r="I18" s="17" t="s">
        <v>2078</v>
      </c>
      <c r="J18" s="17" t="s">
        <v>2099</v>
      </c>
    </row>
    <row r="19" spans="1:10">
      <c r="A19" s="16"/>
      <c r="B19" s="16"/>
      <c r="C19" s="17" t="s">
        <v>2100</v>
      </c>
      <c r="D19" s="17" t="s">
        <v>2071</v>
      </c>
      <c r="E19" s="17" t="s">
        <v>2071</v>
      </c>
      <c r="F19" s="17"/>
      <c r="G19" s="452" t="s">
        <v>2072</v>
      </c>
      <c r="H19" s="17" t="s">
        <v>2071</v>
      </c>
      <c r="I19" s="17"/>
      <c r="J19" s="17" t="s">
        <v>2072</v>
      </c>
    </row>
    <row r="20" spans="1:10">
      <c r="A20" s="16"/>
      <c r="B20" s="16"/>
      <c r="C20" s="17" t="s">
        <v>2071</v>
      </c>
      <c r="D20" s="17" t="s">
        <v>2101</v>
      </c>
      <c r="E20" s="17" t="s">
        <v>2071</v>
      </c>
      <c r="F20" s="17"/>
      <c r="G20" s="452" t="s">
        <v>2072</v>
      </c>
      <c r="H20" s="17" t="s">
        <v>2071</v>
      </c>
      <c r="I20" s="17"/>
      <c r="J20" s="17" t="s">
        <v>2072</v>
      </c>
    </row>
    <row r="21" spans="1:10">
      <c r="A21" s="16"/>
      <c r="B21" s="16"/>
      <c r="C21" s="17" t="s">
        <v>2071</v>
      </c>
      <c r="D21" s="17" t="s">
        <v>2071</v>
      </c>
      <c r="E21" s="17" t="s">
        <v>2102</v>
      </c>
      <c r="F21" s="17" t="s">
        <v>2081</v>
      </c>
      <c r="G21" s="452" t="s">
        <v>2103</v>
      </c>
      <c r="H21" s="17" t="s">
        <v>2087</v>
      </c>
      <c r="I21" s="17" t="s">
        <v>2078</v>
      </c>
      <c r="J21" s="17" t="s">
        <v>2104</v>
      </c>
    </row>
    <row r="22" spans="1:10">
      <c r="A22" s="16"/>
      <c r="B22" s="16"/>
      <c r="C22" s="18"/>
      <c r="D22" s="19"/>
      <c r="E22" s="19"/>
      <c r="F22" s="20"/>
      <c r="G22" s="20"/>
      <c r="H22" s="20"/>
      <c r="I22" s="20"/>
      <c r="J22" s="20"/>
    </row>
    <row r="23" ht="23" customHeight="1" spans="1:10">
      <c r="A23" s="14" t="s">
        <v>2105</v>
      </c>
      <c r="B23" s="15"/>
      <c r="C23" s="15"/>
      <c r="D23" s="15"/>
      <c r="E23" s="15"/>
      <c r="F23" s="15"/>
      <c r="G23" s="15"/>
      <c r="H23" s="15"/>
      <c r="I23" s="15"/>
      <c r="J23" s="22"/>
    </row>
    <row r="24" spans="1:10">
      <c r="A24" s="21" t="s">
        <v>2106</v>
      </c>
      <c r="B24" s="21" t="s">
        <v>2107</v>
      </c>
      <c r="C24" s="17" t="s">
        <v>2070</v>
      </c>
      <c r="D24" s="17" t="s">
        <v>2071</v>
      </c>
      <c r="E24" s="17" t="s">
        <v>2071</v>
      </c>
      <c r="F24" s="17"/>
      <c r="G24" s="452" t="s">
        <v>2072</v>
      </c>
      <c r="H24" s="17" t="s">
        <v>2071</v>
      </c>
      <c r="I24" s="17"/>
      <c r="J24" s="17" t="s">
        <v>2072</v>
      </c>
    </row>
    <row r="25" spans="1:10">
      <c r="A25" s="21"/>
      <c r="B25" s="21"/>
      <c r="C25" s="17" t="s">
        <v>2071</v>
      </c>
      <c r="D25" s="17" t="s">
        <v>2073</v>
      </c>
      <c r="E25" s="17" t="s">
        <v>2071</v>
      </c>
      <c r="F25" s="17"/>
      <c r="G25" s="452" t="s">
        <v>2072</v>
      </c>
      <c r="H25" s="17" t="s">
        <v>2071</v>
      </c>
      <c r="I25" s="17"/>
      <c r="J25" s="17" t="s">
        <v>2072</v>
      </c>
    </row>
    <row r="26" ht="24" spans="1:10">
      <c r="A26" s="21"/>
      <c r="B26" s="21"/>
      <c r="C26" s="17" t="s">
        <v>2071</v>
      </c>
      <c r="D26" s="17" t="s">
        <v>2071</v>
      </c>
      <c r="E26" s="17" t="s">
        <v>2108</v>
      </c>
      <c r="F26" s="17" t="s">
        <v>2109</v>
      </c>
      <c r="G26" s="452" t="s">
        <v>2110</v>
      </c>
      <c r="H26" s="17" t="s">
        <v>2111</v>
      </c>
      <c r="I26" s="17" t="s">
        <v>2078</v>
      </c>
      <c r="J26" s="17" t="s">
        <v>2112</v>
      </c>
    </row>
    <row r="27" spans="1:10">
      <c r="A27" s="21"/>
      <c r="B27" s="21"/>
      <c r="C27" s="17" t="s">
        <v>2071</v>
      </c>
      <c r="D27" s="17" t="s">
        <v>2084</v>
      </c>
      <c r="E27" s="17" t="s">
        <v>2071</v>
      </c>
      <c r="F27" s="17"/>
      <c r="G27" s="452" t="s">
        <v>2072</v>
      </c>
      <c r="H27" s="17" t="s">
        <v>2071</v>
      </c>
      <c r="I27" s="17"/>
      <c r="J27" s="17" t="s">
        <v>2072</v>
      </c>
    </row>
    <row r="28" ht="60" spans="1:10">
      <c r="A28" s="21"/>
      <c r="B28" s="21"/>
      <c r="C28" s="17" t="s">
        <v>2071</v>
      </c>
      <c r="D28" s="17" t="s">
        <v>2071</v>
      </c>
      <c r="E28" s="17" t="s">
        <v>2113</v>
      </c>
      <c r="F28" s="17" t="s">
        <v>2081</v>
      </c>
      <c r="G28" s="452" t="s">
        <v>2090</v>
      </c>
      <c r="H28" s="17" t="s">
        <v>2087</v>
      </c>
      <c r="I28" s="17" t="s">
        <v>2078</v>
      </c>
      <c r="J28" s="17" t="s">
        <v>2114</v>
      </c>
    </row>
    <row r="29" ht="48" spans="1:10">
      <c r="A29" s="21"/>
      <c r="B29" s="21"/>
      <c r="C29" s="17" t="s">
        <v>2071</v>
      </c>
      <c r="D29" s="17" t="s">
        <v>2071</v>
      </c>
      <c r="E29" s="17" t="s">
        <v>2115</v>
      </c>
      <c r="F29" s="17" t="s">
        <v>2081</v>
      </c>
      <c r="G29" s="452" t="s">
        <v>2090</v>
      </c>
      <c r="H29" s="17" t="s">
        <v>2087</v>
      </c>
      <c r="I29" s="17" t="s">
        <v>2078</v>
      </c>
      <c r="J29" s="17" t="s">
        <v>2116</v>
      </c>
    </row>
    <row r="30" ht="60" spans="1:10">
      <c r="A30" s="21"/>
      <c r="B30" s="21"/>
      <c r="C30" s="17" t="s">
        <v>2071</v>
      </c>
      <c r="D30" s="17" t="s">
        <v>2071</v>
      </c>
      <c r="E30" s="17" t="s">
        <v>2117</v>
      </c>
      <c r="F30" s="17" t="s">
        <v>2081</v>
      </c>
      <c r="G30" s="452" t="s">
        <v>2090</v>
      </c>
      <c r="H30" s="17" t="s">
        <v>2087</v>
      </c>
      <c r="I30" s="17" t="s">
        <v>2078</v>
      </c>
      <c r="J30" s="17" t="s">
        <v>2118</v>
      </c>
    </row>
    <row r="31" spans="1:10">
      <c r="A31" s="21"/>
      <c r="B31" s="21"/>
      <c r="C31" s="17" t="s">
        <v>2071</v>
      </c>
      <c r="D31" s="17" t="s">
        <v>2092</v>
      </c>
      <c r="E31" s="17" t="s">
        <v>2071</v>
      </c>
      <c r="F31" s="17"/>
      <c r="G31" s="452" t="s">
        <v>2072</v>
      </c>
      <c r="H31" s="17" t="s">
        <v>2071</v>
      </c>
      <c r="I31" s="17"/>
      <c r="J31" s="17" t="s">
        <v>2072</v>
      </c>
    </row>
    <row r="32" ht="60" spans="1:10">
      <c r="A32" s="21"/>
      <c r="B32" s="21"/>
      <c r="C32" s="17" t="s">
        <v>2071</v>
      </c>
      <c r="D32" s="17" t="s">
        <v>2071</v>
      </c>
      <c r="E32" s="17" t="s">
        <v>2119</v>
      </c>
      <c r="F32" s="17" t="s">
        <v>2075</v>
      </c>
      <c r="G32" s="452" t="s">
        <v>2086</v>
      </c>
      <c r="H32" s="17" t="s">
        <v>2087</v>
      </c>
      <c r="I32" s="17" t="s">
        <v>2078</v>
      </c>
      <c r="J32" s="17" t="s">
        <v>2120</v>
      </c>
    </row>
    <row r="33" spans="1:10">
      <c r="A33" s="21"/>
      <c r="B33" s="21"/>
      <c r="C33" s="17" t="s">
        <v>2095</v>
      </c>
      <c r="D33" s="17" t="s">
        <v>2071</v>
      </c>
      <c r="E33" s="17" t="s">
        <v>2071</v>
      </c>
      <c r="F33" s="17"/>
      <c r="G33" s="452" t="s">
        <v>2072</v>
      </c>
      <c r="H33" s="17" t="s">
        <v>2071</v>
      </c>
      <c r="I33" s="17"/>
      <c r="J33" s="17" t="s">
        <v>2072</v>
      </c>
    </row>
    <row r="34" spans="1:10">
      <c r="A34" s="21"/>
      <c r="B34" s="21"/>
      <c r="C34" s="17" t="s">
        <v>2071</v>
      </c>
      <c r="D34" s="17" t="s">
        <v>2096</v>
      </c>
      <c r="E34" s="17" t="s">
        <v>2071</v>
      </c>
      <c r="F34" s="17"/>
      <c r="G34" s="452" t="s">
        <v>2072</v>
      </c>
      <c r="H34" s="17" t="s">
        <v>2071</v>
      </c>
      <c r="I34" s="17"/>
      <c r="J34" s="17" t="s">
        <v>2072</v>
      </c>
    </row>
    <row r="35" ht="48" spans="1:10">
      <c r="A35" s="21"/>
      <c r="B35" s="21"/>
      <c r="C35" s="17" t="s">
        <v>2071</v>
      </c>
      <c r="D35" s="17" t="s">
        <v>2071</v>
      </c>
      <c r="E35" s="17" t="s">
        <v>2121</v>
      </c>
      <c r="F35" s="17" t="s">
        <v>2075</v>
      </c>
      <c r="G35" s="452" t="s">
        <v>2086</v>
      </c>
      <c r="H35" s="17" t="s">
        <v>2087</v>
      </c>
      <c r="I35" s="17" t="s">
        <v>2078</v>
      </c>
      <c r="J35" s="17" t="s">
        <v>2122</v>
      </c>
    </row>
    <row r="36" spans="1:10">
      <c r="A36" s="21"/>
      <c r="B36" s="21"/>
      <c r="C36" s="17" t="s">
        <v>2100</v>
      </c>
      <c r="D36" s="17" t="s">
        <v>2071</v>
      </c>
      <c r="E36" s="17" t="s">
        <v>2071</v>
      </c>
      <c r="F36" s="17"/>
      <c r="G36" s="452" t="s">
        <v>2072</v>
      </c>
      <c r="H36" s="17" t="s">
        <v>2071</v>
      </c>
      <c r="I36" s="17"/>
      <c r="J36" s="17" t="s">
        <v>2072</v>
      </c>
    </row>
    <row r="37" spans="1:10">
      <c r="A37" s="21"/>
      <c r="B37" s="21"/>
      <c r="C37" s="17" t="s">
        <v>2071</v>
      </c>
      <c r="D37" s="17" t="s">
        <v>2101</v>
      </c>
      <c r="E37" s="17" t="s">
        <v>2071</v>
      </c>
      <c r="F37" s="17"/>
      <c r="G37" s="452" t="s">
        <v>2072</v>
      </c>
      <c r="H37" s="17" t="s">
        <v>2071</v>
      </c>
      <c r="I37" s="17"/>
      <c r="J37" s="17" t="s">
        <v>2072</v>
      </c>
    </row>
    <row r="38" ht="48" spans="1:10">
      <c r="A38" s="21"/>
      <c r="B38" s="21"/>
      <c r="C38" s="17" t="s">
        <v>2071</v>
      </c>
      <c r="D38" s="17" t="s">
        <v>2071</v>
      </c>
      <c r="E38" s="17" t="s">
        <v>2123</v>
      </c>
      <c r="F38" s="17" t="s">
        <v>2075</v>
      </c>
      <c r="G38" s="452" t="s">
        <v>2124</v>
      </c>
      <c r="H38" s="17" t="s">
        <v>2087</v>
      </c>
      <c r="I38" s="17" t="s">
        <v>2078</v>
      </c>
      <c r="J38" s="17" t="s">
        <v>2125</v>
      </c>
    </row>
    <row r="39" spans="1:10">
      <c r="A39" s="21" t="s">
        <v>2126</v>
      </c>
      <c r="B39" s="21" t="s">
        <v>2127</v>
      </c>
      <c r="C39" s="17" t="s">
        <v>2070</v>
      </c>
      <c r="D39" s="17" t="s">
        <v>2071</v>
      </c>
      <c r="E39" s="17" t="s">
        <v>2071</v>
      </c>
      <c r="F39" s="17"/>
      <c r="G39" s="452" t="s">
        <v>2072</v>
      </c>
      <c r="H39" s="17" t="s">
        <v>2071</v>
      </c>
      <c r="I39" s="17"/>
      <c r="J39" s="17" t="s">
        <v>2072</v>
      </c>
    </row>
    <row r="40" spans="1:10">
      <c r="A40" s="21"/>
      <c r="B40" s="21"/>
      <c r="C40" s="17" t="s">
        <v>2071</v>
      </c>
      <c r="D40" s="17" t="s">
        <v>2073</v>
      </c>
      <c r="E40" s="17" t="s">
        <v>2071</v>
      </c>
      <c r="F40" s="17"/>
      <c r="G40" s="452" t="s">
        <v>2072</v>
      </c>
      <c r="H40" s="17" t="s">
        <v>2071</v>
      </c>
      <c r="I40" s="17"/>
      <c r="J40" s="17" t="s">
        <v>2072</v>
      </c>
    </row>
    <row r="41" ht="24" spans="1:10">
      <c r="A41" s="21"/>
      <c r="B41" s="21"/>
      <c r="C41" s="17" t="s">
        <v>2071</v>
      </c>
      <c r="D41" s="17" t="s">
        <v>2071</v>
      </c>
      <c r="E41" s="17" t="s">
        <v>2128</v>
      </c>
      <c r="F41" s="17" t="s">
        <v>2081</v>
      </c>
      <c r="G41" s="452" t="s">
        <v>2129</v>
      </c>
      <c r="H41" s="17" t="s">
        <v>2111</v>
      </c>
      <c r="I41" s="17" t="s">
        <v>2078</v>
      </c>
      <c r="J41" s="17" t="s">
        <v>2112</v>
      </c>
    </row>
    <row r="42" ht="24" spans="1:10">
      <c r="A42" s="21"/>
      <c r="B42" s="21"/>
      <c r="C42" s="17" t="s">
        <v>2071</v>
      </c>
      <c r="D42" s="17" t="s">
        <v>2071</v>
      </c>
      <c r="E42" s="17" t="s">
        <v>2130</v>
      </c>
      <c r="F42" s="17" t="s">
        <v>2081</v>
      </c>
      <c r="G42" s="452" t="s">
        <v>2131</v>
      </c>
      <c r="H42" s="17" t="s">
        <v>2111</v>
      </c>
      <c r="I42" s="17" t="s">
        <v>2078</v>
      </c>
      <c r="J42" s="17" t="s">
        <v>2112</v>
      </c>
    </row>
    <row r="43" ht="24" spans="1:10">
      <c r="A43" s="21"/>
      <c r="B43" s="21"/>
      <c r="C43" s="17" t="s">
        <v>2071</v>
      </c>
      <c r="D43" s="17" t="s">
        <v>2071</v>
      </c>
      <c r="E43" s="17" t="s">
        <v>2132</v>
      </c>
      <c r="F43" s="17" t="s">
        <v>2081</v>
      </c>
      <c r="G43" s="452" t="s">
        <v>1800</v>
      </c>
      <c r="H43" s="17" t="s">
        <v>2111</v>
      </c>
      <c r="I43" s="17" t="s">
        <v>2078</v>
      </c>
      <c r="J43" s="17" t="s">
        <v>2112</v>
      </c>
    </row>
    <row r="44" ht="24" spans="1:10">
      <c r="A44" s="21"/>
      <c r="B44" s="21"/>
      <c r="C44" s="17" t="s">
        <v>2071</v>
      </c>
      <c r="D44" s="17" t="s">
        <v>2071</v>
      </c>
      <c r="E44" s="17" t="s">
        <v>2133</v>
      </c>
      <c r="F44" s="17" t="s">
        <v>2075</v>
      </c>
      <c r="G44" s="452" t="s">
        <v>2134</v>
      </c>
      <c r="H44" s="17" t="s">
        <v>2111</v>
      </c>
      <c r="I44" s="17" t="s">
        <v>2078</v>
      </c>
      <c r="J44" s="17" t="s">
        <v>2112</v>
      </c>
    </row>
    <row r="45" ht="24" spans="1:10">
      <c r="A45" s="21"/>
      <c r="B45" s="21"/>
      <c r="C45" s="17" t="s">
        <v>2071</v>
      </c>
      <c r="D45" s="17" t="s">
        <v>2071</v>
      </c>
      <c r="E45" s="17" t="s">
        <v>2135</v>
      </c>
      <c r="F45" s="17" t="s">
        <v>2109</v>
      </c>
      <c r="G45" s="452" t="s">
        <v>2136</v>
      </c>
      <c r="H45" s="17" t="s">
        <v>2111</v>
      </c>
      <c r="I45" s="17" t="s">
        <v>2078</v>
      </c>
      <c r="J45" s="17" t="s">
        <v>2112</v>
      </c>
    </row>
    <row r="46" ht="24" spans="1:10">
      <c r="A46" s="21"/>
      <c r="B46" s="21"/>
      <c r="C46" s="17" t="s">
        <v>2071</v>
      </c>
      <c r="D46" s="17" t="s">
        <v>2071</v>
      </c>
      <c r="E46" s="17" t="s">
        <v>2137</v>
      </c>
      <c r="F46" s="17" t="s">
        <v>2081</v>
      </c>
      <c r="G46" s="452" t="s">
        <v>2138</v>
      </c>
      <c r="H46" s="17" t="s">
        <v>2111</v>
      </c>
      <c r="I46" s="17" t="s">
        <v>2078</v>
      </c>
      <c r="J46" s="17" t="s">
        <v>2112</v>
      </c>
    </row>
    <row r="47" ht="24" spans="1:10">
      <c r="A47" s="21"/>
      <c r="B47" s="21"/>
      <c r="C47" s="17" t="s">
        <v>2071</v>
      </c>
      <c r="D47" s="17" t="s">
        <v>2071</v>
      </c>
      <c r="E47" s="17" t="s">
        <v>2139</v>
      </c>
      <c r="F47" s="17" t="s">
        <v>2081</v>
      </c>
      <c r="G47" s="452" t="s">
        <v>2140</v>
      </c>
      <c r="H47" s="17" t="s">
        <v>2111</v>
      </c>
      <c r="I47" s="17" t="s">
        <v>2078</v>
      </c>
      <c r="J47" s="17" t="s">
        <v>2112</v>
      </c>
    </row>
    <row r="48" ht="24" spans="1:10">
      <c r="A48" s="21"/>
      <c r="B48" s="21"/>
      <c r="C48" s="17" t="s">
        <v>2071</v>
      </c>
      <c r="D48" s="17" t="s">
        <v>2071</v>
      </c>
      <c r="E48" s="17" t="s">
        <v>2141</v>
      </c>
      <c r="F48" s="17" t="s">
        <v>2075</v>
      </c>
      <c r="G48" s="452" t="s">
        <v>2142</v>
      </c>
      <c r="H48" s="17" t="s">
        <v>2111</v>
      </c>
      <c r="I48" s="17" t="s">
        <v>2078</v>
      </c>
      <c r="J48" s="17" t="s">
        <v>2112</v>
      </c>
    </row>
    <row r="49" ht="24" spans="1:10">
      <c r="A49" s="21"/>
      <c r="B49" s="21"/>
      <c r="C49" s="17" t="s">
        <v>2071</v>
      </c>
      <c r="D49" s="17" t="s">
        <v>2071</v>
      </c>
      <c r="E49" s="17" t="s">
        <v>2143</v>
      </c>
      <c r="F49" s="17" t="s">
        <v>2075</v>
      </c>
      <c r="G49" s="452" t="s">
        <v>2144</v>
      </c>
      <c r="H49" s="17" t="s">
        <v>2111</v>
      </c>
      <c r="I49" s="17" t="s">
        <v>2078</v>
      </c>
      <c r="J49" s="17" t="s">
        <v>2112</v>
      </c>
    </row>
    <row r="50" ht="24" spans="1:10">
      <c r="A50" s="21"/>
      <c r="B50" s="21"/>
      <c r="C50" s="17" t="s">
        <v>2071</v>
      </c>
      <c r="D50" s="17" t="s">
        <v>2071</v>
      </c>
      <c r="E50" s="17" t="s">
        <v>2145</v>
      </c>
      <c r="F50" s="17" t="s">
        <v>2075</v>
      </c>
      <c r="G50" s="452" t="s">
        <v>2146</v>
      </c>
      <c r="H50" s="17" t="s">
        <v>2111</v>
      </c>
      <c r="I50" s="17" t="s">
        <v>2078</v>
      </c>
      <c r="J50" s="17" t="s">
        <v>2112</v>
      </c>
    </row>
    <row r="51" spans="1:10">
      <c r="A51" s="21"/>
      <c r="B51" s="21"/>
      <c r="C51" s="17" t="s">
        <v>2071</v>
      </c>
      <c r="D51" s="17" t="s">
        <v>2084</v>
      </c>
      <c r="E51" s="17" t="s">
        <v>2071</v>
      </c>
      <c r="F51" s="17"/>
      <c r="G51" s="452" t="s">
        <v>2072</v>
      </c>
      <c r="H51" s="17" t="s">
        <v>2071</v>
      </c>
      <c r="I51" s="17"/>
      <c r="J51" s="17" t="s">
        <v>2072</v>
      </c>
    </row>
    <row r="52" ht="60" spans="1:10">
      <c r="A52" s="21"/>
      <c r="B52" s="21"/>
      <c r="C52" s="17" t="s">
        <v>2071</v>
      </c>
      <c r="D52" s="17" t="s">
        <v>2071</v>
      </c>
      <c r="E52" s="17" t="s">
        <v>2147</v>
      </c>
      <c r="F52" s="17" t="s">
        <v>2081</v>
      </c>
      <c r="G52" s="452" t="s">
        <v>2090</v>
      </c>
      <c r="H52" s="17" t="s">
        <v>2087</v>
      </c>
      <c r="I52" s="17" t="s">
        <v>2078</v>
      </c>
      <c r="J52" s="17" t="s">
        <v>2114</v>
      </c>
    </row>
    <row r="53" ht="48" spans="1:10">
      <c r="A53" s="21"/>
      <c r="B53" s="21"/>
      <c r="C53" s="17" t="s">
        <v>2071</v>
      </c>
      <c r="D53" s="17" t="s">
        <v>2071</v>
      </c>
      <c r="E53" s="17" t="s">
        <v>2148</v>
      </c>
      <c r="F53" s="17" t="s">
        <v>2081</v>
      </c>
      <c r="G53" s="452" t="s">
        <v>2090</v>
      </c>
      <c r="H53" s="17" t="s">
        <v>2087</v>
      </c>
      <c r="I53" s="17" t="s">
        <v>2078</v>
      </c>
      <c r="J53" s="17" t="s">
        <v>2116</v>
      </c>
    </row>
    <row r="54" ht="60" spans="1:10">
      <c r="A54" s="21"/>
      <c r="B54" s="21"/>
      <c r="C54" s="17" t="s">
        <v>2071</v>
      </c>
      <c r="D54" s="17" t="s">
        <v>2071</v>
      </c>
      <c r="E54" s="17" t="s">
        <v>2149</v>
      </c>
      <c r="F54" s="17" t="s">
        <v>2075</v>
      </c>
      <c r="G54" s="452" t="s">
        <v>2086</v>
      </c>
      <c r="H54" s="17" t="s">
        <v>2087</v>
      </c>
      <c r="I54" s="17" t="s">
        <v>2078</v>
      </c>
      <c r="J54" s="17" t="s">
        <v>2118</v>
      </c>
    </row>
    <row r="55" ht="72" spans="1:10">
      <c r="A55" s="21"/>
      <c r="B55" s="21"/>
      <c r="C55" s="17" t="s">
        <v>2071</v>
      </c>
      <c r="D55" s="17" t="s">
        <v>2071</v>
      </c>
      <c r="E55" s="17" t="s">
        <v>2150</v>
      </c>
      <c r="F55" s="17" t="s">
        <v>2081</v>
      </c>
      <c r="G55" s="452" t="s">
        <v>2090</v>
      </c>
      <c r="H55" s="17" t="s">
        <v>2087</v>
      </c>
      <c r="I55" s="17" t="s">
        <v>2078</v>
      </c>
      <c r="J55" s="17" t="s">
        <v>2151</v>
      </c>
    </row>
    <row r="56" spans="1:10">
      <c r="A56" s="21"/>
      <c r="B56" s="21"/>
      <c r="C56" s="17" t="s">
        <v>2071</v>
      </c>
      <c r="D56" s="17" t="s">
        <v>2092</v>
      </c>
      <c r="E56" s="17" t="s">
        <v>2071</v>
      </c>
      <c r="F56" s="17"/>
      <c r="G56" s="452" t="s">
        <v>2072</v>
      </c>
      <c r="H56" s="17" t="s">
        <v>2071</v>
      </c>
      <c r="I56" s="17"/>
      <c r="J56" s="17" t="s">
        <v>2072</v>
      </c>
    </row>
    <row r="57" ht="60" spans="1:10">
      <c r="A57" s="21"/>
      <c r="B57" s="21"/>
      <c r="C57" s="17" t="s">
        <v>2071</v>
      </c>
      <c r="D57" s="17" t="s">
        <v>2071</v>
      </c>
      <c r="E57" s="17" t="s">
        <v>2152</v>
      </c>
      <c r="F57" s="17" t="s">
        <v>2081</v>
      </c>
      <c r="G57" s="452" t="s">
        <v>2090</v>
      </c>
      <c r="H57" s="17" t="s">
        <v>2087</v>
      </c>
      <c r="I57" s="17" t="s">
        <v>2078</v>
      </c>
      <c r="J57" s="17" t="s">
        <v>2120</v>
      </c>
    </row>
    <row r="58" spans="1:10">
      <c r="A58" s="21"/>
      <c r="B58" s="21"/>
      <c r="C58" s="17" t="s">
        <v>2095</v>
      </c>
      <c r="D58" s="17" t="s">
        <v>2071</v>
      </c>
      <c r="E58" s="17" t="s">
        <v>2071</v>
      </c>
      <c r="F58" s="17"/>
      <c r="G58" s="452" t="s">
        <v>2072</v>
      </c>
      <c r="H58" s="17" t="s">
        <v>2071</v>
      </c>
      <c r="I58" s="17"/>
      <c r="J58" s="17" t="s">
        <v>2072</v>
      </c>
    </row>
    <row r="59" spans="1:10">
      <c r="A59" s="21"/>
      <c r="B59" s="21"/>
      <c r="C59" s="17" t="s">
        <v>2071</v>
      </c>
      <c r="D59" s="17" t="s">
        <v>2096</v>
      </c>
      <c r="E59" s="17" t="s">
        <v>2071</v>
      </c>
      <c r="F59" s="17"/>
      <c r="G59" s="452" t="s">
        <v>2072</v>
      </c>
      <c r="H59" s="17" t="s">
        <v>2071</v>
      </c>
      <c r="I59" s="17"/>
      <c r="J59" s="17" t="s">
        <v>2072</v>
      </c>
    </row>
    <row r="60" ht="48" spans="1:10">
      <c r="A60" s="21"/>
      <c r="B60" s="21"/>
      <c r="C60" s="17" t="s">
        <v>2071</v>
      </c>
      <c r="D60" s="17" t="s">
        <v>2071</v>
      </c>
      <c r="E60" s="17" t="s">
        <v>2153</v>
      </c>
      <c r="F60" s="17" t="s">
        <v>2075</v>
      </c>
      <c r="G60" s="452" t="s">
        <v>2086</v>
      </c>
      <c r="H60" s="17" t="s">
        <v>2087</v>
      </c>
      <c r="I60" s="17" t="s">
        <v>2078</v>
      </c>
      <c r="J60" s="17" t="s">
        <v>2122</v>
      </c>
    </row>
    <row r="61" ht="24" spans="1:10">
      <c r="A61" s="21"/>
      <c r="B61" s="21"/>
      <c r="C61" s="17" t="s">
        <v>2071</v>
      </c>
      <c r="D61" s="17" t="s">
        <v>2071</v>
      </c>
      <c r="E61" s="17" t="s">
        <v>2154</v>
      </c>
      <c r="F61" s="17" t="s">
        <v>2075</v>
      </c>
      <c r="G61" s="452" t="s">
        <v>2086</v>
      </c>
      <c r="H61" s="17" t="s">
        <v>2087</v>
      </c>
      <c r="I61" s="17" t="s">
        <v>2078</v>
      </c>
      <c r="J61" s="17" t="s">
        <v>2155</v>
      </c>
    </row>
    <row r="62" spans="1:10">
      <c r="A62" s="21"/>
      <c r="B62" s="21"/>
      <c r="C62" s="17" t="s">
        <v>2100</v>
      </c>
      <c r="D62" s="17" t="s">
        <v>2071</v>
      </c>
      <c r="E62" s="17" t="s">
        <v>2071</v>
      </c>
      <c r="F62" s="17"/>
      <c r="G62" s="452" t="s">
        <v>2072</v>
      </c>
      <c r="H62" s="17" t="s">
        <v>2071</v>
      </c>
      <c r="I62" s="17"/>
      <c r="J62" s="17" t="s">
        <v>2072</v>
      </c>
    </row>
    <row r="63" spans="1:10">
      <c r="A63" s="21"/>
      <c r="B63" s="21"/>
      <c r="C63" s="17" t="s">
        <v>2071</v>
      </c>
      <c r="D63" s="17" t="s">
        <v>2101</v>
      </c>
      <c r="E63" s="17" t="s">
        <v>2071</v>
      </c>
      <c r="F63" s="17"/>
      <c r="G63" s="452" t="s">
        <v>2072</v>
      </c>
      <c r="H63" s="17" t="s">
        <v>2071</v>
      </c>
      <c r="I63" s="17"/>
      <c r="J63" s="17" t="s">
        <v>2072</v>
      </c>
    </row>
    <row r="64" ht="48" spans="1:10">
      <c r="A64" s="21"/>
      <c r="B64" s="21"/>
      <c r="C64" s="17" t="s">
        <v>2071</v>
      </c>
      <c r="D64" s="17" t="s">
        <v>2071</v>
      </c>
      <c r="E64" s="17" t="s">
        <v>2123</v>
      </c>
      <c r="F64" s="17" t="s">
        <v>2075</v>
      </c>
      <c r="G64" s="452" t="s">
        <v>2086</v>
      </c>
      <c r="H64" s="17" t="s">
        <v>2087</v>
      </c>
      <c r="I64" s="17" t="s">
        <v>2078</v>
      </c>
      <c r="J64" s="17" t="s">
        <v>2125</v>
      </c>
    </row>
    <row r="65" ht="23" customHeight="1" spans="1:10">
      <c r="A65" s="14" t="s">
        <v>2156</v>
      </c>
      <c r="B65" s="15"/>
      <c r="C65" s="15"/>
      <c r="D65" s="15"/>
      <c r="E65" s="15"/>
      <c r="F65" s="15"/>
      <c r="G65" s="15"/>
      <c r="H65" s="15"/>
      <c r="I65" s="15"/>
      <c r="J65" s="22"/>
    </row>
    <row r="66" spans="1:10">
      <c r="A66" s="21" t="s">
        <v>2157</v>
      </c>
      <c r="B66" s="21" t="s">
        <v>2158</v>
      </c>
      <c r="C66" s="17" t="s">
        <v>2070</v>
      </c>
      <c r="D66" s="17" t="s">
        <v>2071</v>
      </c>
      <c r="E66" s="17" t="s">
        <v>2071</v>
      </c>
      <c r="F66" s="17"/>
      <c r="G66" s="452" t="s">
        <v>2072</v>
      </c>
      <c r="H66" s="17" t="s">
        <v>2071</v>
      </c>
      <c r="I66" s="17"/>
      <c r="J66" s="17" t="s">
        <v>2072</v>
      </c>
    </row>
    <row r="67" spans="1:10">
      <c r="A67" s="21"/>
      <c r="B67" s="21"/>
      <c r="C67" s="17" t="s">
        <v>2071</v>
      </c>
      <c r="D67" s="17" t="s">
        <v>2073</v>
      </c>
      <c r="E67" s="17" t="s">
        <v>2071</v>
      </c>
      <c r="F67" s="17"/>
      <c r="G67" s="452" t="s">
        <v>2072</v>
      </c>
      <c r="H67" s="17" t="s">
        <v>2071</v>
      </c>
      <c r="I67" s="17"/>
      <c r="J67" s="17" t="s">
        <v>2072</v>
      </c>
    </row>
    <row r="68" ht="24" spans="1:10">
      <c r="A68" s="21"/>
      <c r="B68" s="21"/>
      <c r="C68" s="17" t="s">
        <v>2071</v>
      </c>
      <c r="D68" s="17" t="s">
        <v>2071</v>
      </c>
      <c r="E68" s="17" t="s">
        <v>2159</v>
      </c>
      <c r="F68" s="17" t="s">
        <v>2075</v>
      </c>
      <c r="G68" s="452" t="s">
        <v>2160</v>
      </c>
      <c r="H68" s="17" t="s">
        <v>2161</v>
      </c>
      <c r="I68" s="17" t="s">
        <v>2078</v>
      </c>
      <c r="J68" s="17" t="s">
        <v>2162</v>
      </c>
    </row>
    <row r="69" ht="24" spans="1:10">
      <c r="A69" s="21"/>
      <c r="B69" s="21"/>
      <c r="C69" s="17" t="s">
        <v>2071</v>
      </c>
      <c r="D69" s="17" t="s">
        <v>2071</v>
      </c>
      <c r="E69" s="17" t="s">
        <v>2163</v>
      </c>
      <c r="F69" s="17" t="s">
        <v>2075</v>
      </c>
      <c r="G69" s="452" t="s">
        <v>2164</v>
      </c>
      <c r="H69" s="17" t="s">
        <v>2161</v>
      </c>
      <c r="I69" s="17" t="s">
        <v>2078</v>
      </c>
      <c r="J69" s="17" t="s">
        <v>2165</v>
      </c>
    </row>
    <row r="70" spans="1:10">
      <c r="A70" s="21"/>
      <c r="B70" s="21"/>
      <c r="C70" s="17" t="s">
        <v>2071</v>
      </c>
      <c r="D70" s="17" t="s">
        <v>2084</v>
      </c>
      <c r="E70" s="17" t="s">
        <v>2071</v>
      </c>
      <c r="F70" s="17"/>
      <c r="G70" s="452" t="s">
        <v>2072</v>
      </c>
      <c r="H70" s="17" t="s">
        <v>2071</v>
      </c>
      <c r="I70" s="17"/>
      <c r="J70" s="17" t="s">
        <v>2072</v>
      </c>
    </row>
    <row r="71" ht="24" spans="1:10">
      <c r="A71" s="21"/>
      <c r="B71" s="21"/>
      <c r="C71" s="17" t="s">
        <v>2071</v>
      </c>
      <c r="D71" s="17" t="s">
        <v>2071</v>
      </c>
      <c r="E71" s="17" t="s">
        <v>2166</v>
      </c>
      <c r="F71" s="17" t="s">
        <v>2109</v>
      </c>
      <c r="G71" s="452" t="s">
        <v>2167</v>
      </c>
      <c r="H71" s="17" t="s">
        <v>2168</v>
      </c>
      <c r="I71" s="17" t="s">
        <v>2078</v>
      </c>
      <c r="J71" s="17" t="s">
        <v>2169</v>
      </c>
    </row>
    <row r="72" spans="1:10">
      <c r="A72" s="21"/>
      <c r="B72" s="21"/>
      <c r="C72" s="17" t="s">
        <v>2095</v>
      </c>
      <c r="D72" s="17" t="s">
        <v>2071</v>
      </c>
      <c r="E72" s="17" t="s">
        <v>2071</v>
      </c>
      <c r="F72" s="17"/>
      <c r="G72" s="452" t="s">
        <v>2072</v>
      </c>
      <c r="H72" s="17" t="s">
        <v>2071</v>
      </c>
      <c r="I72" s="17"/>
      <c r="J72" s="17" t="s">
        <v>2072</v>
      </c>
    </row>
    <row r="73" spans="1:10">
      <c r="A73" s="21"/>
      <c r="B73" s="21"/>
      <c r="C73" s="17" t="s">
        <v>2071</v>
      </c>
      <c r="D73" s="17" t="s">
        <v>2096</v>
      </c>
      <c r="E73" s="17" t="s">
        <v>2071</v>
      </c>
      <c r="F73" s="17"/>
      <c r="G73" s="452" t="s">
        <v>2072</v>
      </c>
      <c r="H73" s="17" t="s">
        <v>2071</v>
      </c>
      <c r="I73" s="17"/>
      <c r="J73" s="17" t="s">
        <v>2072</v>
      </c>
    </row>
    <row r="74" ht="24" spans="1:10">
      <c r="A74" s="21"/>
      <c r="B74" s="21"/>
      <c r="C74" s="17" t="s">
        <v>2071</v>
      </c>
      <c r="D74" s="17" t="s">
        <v>2071</v>
      </c>
      <c r="E74" s="17" t="s">
        <v>2170</v>
      </c>
      <c r="F74" s="17" t="s">
        <v>2109</v>
      </c>
      <c r="G74" s="452" t="s">
        <v>2164</v>
      </c>
      <c r="H74" s="17" t="s">
        <v>2087</v>
      </c>
      <c r="I74" s="17" t="s">
        <v>2078</v>
      </c>
      <c r="J74" s="17" t="s">
        <v>2171</v>
      </c>
    </row>
    <row r="75" ht="24" spans="1:10">
      <c r="A75" s="21"/>
      <c r="B75" s="21"/>
      <c r="C75" s="17" t="s">
        <v>2071</v>
      </c>
      <c r="D75" s="17" t="s">
        <v>2071</v>
      </c>
      <c r="E75" s="17" t="s">
        <v>2172</v>
      </c>
      <c r="F75" s="17" t="s">
        <v>2109</v>
      </c>
      <c r="G75" s="452" t="s">
        <v>2173</v>
      </c>
      <c r="H75" s="17" t="s">
        <v>2087</v>
      </c>
      <c r="I75" s="17" t="s">
        <v>2078</v>
      </c>
      <c r="J75" s="17" t="s">
        <v>2174</v>
      </c>
    </row>
    <row r="76" spans="1:10">
      <c r="A76" s="21"/>
      <c r="B76" s="21"/>
      <c r="C76" s="17" t="s">
        <v>2100</v>
      </c>
      <c r="D76" s="17" t="s">
        <v>2071</v>
      </c>
      <c r="E76" s="17" t="s">
        <v>2071</v>
      </c>
      <c r="F76" s="17"/>
      <c r="G76" s="452" t="s">
        <v>2072</v>
      </c>
      <c r="H76" s="17" t="s">
        <v>2071</v>
      </c>
      <c r="I76" s="17"/>
      <c r="J76" s="17" t="s">
        <v>2072</v>
      </c>
    </row>
    <row r="77" spans="1:10">
      <c r="A77" s="21"/>
      <c r="B77" s="21"/>
      <c r="C77" s="17" t="s">
        <v>2071</v>
      </c>
      <c r="D77" s="17" t="s">
        <v>2101</v>
      </c>
      <c r="E77" s="17" t="s">
        <v>2071</v>
      </c>
      <c r="F77" s="17"/>
      <c r="G77" s="452" t="s">
        <v>2072</v>
      </c>
      <c r="H77" s="17" t="s">
        <v>2071</v>
      </c>
      <c r="I77" s="17"/>
      <c r="J77" s="17" t="s">
        <v>2072</v>
      </c>
    </row>
    <row r="78" ht="24" spans="1:10">
      <c r="A78" s="21"/>
      <c r="B78" s="21"/>
      <c r="C78" s="17" t="s">
        <v>2071</v>
      </c>
      <c r="D78" s="17" t="s">
        <v>2071</v>
      </c>
      <c r="E78" s="17" t="s">
        <v>2175</v>
      </c>
      <c r="F78" s="17" t="s">
        <v>2075</v>
      </c>
      <c r="G78" s="452" t="s">
        <v>2124</v>
      </c>
      <c r="H78" s="17" t="s">
        <v>2087</v>
      </c>
      <c r="I78" s="17" t="s">
        <v>2078</v>
      </c>
      <c r="J78" s="17" t="s">
        <v>2176</v>
      </c>
    </row>
    <row r="79" ht="24" spans="1:10">
      <c r="A79" s="21"/>
      <c r="B79" s="21"/>
      <c r="C79" s="17" t="s">
        <v>2071</v>
      </c>
      <c r="D79" s="17" t="s">
        <v>2071</v>
      </c>
      <c r="E79" s="17" t="s">
        <v>2177</v>
      </c>
      <c r="F79" s="17" t="s">
        <v>2075</v>
      </c>
      <c r="G79" s="452" t="s">
        <v>2178</v>
      </c>
      <c r="H79" s="17" t="s">
        <v>2087</v>
      </c>
      <c r="I79" s="17" t="s">
        <v>2078</v>
      </c>
      <c r="J79" s="17" t="s">
        <v>2179</v>
      </c>
    </row>
    <row r="80" ht="24" spans="1:10">
      <c r="A80" s="21"/>
      <c r="B80" s="21"/>
      <c r="C80" s="17" t="s">
        <v>2071</v>
      </c>
      <c r="D80" s="17" t="s">
        <v>2071</v>
      </c>
      <c r="E80" s="17" t="s">
        <v>2180</v>
      </c>
      <c r="F80" s="17" t="s">
        <v>2075</v>
      </c>
      <c r="G80" s="452" t="s">
        <v>2103</v>
      </c>
      <c r="H80" s="17" t="s">
        <v>2087</v>
      </c>
      <c r="I80" s="17" t="s">
        <v>2078</v>
      </c>
      <c r="J80" s="17" t="s">
        <v>2181</v>
      </c>
    </row>
    <row r="81" ht="23" customHeight="1" spans="1:10">
      <c r="A81" s="14" t="s">
        <v>2182</v>
      </c>
      <c r="B81" s="15"/>
      <c r="C81" s="15"/>
      <c r="D81" s="15"/>
      <c r="E81" s="15"/>
      <c r="F81" s="15"/>
      <c r="G81" s="15"/>
      <c r="H81" s="15"/>
      <c r="I81" s="15"/>
      <c r="J81" s="22"/>
    </row>
    <row r="82" spans="1:10">
      <c r="A82" s="23" t="s">
        <v>2183</v>
      </c>
      <c r="B82" s="21" t="s">
        <v>2184</v>
      </c>
      <c r="C82" s="17" t="s">
        <v>2070</v>
      </c>
      <c r="D82" s="17" t="s">
        <v>2071</v>
      </c>
      <c r="E82" s="17" t="s">
        <v>2071</v>
      </c>
      <c r="F82" s="17"/>
      <c r="G82" s="452" t="s">
        <v>2072</v>
      </c>
      <c r="H82" s="17" t="s">
        <v>2071</v>
      </c>
      <c r="I82" s="17"/>
      <c r="J82" s="17" t="s">
        <v>2072</v>
      </c>
    </row>
    <row r="83" spans="1:10">
      <c r="A83" s="23"/>
      <c r="B83" s="21"/>
      <c r="C83" s="17" t="s">
        <v>2071</v>
      </c>
      <c r="D83" s="17" t="s">
        <v>2073</v>
      </c>
      <c r="E83" s="17" t="s">
        <v>2071</v>
      </c>
      <c r="F83" s="17"/>
      <c r="G83" s="452" t="s">
        <v>2072</v>
      </c>
      <c r="H83" s="17" t="s">
        <v>2071</v>
      </c>
      <c r="I83" s="17"/>
      <c r="J83" s="17" t="s">
        <v>2072</v>
      </c>
    </row>
    <row r="84" ht="36" spans="1:10">
      <c r="A84" s="23"/>
      <c r="B84" s="21"/>
      <c r="C84" s="17" t="s">
        <v>2071</v>
      </c>
      <c r="D84" s="17" t="s">
        <v>2071</v>
      </c>
      <c r="E84" s="17" t="s">
        <v>2185</v>
      </c>
      <c r="F84" s="17" t="s">
        <v>2081</v>
      </c>
      <c r="G84" s="452" t="s">
        <v>2186</v>
      </c>
      <c r="H84" s="17" t="s">
        <v>2077</v>
      </c>
      <c r="I84" s="17" t="s">
        <v>2078</v>
      </c>
      <c r="J84" s="17" t="s">
        <v>2187</v>
      </c>
    </row>
    <row r="85" spans="1:10">
      <c r="A85" s="23"/>
      <c r="B85" s="21"/>
      <c r="C85" s="17" t="s">
        <v>2071</v>
      </c>
      <c r="D85" s="17" t="s">
        <v>2071</v>
      </c>
      <c r="E85" s="17" t="s">
        <v>2188</v>
      </c>
      <c r="F85" s="17" t="s">
        <v>2081</v>
      </c>
      <c r="G85" s="452" t="s">
        <v>2189</v>
      </c>
      <c r="H85" s="17" t="s">
        <v>2077</v>
      </c>
      <c r="I85" s="17" t="s">
        <v>2078</v>
      </c>
      <c r="J85" s="17" t="s">
        <v>2190</v>
      </c>
    </row>
    <row r="86" ht="24" spans="1:10">
      <c r="A86" s="23"/>
      <c r="B86" s="21"/>
      <c r="C86" s="17" t="s">
        <v>2071</v>
      </c>
      <c r="D86" s="17" t="s">
        <v>2071</v>
      </c>
      <c r="E86" s="17" t="s">
        <v>2191</v>
      </c>
      <c r="F86" s="17" t="s">
        <v>2081</v>
      </c>
      <c r="G86" s="452" t="s">
        <v>2192</v>
      </c>
      <c r="H86" s="17" t="s">
        <v>2077</v>
      </c>
      <c r="I86" s="17" t="s">
        <v>2078</v>
      </c>
      <c r="J86" s="17" t="s">
        <v>2193</v>
      </c>
    </row>
    <row r="87" ht="24" spans="1:10">
      <c r="A87" s="23"/>
      <c r="B87" s="21"/>
      <c r="C87" s="17" t="s">
        <v>2071</v>
      </c>
      <c r="D87" s="17" t="s">
        <v>2071</v>
      </c>
      <c r="E87" s="17" t="s">
        <v>2194</v>
      </c>
      <c r="F87" s="17" t="s">
        <v>2081</v>
      </c>
      <c r="G87" s="452" t="s">
        <v>2195</v>
      </c>
      <c r="H87" s="17" t="s">
        <v>2077</v>
      </c>
      <c r="I87" s="17" t="s">
        <v>2078</v>
      </c>
      <c r="J87" s="17" t="s">
        <v>2196</v>
      </c>
    </row>
    <row r="88" ht="24" spans="1:10">
      <c r="A88" s="23"/>
      <c r="B88" s="21"/>
      <c r="C88" s="17" t="s">
        <v>2071</v>
      </c>
      <c r="D88" s="17" t="s">
        <v>2071</v>
      </c>
      <c r="E88" s="17" t="s">
        <v>2197</v>
      </c>
      <c r="F88" s="17" t="s">
        <v>2081</v>
      </c>
      <c r="G88" s="452" t="s">
        <v>2198</v>
      </c>
      <c r="H88" s="17" t="s">
        <v>2077</v>
      </c>
      <c r="I88" s="17" t="s">
        <v>2078</v>
      </c>
      <c r="J88" s="17" t="s">
        <v>2199</v>
      </c>
    </row>
    <row r="89" ht="24" spans="1:10">
      <c r="A89" s="23"/>
      <c r="B89" s="21"/>
      <c r="C89" s="17" t="s">
        <v>2071</v>
      </c>
      <c r="D89" s="17" t="s">
        <v>2071</v>
      </c>
      <c r="E89" s="17" t="s">
        <v>2200</v>
      </c>
      <c r="F89" s="17" t="s">
        <v>2081</v>
      </c>
      <c r="G89" s="452" t="s">
        <v>2201</v>
      </c>
      <c r="H89" s="17" t="s">
        <v>2077</v>
      </c>
      <c r="I89" s="17" t="s">
        <v>2078</v>
      </c>
      <c r="J89" s="17" t="s">
        <v>2202</v>
      </c>
    </row>
    <row r="90" ht="24" spans="1:10">
      <c r="A90" s="23"/>
      <c r="B90" s="21"/>
      <c r="C90" s="17" t="s">
        <v>2071</v>
      </c>
      <c r="D90" s="17" t="s">
        <v>2071</v>
      </c>
      <c r="E90" s="17" t="s">
        <v>2203</v>
      </c>
      <c r="F90" s="17" t="s">
        <v>2081</v>
      </c>
      <c r="G90" s="452" t="s">
        <v>2204</v>
      </c>
      <c r="H90" s="17" t="s">
        <v>2077</v>
      </c>
      <c r="I90" s="17" t="s">
        <v>2078</v>
      </c>
      <c r="J90" s="17" t="s">
        <v>2205</v>
      </c>
    </row>
    <row r="91" ht="24" spans="1:10">
      <c r="A91" s="23"/>
      <c r="B91" s="21"/>
      <c r="C91" s="17" t="s">
        <v>2071</v>
      </c>
      <c r="D91" s="17" t="s">
        <v>2071</v>
      </c>
      <c r="E91" s="17" t="s">
        <v>2206</v>
      </c>
      <c r="F91" s="17" t="s">
        <v>2081</v>
      </c>
      <c r="G91" s="452" t="s">
        <v>2207</v>
      </c>
      <c r="H91" s="17" t="s">
        <v>2208</v>
      </c>
      <c r="I91" s="17" t="s">
        <v>2078</v>
      </c>
      <c r="J91" s="17" t="s">
        <v>2209</v>
      </c>
    </row>
    <row r="92" spans="1:10">
      <c r="A92" s="23"/>
      <c r="B92" s="21"/>
      <c r="C92" s="17" t="s">
        <v>2071</v>
      </c>
      <c r="D92" s="17" t="s">
        <v>2084</v>
      </c>
      <c r="E92" s="17" t="s">
        <v>2071</v>
      </c>
      <c r="F92" s="17"/>
      <c r="G92" s="452" t="s">
        <v>2072</v>
      </c>
      <c r="H92" s="17" t="s">
        <v>2071</v>
      </c>
      <c r="I92" s="17"/>
      <c r="J92" s="17" t="s">
        <v>2072</v>
      </c>
    </row>
    <row r="93" ht="60" spans="1:10">
      <c r="A93" s="23"/>
      <c r="B93" s="21"/>
      <c r="C93" s="17" t="s">
        <v>2071</v>
      </c>
      <c r="D93" s="17" t="s">
        <v>2071</v>
      </c>
      <c r="E93" s="17" t="s">
        <v>2210</v>
      </c>
      <c r="F93" s="17" t="s">
        <v>2081</v>
      </c>
      <c r="G93" s="452" t="s">
        <v>2090</v>
      </c>
      <c r="H93" s="17" t="s">
        <v>2087</v>
      </c>
      <c r="I93" s="17" t="s">
        <v>2078</v>
      </c>
      <c r="J93" s="17" t="s">
        <v>2211</v>
      </c>
    </row>
    <row r="94" ht="48" spans="1:10">
      <c r="A94" s="23"/>
      <c r="B94" s="21"/>
      <c r="C94" s="17" t="s">
        <v>2071</v>
      </c>
      <c r="D94" s="17" t="s">
        <v>2071</v>
      </c>
      <c r="E94" s="17" t="s">
        <v>2212</v>
      </c>
      <c r="F94" s="17" t="s">
        <v>2081</v>
      </c>
      <c r="G94" s="452" t="s">
        <v>2090</v>
      </c>
      <c r="H94" s="17" t="s">
        <v>2087</v>
      </c>
      <c r="I94" s="17" t="s">
        <v>2078</v>
      </c>
      <c r="J94" s="17" t="s">
        <v>2213</v>
      </c>
    </row>
    <row r="95" spans="1:10">
      <c r="A95" s="23"/>
      <c r="B95" s="21"/>
      <c r="C95" s="17" t="s">
        <v>2071</v>
      </c>
      <c r="D95" s="17" t="s">
        <v>2092</v>
      </c>
      <c r="E95" s="17" t="s">
        <v>2071</v>
      </c>
      <c r="F95" s="17"/>
      <c r="G95" s="452" t="s">
        <v>2072</v>
      </c>
      <c r="H95" s="17" t="s">
        <v>2071</v>
      </c>
      <c r="I95" s="17"/>
      <c r="J95" s="17" t="s">
        <v>2072</v>
      </c>
    </row>
    <row r="96" ht="60" spans="1:10">
      <c r="A96" s="23"/>
      <c r="B96" s="21"/>
      <c r="C96" s="17" t="s">
        <v>2071</v>
      </c>
      <c r="D96" s="17" t="s">
        <v>2071</v>
      </c>
      <c r="E96" s="17" t="s">
        <v>2214</v>
      </c>
      <c r="F96" s="17" t="s">
        <v>2081</v>
      </c>
      <c r="G96" s="452" t="s">
        <v>2090</v>
      </c>
      <c r="H96" s="17" t="s">
        <v>2087</v>
      </c>
      <c r="I96" s="17" t="s">
        <v>2078</v>
      </c>
      <c r="J96" s="17" t="s">
        <v>2215</v>
      </c>
    </row>
    <row r="97" spans="1:10">
      <c r="A97" s="23"/>
      <c r="B97" s="21"/>
      <c r="C97" s="17" t="s">
        <v>2095</v>
      </c>
      <c r="D97" s="17" t="s">
        <v>2071</v>
      </c>
      <c r="E97" s="17" t="s">
        <v>2071</v>
      </c>
      <c r="F97" s="17"/>
      <c r="G97" s="452" t="s">
        <v>2072</v>
      </c>
      <c r="H97" s="17" t="s">
        <v>2071</v>
      </c>
      <c r="I97" s="17"/>
      <c r="J97" s="17" t="s">
        <v>2072</v>
      </c>
    </row>
    <row r="98" spans="1:10">
      <c r="A98" s="23"/>
      <c r="B98" s="21"/>
      <c r="C98" s="17" t="s">
        <v>2071</v>
      </c>
      <c r="D98" s="17" t="s">
        <v>2096</v>
      </c>
      <c r="E98" s="17" t="s">
        <v>2071</v>
      </c>
      <c r="F98" s="17"/>
      <c r="G98" s="452" t="s">
        <v>2072</v>
      </c>
      <c r="H98" s="17" t="s">
        <v>2071</v>
      </c>
      <c r="I98" s="17"/>
      <c r="J98" s="17" t="s">
        <v>2072</v>
      </c>
    </row>
    <row r="99" ht="24" spans="1:10">
      <c r="A99" s="23"/>
      <c r="B99" s="21"/>
      <c r="C99" s="17" t="s">
        <v>2071</v>
      </c>
      <c r="D99" s="17" t="s">
        <v>2071</v>
      </c>
      <c r="E99" s="17" t="s">
        <v>2216</v>
      </c>
      <c r="F99" s="17" t="s">
        <v>2081</v>
      </c>
      <c r="G99" s="452" t="s">
        <v>2217</v>
      </c>
      <c r="H99" s="17" t="s">
        <v>2071</v>
      </c>
      <c r="I99" s="17" t="s">
        <v>2218</v>
      </c>
      <c r="J99" s="17" t="s">
        <v>2219</v>
      </c>
    </row>
    <row r="100" spans="1:10">
      <c r="A100" s="23"/>
      <c r="B100" s="21"/>
      <c r="C100" s="17" t="s">
        <v>2100</v>
      </c>
      <c r="D100" s="17" t="s">
        <v>2071</v>
      </c>
      <c r="E100" s="17" t="s">
        <v>2071</v>
      </c>
      <c r="F100" s="17"/>
      <c r="G100" s="452" t="s">
        <v>2072</v>
      </c>
      <c r="H100" s="17" t="s">
        <v>2071</v>
      </c>
      <c r="I100" s="17"/>
      <c r="J100" s="17" t="s">
        <v>2072</v>
      </c>
    </row>
    <row r="101" spans="1:10">
      <c r="A101" s="23"/>
      <c r="B101" s="21"/>
      <c r="C101" s="17" t="s">
        <v>2071</v>
      </c>
      <c r="D101" s="17" t="s">
        <v>2101</v>
      </c>
      <c r="E101" s="17" t="s">
        <v>2071</v>
      </c>
      <c r="F101" s="17"/>
      <c r="G101" s="452" t="s">
        <v>2072</v>
      </c>
      <c r="H101" s="17" t="s">
        <v>2071</v>
      </c>
      <c r="I101" s="17"/>
      <c r="J101" s="17" t="s">
        <v>2072</v>
      </c>
    </row>
    <row r="102" ht="48" spans="1:10">
      <c r="A102" s="23"/>
      <c r="B102" s="21"/>
      <c r="C102" s="17" t="s">
        <v>2071</v>
      </c>
      <c r="D102" s="17" t="s">
        <v>2071</v>
      </c>
      <c r="E102" s="17" t="s">
        <v>2220</v>
      </c>
      <c r="F102" s="17" t="s">
        <v>2075</v>
      </c>
      <c r="G102" s="452" t="s">
        <v>2124</v>
      </c>
      <c r="H102" s="17" t="s">
        <v>2087</v>
      </c>
      <c r="I102" s="17" t="s">
        <v>2078</v>
      </c>
      <c r="J102" s="17" t="s">
        <v>2221</v>
      </c>
    </row>
    <row r="103" ht="48" spans="1:10">
      <c r="A103" s="23"/>
      <c r="B103" s="21"/>
      <c r="C103" s="17" t="s">
        <v>2071</v>
      </c>
      <c r="D103" s="17" t="s">
        <v>2071</v>
      </c>
      <c r="E103" s="17" t="s">
        <v>2222</v>
      </c>
      <c r="F103" s="17" t="s">
        <v>2109</v>
      </c>
      <c r="G103" s="452" t="s">
        <v>2223</v>
      </c>
      <c r="H103" s="17" t="s">
        <v>2087</v>
      </c>
      <c r="I103" s="17" t="s">
        <v>2078</v>
      </c>
      <c r="J103" s="17" t="s">
        <v>2224</v>
      </c>
    </row>
    <row r="104" ht="23" customHeight="1" spans="1:10">
      <c r="A104" s="14" t="s">
        <v>2225</v>
      </c>
      <c r="B104" s="15"/>
      <c r="C104" s="15"/>
      <c r="D104" s="15"/>
      <c r="E104" s="15"/>
      <c r="F104" s="15"/>
      <c r="G104" s="15"/>
      <c r="H104" s="15"/>
      <c r="I104" s="15"/>
      <c r="J104" s="22"/>
    </row>
    <row r="105" spans="1:10">
      <c r="A105" s="23" t="s">
        <v>2226</v>
      </c>
      <c r="B105" s="21" t="s">
        <v>2227</v>
      </c>
      <c r="C105" s="17" t="s">
        <v>2070</v>
      </c>
      <c r="D105" s="17" t="s">
        <v>2071</v>
      </c>
      <c r="E105" s="17" t="s">
        <v>2071</v>
      </c>
      <c r="F105" s="17"/>
      <c r="G105" s="452" t="s">
        <v>2072</v>
      </c>
      <c r="H105" s="17" t="s">
        <v>2071</v>
      </c>
      <c r="I105" s="17"/>
      <c r="J105" s="17" t="s">
        <v>2072</v>
      </c>
    </row>
    <row r="106" spans="1:10">
      <c r="A106" s="23"/>
      <c r="B106" s="21"/>
      <c r="C106" s="17" t="s">
        <v>2071</v>
      </c>
      <c r="D106" s="17" t="s">
        <v>2073</v>
      </c>
      <c r="E106" s="17" t="s">
        <v>2071</v>
      </c>
      <c r="F106" s="17"/>
      <c r="G106" s="452" t="s">
        <v>2072</v>
      </c>
      <c r="H106" s="17" t="s">
        <v>2071</v>
      </c>
      <c r="I106" s="17"/>
      <c r="J106" s="17" t="s">
        <v>2072</v>
      </c>
    </row>
    <row r="107" spans="1:10">
      <c r="A107" s="23"/>
      <c r="B107" s="21"/>
      <c r="C107" s="17" t="s">
        <v>2071</v>
      </c>
      <c r="D107" s="17" t="s">
        <v>2071</v>
      </c>
      <c r="E107" s="17" t="s">
        <v>2228</v>
      </c>
      <c r="F107" s="17" t="s">
        <v>2075</v>
      </c>
      <c r="G107" s="452" t="s">
        <v>2229</v>
      </c>
      <c r="H107" s="17" t="s">
        <v>2230</v>
      </c>
      <c r="I107" s="17" t="s">
        <v>2078</v>
      </c>
      <c r="J107" s="17" t="s">
        <v>2231</v>
      </c>
    </row>
    <row r="108" ht="24" spans="1:10">
      <c r="A108" s="23"/>
      <c r="B108" s="21"/>
      <c r="C108" s="17" t="s">
        <v>2071</v>
      </c>
      <c r="D108" s="17" t="s">
        <v>2071</v>
      </c>
      <c r="E108" s="17" t="s">
        <v>2232</v>
      </c>
      <c r="F108" s="17" t="s">
        <v>2075</v>
      </c>
      <c r="G108" s="452" t="s">
        <v>2233</v>
      </c>
      <c r="H108" s="17" t="s">
        <v>2077</v>
      </c>
      <c r="I108" s="17" t="s">
        <v>2078</v>
      </c>
      <c r="J108" s="17" t="s">
        <v>2234</v>
      </c>
    </row>
    <row r="109" spans="1:10">
      <c r="A109" s="23"/>
      <c r="B109" s="21"/>
      <c r="C109" s="17" t="s">
        <v>2071</v>
      </c>
      <c r="D109" s="17" t="s">
        <v>2084</v>
      </c>
      <c r="E109" s="17" t="s">
        <v>2071</v>
      </c>
      <c r="F109" s="17"/>
      <c r="G109" s="452" t="s">
        <v>2072</v>
      </c>
      <c r="H109" s="17" t="s">
        <v>2071</v>
      </c>
      <c r="I109" s="17"/>
      <c r="J109" s="17" t="s">
        <v>2072</v>
      </c>
    </row>
    <row r="110" spans="1:10">
      <c r="A110" s="23"/>
      <c r="B110" s="21"/>
      <c r="C110" s="17" t="s">
        <v>2071</v>
      </c>
      <c r="D110" s="17" t="s">
        <v>2071</v>
      </c>
      <c r="E110" s="17" t="s">
        <v>2235</v>
      </c>
      <c r="F110" s="17" t="s">
        <v>2109</v>
      </c>
      <c r="G110" s="452" t="s">
        <v>2236</v>
      </c>
      <c r="H110" s="17" t="s">
        <v>2087</v>
      </c>
      <c r="I110" s="17" t="s">
        <v>2078</v>
      </c>
      <c r="J110" s="17" t="s">
        <v>2237</v>
      </c>
    </row>
    <row r="111" spans="1:10">
      <c r="A111" s="23"/>
      <c r="B111" s="21"/>
      <c r="C111" s="17" t="s">
        <v>2095</v>
      </c>
      <c r="D111" s="17" t="s">
        <v>2071</v>
      </c>
      <c r="E111" s="17" t="s">
        <v>2071</v>
      </c>
      <c r="F111" s="17"/>
      <c r="G111" s="452" t="s">
        <v>2072</v>
      </c>
      <c r="H111" s="17" t="s">
        <v>2071</v>
      </c>
      <c r="I111" s="17"/>
      <c r="J111" s="17" t="s">
        <v>2072</v>
      </c>
    </row>
    <row r="112" spans="1:10">
      <c r="A112" s="23"/>
      <c r="B112" s="21"/>
      <c r="C112" s="17" t="s">
        <v>2071</v>
      </c>
      <c r="D112" s="17" t="s">
        <v>2096</v>
      </c>
      <c r="E112" s="17" t="s">
        <v>2071</v>
      </c>
      <c r="F112" s="17"/>
      <c r="G112" s="452" t="s">
        <v>2072</v>
      </c>
      <c r="H112" s="17" t="s">
        <v>2071</v>
      </c>
      <c r="I112" s="17"/>
      <c r="J112" s="17" t="s">
        <v>2072</v>
      </c>
    </row>
    <row r="113" spans="1:10">
      <c r="A113" s="23"/>
      <c r="B113" s="21"/>
      <c r="C113" s="17" t="s">
        <v>2071</v>
      </c>
      <c r="D113" s="17" t="s">
        <v>2071</v>
      </c>
      <c r="E113" s="17" t="s">
        <v>2238</v>
      </c>
      <c r="F113" s="17" t="s">
        <v>2075</v>
      </c>
      <c r="G113" s="452" t="s">
        <v>2239</v>
      </c>
      <c r="H113" s="17" t="s">
        <v>2087</v>
      </c>
      <c r="I113" s="17" t="s">
        <v>2078</v>
      </c>
      <c r="J113" s="17" t="s">
        <v>2240</v>
      </c>
    </row>
    <row r="114" spans="1:10">
      <c r="A114" s="23"/>
      <c r="B114" s="21"/>
      <c r="C114" s="17" t="s">
        <v>2100</v>
      </c>
      <c r="D114" s="17" t="s">
        <v>2071</v>
      </c>
      <c r="E114" s="17" t="s">
        <v>2071</v>
      </c>
      <c r="F114" s="17"/>
      <c r="G114" s="452" t="s">
        <v>2072</v>
      </c>
      <c r="H114" s="17" t="s">
        <v>2071</v>
      </c>
      <c r="I114" s="17"/>
      <c r="J114" s="17" t="s">
        <v>2072</v>
      </c>
    </row>
    <row r="115" spans="1:10">
      <c r="A115" s="23"/>
      <c r="B115" s="21"/>
      <c r="C115" s="17" t="s">
        <v>2071</v>
      </c>
      <c r="D115" s="17" t="s">
        <v>2101</v>
      </c>
      <c r="E115" s="17" t="s">
        <v>2071</v>
      </c>
      <c r="F115" s="17"/>
      <c r="G115" s="452" t="s">
        <v>2072</v>
      </c>
      <c r="H115" s="17" t="s">
        <v>2071</v>
      </c>
      <c r="I115" s="17"/>
      <c r="J115" s="17" t="s">
        <v>2072</v>
      </c>
    </row>
    <row r="116" spans="1:10">
      <c r="A116" s="23"/>
      <c r="B116" s="21"/>
      <c r="C116" s="17" t="s">
        <v>2071</v>
      </c>
      <c r="D116" s="17" t="s">
        <v>2071</v>
      </c>
      <c r="E116" s="17" t="s">
        <v>2241</v>
      </c>
      <c r="F116" s="17" t="s">
        <v>2075</v>
      </c>
      <c r="G116" s="452" t="s">
        <v>2103</v>
      </c>
      <c r="H116" s="17" t="s">
        <v>2087</v>
      </c>
      <c r="I116" s="17" t="s">
        <v>2078</v>
      </c>
      <c r="J116" s="17" t="s">
        <v>2242</v>
      </c>
    </row>
    <row r="117" ht="23" customHeight="1" spans="1:10">
      <c r="A117" s="14" t="s">
        <v>2243</v>
      </c>
      <c r="B117" s="15"/>
      <c r="C117" s="15"/>
      <c r="D117" s="15"/>
      <c r="E117" s="15"/>
      <c r="F117" s="15"/>
      <c r="G117" s="15"/>
      <c r="H117" s="15"/>
      <c r="I117" s="15"/>
      <c r="J117" s="22"/>
    </row>
    <row r="118" spans="1:10">
      <c r="A118" s="21" t="s">
        <v>2244</v>
      </c>
      <c r="B118" s="21" t="s">
        <v>2245</v>
      </c>
      <c r="C118" s="17" t="s">
        <v>2070</v>
      </c>
      <c r="D118" s="17" t="s">
        <v>2071</v>
      </c>
      <c r="E118" s="17" t="s">
        <v>2071</v>
      </c>
      <c r="F118" s="17"/>
      <c r="G118" s="452" t="s">
        <v>2072</v>
      </c>
      <c r="H118" s="17" t="s">
        <v>2071</v>
      </c>
      <c r="I118" s="17"/>
      <c r="J118" s="17" t="s">
        <v>2072</v>
      </c>
    </row>
    <row r="119" spans="1:10">
      <c r="A119" s="21"/>
      <c r="B119" s="21"/>
      <c r="C119" s="17" t="s">
        <v>2071</v>
      </c>
      <c r="D119" s="17" t="s">
        <v>2073</v>
      </c>
      <c r="E119" s="17" t="s">
        <v>2071</v>
      </c>
      <c r="F119" s="17"/>
      <c r="G119" s="452" t="s">
        <v>2072</v>
      </c>
      <c r="H119" s="17" t="s">
        <v>2071</v>
      </c>
      <c r="I119" s="17"/>
      <c r="J119" s="17" t="s">
        <v>2072</v>
      </c>
    </row>
    <row r="120" spans="1:10">
      <c r="A120" s="21"/>
      <c r="B120" s="21"/>
      <c r="C120" s="17" t="s">
        <v>2071</v>
      </c>
      <c r="D120" s="17" t="s">
        <v>2071</v>
      </c>
      <c r="E120" s="17" t="s">
        <v>2246</v>
      </c>
      <c r="F120" s="17" t="s">
        <v>2081</v>
      </c>
      <c r="G120" s="452" t="s">
        <v>2247</v>
      </c>
      <c r="H120" s="17" t="s">
        <v>2248</v>
      </c>
      <c r="I120" s="17" t="s">
        <v>2078</v>
      </c>
      <c r="J120" s="17" t="s">
        <v>2249</v>
      </c>
    </row>
    <row r="121" spans="1:10">
      <c r="A121" s="21"/>
      <c r="B121" s="21"/>
      <c r="C121" s="17" t="s">
        <v>2071</v>
      </c>
      <c r="D121" s="17" t="s">
        <v>2071</v>
      </c>
      <c r="E121" s="17" t="s">
        <v>2250</v>
      </c>
      <c r="F121" s="17" t="s">
        <v>2081</v>
      </c>
      <c r="G121" s="452" t="s">
        <v>2251</v>
      </c>
      <c r="H121" s="17" t="s">
        <v>2252</v>
      </c>
      <c r="I121" s="17" t="s">
        <v>2078</v>
      </c>
      <c r="J121" s="17" t="s">
        <v>2253</v>
      </c>
    </row>
    <row r="122" spans="1:10">
      <c r="A122" s="21"/>
      <c r="B122" s="21"/>
      <c r="C122" s="17" t="s">
        <v>2071</v>
      </c>
      <c r="D122" s="17" t="s">
        <v>2071</v>
      </c>
      <c r="E122" s="17" t="s">
        <v>2254</v>
      </c>
      <c r="F122" s="17" t="s">
        <v>2075</v>
      </c>
      <c r="G122" s="452" t="s">
        <v>2255</v>
      </c>
      <c r="H122" s="17" t="s">
        <v>2248</v>
      </c>
      <c r="I122" s="17" t="s">
        <v>2078</v>
      </c>
      <c r="J122" s="17" t="s">
        <v>2256</v>
      </c>
    </row>
    <row r="123" spans="1:10">
      <c r="A123" s="21"/>
      <c r="B123" s="21"/>
      <c r="C123" s="17" t="s">
        <v>2071</v>
      </c>
      <c r="D123" s="17" t="s">
        <v>2084</v>
      </c>
      <c r="E123" s="17" t="s">
        <v>2071</v>
      </c>
      <c r="F123" s="17"/>
      <c r="G123" s="452" t="s">
        <v>2072</v>
      </c>
      <c r="H123" s="17" t="s">
        <v>2071</v>
      </c>
      <c r="I123" s="17"/>
      <c r="J123" s="17" t="s">
        <v>2072</v>
      </c>
    </row>
    <row r="124" spans="1:10">
      <c r="A124" s="21"/>
      <c r="B124" s="21"/>
      <c r="C124" s="17" t="s">
        <v>2071</v>
      </c>
      <c r="D124" s="17" t="s">
        <v>2071</v>
      </c>
      <c r="E124" s="17" t="s">
        <v>2257</v>
      </c>
      <c r="F124" s="17" t="s">
        <v>2081</v>
      </c>
      <c r="G124" s="452" t="s">
        <v>2090</v>
      </c>
      <c r="H124" s="17" t="s">
        <v>2087</v>
      </c>
      <c r="I124" s="17" t="s">
        <v>2078</v>
      </c>
      <c r="J124" s="17" t="s">
        <v>2258</v>
      </c>
    </row>
    <row r="125" spans="1:10">
      <c r="A125" s="21"/>
      <c r="B125" s="21"/>
      <c r="C125" s="17" t="s">
        <v>2071</v>
      </c>
      <c r="D125" s="17" t="s">
        <v>2071</v>
      </c>
      <c r="E125" s="17" t="s">
        <v>2259</v>
      </c>
      <c r="F125" s="17" t="s">
        <v>2075</v>
      </c>
      <c r="G125" s="452" t="s">
        <v>2090</v>
      </c>
      <c r="H125" s="17" t="s">
        <v>2087</v>
      </c>
      <c r="I125" s="17" t="s">
        <v>2078</v>
      </c>
      <c r="J125" s="17" t="s">
        <v>2260</v>
      </c>
    </row>
    <row r="126" spans="1:10">
      <c r="A126" s="21"/>
      <c r="B126" s="21"/>
      <c r="C126" s="17" t="s">
        <v>2071</v>
      </c>
      <c r="D126" s="17" t="s">
        <v>2071</v>
      </c>
      <c r="E126" s="17" t="s">
        <v>2261</v>
      </c>
      <c r="F126" s="17" t="s">
        <v>2075</v>
      </c>
      <c r="G126" s="452" t="s">
        <v>2090</v>
      </c>
      <c r="H126" s="17" t="s">
        <v>2087</v>
      </c>
      <c r="I126" s="17" t="s">
        <v>2078</v>
      </c>
      <c r="J126" s="17" t="s">
        <v>2262</v>
      </c>
    </row>
    <row r="127" spans="1:10">
      <c r="A127" s="21"/>
      <c r="B127" s="21"/>
      <c r="C127" s="17" t="s">
        <v>2071</v>
      </c>
      <c r="D127" s="17" t="s">
        <v>2092</v>
      </c>
      <c r="E127" s="17" t="s">
        <v>2071</v>
      </c>
      <c r="F127" s="17"/>
      <c r="G127" s="452" t="s">
        <v>2072</v>
      </c>
      <c r="H127" s="17" t="s">
        <v>2071</v>
      </c>
      <c r="I127" s="17"/>
      <c r="J127" s="17" t="s">
        <v>2072</v>
      </c>
    </row>
    <row r="128" spans="1:10">
      <c r="A128" s="21"/>
      <c r="B128" s="21"/>
      <c r="C128" s="17" t="s">
        <v>2071</v>
      </c>
      <c r="D128" s="17" t="s">
        <v>2071</v>
      </c>
      <c r="E128" s="17" t="s">
        <v>2263</v>
      </c>
      <c r="F128" s="17" t="s">
        <v>2109</v>
      </c>
      <c r="G128" s="452" t="s">
        <v>2264</v>
      </c>
      <c r="H128" s="17" t="s">
        <v>2265</v>
      </c>
      <c r="I128" s="17" t="s">
        <v>2078</v>
      </c>
      <c r="J128" s="17" t="s">
        <v>2266</v>
      </c>
    </row>
    <row r="129" spans="1:10">
      <c r="A129" s="21"/>
      <c r="B129" s="21"/>
      <c r="C129" s="17" t="s">
        <v>2095</v>
      </c>
      <c r="D129" s="17" t="s">
        <v>2071</v>
      </c>
      <c r="E129" s="17" t="s">
        <v>2071</v>
      </c>
      <c r="F129" s="17"/>
      <c r="G129" s="452" t="s">
        <v>2072</v>
      </c>
      <c r="H129" s="17" t="s">
        <v>2071</v>
      </c>
      <c r="I129" s="17"/>
      <c r="J129" s="17" t="s">
        <v>2072</v>
      </c>
    </row>
    <row r="130" spans="1:10">
      <c r="A130" s="21"/>
      <c r="B130" s="21"/>
      <c r="C130" s="17" t="s">
        <v>2071</v>
      </c>
      <c r="D130" s="17" t="s">
        <v>2096</v>
      </c>
      <c r="E130" s="17" t="s">
        <v>2071</v>
      </c>
      <c r="F130" s="17"/>
      <c r="G130" s="452" t="s">
        <v>2072</v>
      </c>
      <c r="H130" s="17" t="s">
        <v>2071</v>
      </c>
      <c r="I130" s="17"/>
      <c r="J130" s="17" t="s">
        <v>2072</v>
      </c>
    </row>
    <row r="131" spans="1:10">
      <c r="A131" s="21"/>
      <c r="B131" s="21"/>
      <c r="C131" s="17" t="s">
        <v>2071</v>
      </c>
      <c r="D131" s="17" t="s">
        <v>2071</v>
      </c>
      <c r="E131" s="17" t="s">
        <v>2267</v>
      </c>
      <c r="F131" s="17" t="s">
        <v>2075</v>
      </c>
      <c r="G131" s="452" t="s">
        <v>2239</v>
      </c>
      <c r="H131" s="17" t="s">
        <v>2087</v>
      </c>
      <c r="I131" s="17" t="s">
        <v>2078</v>
      </c>
      <c r="J131" s="17" t="s">
        <v>2268</v>
      </c>
    </row>
    <row r="132" spans="1:10">
      <c r="A132" s="21"/>
      <c r="B132" s="21"/>
      <c r="C132" s="17" t="s">
        <v>2071</v>
      </c>
      <c r="D132" s="17" t="s">
        <v>2071</v>
      </c>
      <c r="E132" s="17" t="s">
        <v>2269</v>
      </c>
      <c r="F132" s="17" t="s">
        <v>2081</v>
      </c>
      <c r="G132" s="452" t="s">
        <v>2270</v>
      </c>
      <c r="H132" s="17" t="s">
        <v>2271</v>
      </c>
      <c r="I132" s="17" t="s">
        <v>2218</v>
      </c>
      <c r="J132" s="17" t="s">
        <v>2272</v>
      </c>
    </row>
    <row r="133" spans="1:10">
      <c r="A133" s="21"/>
      <c r="B133" s="21"/>
      <c r="C133" s="17" t="s">
        <v>2071</v>
      </c>
      <c r="D133" s="17" t="s">
        <v>2273</v>
      </c>
      <c r="E133" s="17" t="s">
        <v>2071</v>
      </c>
      <c r="F133" s="17"/>
      <c r="G133" s="452" t="s">
        <v>2072</v>
      </c>
      <c r="H133" s="17" t="s">
        <v>2071</v>
      </c>
      <c r="I133" s="17"/>
      <c r="J133" s="17" t="s">
        <v>2072</v>
      </c>
    </row>
    <row r="134" spans="1:10">
      <c r="A134" s="21"/>
      <c r="B134" s="21"/>
      <c r="C134" s="17" t="s">
        <v>2071</v>
      </c>
      <c r="D134" s="17" t="s">
        <v>2071</v>
      </c>
      <c r="E134" s="17" t="s">
        <v>2274</v>
      </c>
      <c r="F134" s="17" t="s">
        <v>2075</v>
      </c>
      <c r="G134" s="452" t="s">
        <v>2090</v>
      </c>
      <c r="H134" s="17" t="s">
        <v>2087</v>
      </c>
      <c r="I134" s="17" t="s">
        <v>2078</v>
      </c>
      <c r="J134" s="17" t="s">
        <v>2275</v>
      </c>
    </row>
    <row r="135" spans="1:10">
      <c r="A135" s="21"/>
      <c r="B135" s="21"/>
      <c r="C135" s="17" t="s">
        <v>2071</v>
      </c>
      <c r="D135" s="17" t="s">
        <v>2071</v>
      </c>
      <c r="E135" s="17" t="s">
        <v>2276</v>
      </c>
      <c r="F135" s="17" t="s">
        <v>2075</v>
      </c>
      <c r="G135" s="452" t="s">
        <v>2090</v>
      </c>
      <c r="H135" s="17" t="s">
        <v>2087</v>
      </c>
      <c r="I135" s="17" t="s">
        <v>2078</v>
      </c>
      <c r="J135" s="17" t="s">
        <v>2277</v>
      </c>
    </row>
    <row r="136" spans="1:10">
      <c r="A136" s="21"/>
      <c r="B136" s="21"/>
      <c r="C136" s="17" t="s">
        <v>2071</v>
      </c>
      <c r="D136" s="17" t="s">
        <v>2071</v>
      </c>
      <c r="E136" s="17" t="s">
        <v>2278</v>
      </c>
      <c r="F136" s="17" t="s">
        <v>2075</v>
      </c>
      <c r="G136" s="452" t="s">
        <v>2239</v>
      </c>
      <c r="H136" s="17" t="s">
        <v>2087</v>
      </c>
      <c r="I136" s="17" t="s">
        <v>2078</v>
      </c>
      <c r="J136" s="17" t="s">
        <v>2279</v>
      </c>
    </row>
    <row r="137" spans="1:10">
      <c r="A137" s="21"/>
      <c r="B137" s="21"/>
      <c r="C137" s="17" t="s">
        <v>2071</v>
      </c>
      <c r="D137" s="17" t="s">
        <v>2071</v>
      </c>
      <c r="E137" s="17" t="s">
        <v>2280</v>
      </c>
      <c r="F137" s="17" t="s">
        <v>2075</v>
      </c>
      <c r="G137" s="452" t="s">
        <v>2090</v>
      </c>
      <c r="H137" s="17" t="s">
        <v>2087</v>
      </c>
      <c r="I137" s="17" t="s">
        <v>2078</v>
      </c>
      <c r="J137" s="17" t="s">
        <v>2281</v>
      </c>
    </row>
    <row r="138" spans="1:10">
      <c r="A138" s="21"/>
      <c r="B138" s="21"/>
      <c r="C138" s="17" t="s">
        <v>2100</v>
      </c>
      <c r="D138" s="17" t="s">
        <v>2071</v>
      </c>
      <c r="E138" s="17" t="s">
        <v>2071</v>
      </c>
      <c r="F138" s="17"/>
      <c r="G138" s="452" t="s">
        <v>2072</v>
      </c>
      <c r="H138" s="17" t="s">
        <v>2071</v>
      </c>
      <c r="I138" s="17"/>
      <c r="J138" s="17" t="s">
        <v>2072</v>
      </c>
    </row>
    <row r="139" spans="1:10">
      <c r="A139" s="21"/>
      <c r="B139" s="21"/>
      <c r="C139" s="17" t="s">
        <v>2071</v>
      </c>
      <c r="D139" s="17" t="s">
        <v>2101</v>
      </c>
      <c r="E139" s="17" t="s">
        <v>2071</v>
      </c>
      <c r="F139" s="17"/>
      <c r="G139" s="452" t="s">
        <v>2072</v>
      </c>
      <c r="H139" s="17" t="s">
        <v>2071</v>
      </c>
      <c r="I139" s="17"/>
      <c r="J139" s="17" t="s">
        <v>2072</v>
      </c>
    </row>
    <row r="140" spans="1:10">
      <c r="A140" s="21"/>
      <c r="B140" s="21"/>
      <c r="C140" s="17" t="s">
        <v>2071</v>
      </c>
      <c r="D140" s="17" t="s">
        <v>2071</v>
      </c>
      <c r="E140" s="17" t="s">
        <v>2282</v>
      </c>
      <c r="F140" s="17" t="s">
        <v>2075</v>
      </c>
      <c r="G140" s="452" t="s">
        <v>2124</v>
      </c>
      <c r="H140" s="17" t="s">
        <v>2087</v>
      </c>
      <c r="I140" s="17" t="s">
        <v>2078</v>
      </c>
      <c r="J140" s="17" t="s">
        <v>2283</v>
      </c>
    </row>
    <row r="141" spans="1:10">
      <c r="A141" s="21"/>
      <c r="B141" s="21"/>
      <c r="C141" s="17" t="s">
        <v>2071</v>
      </c>
      <c r="D141" s="17" t="s">
        <v>2071</v>
      </c>
      <c r="E141" s="17" t="s">
        <v>2284</v>
      </c>
      <c r="F141" s="17" t="s">
        <v>2075</v>
      </c>
      <c r="G141" s="452" t="s">
        <v>2086</v>
      </c>
      <c r="H141" s="17" t="s">
        <v>2087</v>
      </c>
      <c r="I141" s="17" t="s">
        <v>2078</v>
      </c>
      <c r="J141" s="17" t="s">
        <v>2285</v>
      </c>
    </row>
    <row r="142" ht="23" customHeight="1" spans="1:10">
      <c r="A142" s="14" t="s">
        <v>2286</v>
      </c>
      <c r="B142" s="15"/>
      <c r="C142" s="15"/>
      <c r="D142" s="15"/>
      <c r="E142" s="15"/>
      <c r="F142" s="15"/>
      <c r="G142" s="15"/>
      <c r="H142" s="15"/>
      <c r="I142" s="15"/>
      <c r="J142" s="22"/>
    </row>
    <row r="143" spans="1:10">
      <c r="A143" s="23" t="s">
        <v>2287</v>
      </c>
      <c r="B143" s="21" t="s">
        <v>2288</v>
      </c>
      <c r="C143" s="17" t="s">
        <v>2070</v>
      </c>
      <c r="D143" s="17" t="s">
        <v>2071</v>
      </c>
      <c r="E143" s="17" t="s">
        <v>2071</v>
      </c>
      <c r="F143" s="17"/>
      <c r="G143" s="452" t="s">
        <v>2072</v>
      </c>
      <c r="H143" s="17" t="s">
        <v>2071</v>
      </c>
      <c r="I143" s="17"/>
      <c r="J143" s="17" t="s">
        <v>2072</v>
      </c>
    </row>
    <row r="144" spans="1:10">
      <c r="A144" s="23"/>
      <c r="B144" s="21"/>
      <c r="C144" s="17" t="s">
        <v>2071</v>
      </c>
      <c r="D144" s="17" t="s">
        <v>2073</v>
      </c>
      <c r="E144" s="17" t="s">
        <v>2071</v>
      </c>
      <c r="F144" s="17"/>
      <c r="G144" s="452" t="s">
        <v>2072</v>
      </c>
      <c r="H144" s="17" t="s">
        <v>2071</v>
      </c>
      <c r="I144" s="17"/>
      <c r="J144" s="17" t="s">
        <v>2072</v>
      </c>
    </row>
    <row r="145" spans="1:10">
      <c r="A145" s="23"/>
      <c r="B145" s="21"/>
      <c r="C145" s="17" t="s">
        <v>2071</v>
      </c>
      <c r="D145" s="17" t="s">
        <v>2071</v>
      </c>
      <c r="E145" s="17" t="s">
        <v>2289</v>
      </c>
      <c r="F145" s="17" t="s">
        <v>2081</v>
      </c>
      <c r="G145" s="452" t="s">
        <v>2160</v>
      </c>
      <c r="H145" s="17" t="s">
        <v>2161</v>
      </c>
      <c r="I145" s="17" t="s">
        <v>2078</v>
      </c>
      <c r="J145" s="17" t="s">
        <v>2290</v>
      </c>
    </row>
    <row r="146" spans="1:10">
      <c r="A146" s="23"/>
      <c r="B146" s="21"/>
      <c r="C146" s="17" t="s">
        <v>2071</v>
      </c>
      <c r="D146" s="17" t="s">
        <v>2084</v>
      </c>
      <c r="E146" s="17" t="s">
        <v>2071</v>
      </c>
      <c r="F146" s="17"/>
      <c r="G146" s="452" t="s">
        <v>2072</v>
      </c>
      <c r="H146" s="17" t="s">
        <v>2071</v>
      </c>
      <c r="I146" s="17"/>
      <c r="J146" s="17" t="s">
        <v>2072</v>
      </c>
    </row>
    <row r="147" ht="36" spans="1:10">
      <c r="A147" s="23"/>
      <c r="B147" s="21"/>
      <c r="C147" s="17" t="s">
        <v>2071</v>
      </c>
      <c r="D147" s="17" t="s">
        <v>2071</v>
      </c>
      <c r="E147" s="17" t="s">
        <v>2291</v>
      </c>
      <c r="F147" s="17" t="s">
        <v>2081</v>
      </c>
      <c r="G147" s="452" t="s">
        <v>2090</v>
      </c>
      <c r="H147" s="17" t="s">
        <v>2087</v>
      </c>
      <c r="I147" s="17" t="s">
        <v>2078</v>
      </c>
      <c r="J147" s="17" t="s">
        <v>2292</v>
      </c>
    </row>
    <row r="148" spans="1:10">
      <c r="A148" s="23"/>
      <c r="B148" s="21"/>
      <c r="C148" s="17" t="s">
        <v>2071</v>
      </c>
      <c r="D148" s="17" t="s">
        <v>2092</v>
      </c>
      <c r="E148" s="17" t="s">
        <v>2071</v>
      </c>
      <c r="F148" s="17"/>
      <c r="G148" s="452" t="s">
        <v>2072</v>
      </c>
      <c r="H148" s="17" t="s">
        <v>2071</v>
      </c>
      <c r="I148" s="17"/>
      <c r="J148" s="17" t="s">
        <v>2072</v>
      </c>
    </row>
    <row r="149" ht="24" spans="1:10">
      <c r="A149" s="23"/>
      <c r="B149" s="21"/>
      <c r="C149" s="17" t="s">
        <v>2071</v>
      </c>
      <c r="D149" s="17" t="s">
        <v>2071</v>
      </c>
      <c r="E149" s="17" t="s">
        <v>2293</v>
      </c>
      <c r="F149" s="17" t="s">
        <v>2075</v>
      </c>
      <c r="G149" s="452" t="s">
        <v>2098</v>
      </c>
      <c r="H149" s="17" t="s">
        <v>2087</v>
      </c>
      <c r="I149" s="17" t="s">
        <v>2078</v>
      </c>
      <c r="J149" s="17" t="s">
        <v>2294</v>
      </c>
    </row>
    <row r="150" spans="1:10">
      <c r="A150" s="23"/>
      <c r="B150" s="21"/>
      <c r="C150" s="17" t="s">
        <v>2095</v>
      </c>
      <c r="D150" s="17" t="s">
        <v>2071</v>
      </c>
      <c r="E150" s="17" t="s">
        <v>2071</v>
      </c>
      <c r="F150" s="17"/>
      <c r="G150" s="452" t="s">
        <v>2072</v>
      </c>
      <c r="H150" s="17" t="s">
        <v>2071</v>
      </c>
      <c r="I150" s="17"/>
      <c r="J150" s="17" t="s">
        <v>2072</v>
      </c>
    </row>
    <row r="151" spans="1:10">
      <c r="A151" s="23"/>
      <c r="B151" s="21"/>
      <c r="C151" s="17" t="s">
        <v>2071</v>
      </c>
      <c r="D151" s="17" t="s">
        <v>2096</v>
      </c>
      <c r="E151" s="17" t="s">
        <v>2071</v>
      </c>
      <c r="F151" s="17"/>
      <c r="G151" s="452" t="s">
        <v>2072</v>
      </c>
      <c r="H151" s="17" t="s">
        <v>2071</v>
      </c>
      <c r="I151" s="17"/>
      <c r="J151" s="17" t="s">
        <v>2072</v>
      </c>
    </row>
    <row r="152" ht="24" spans="1:10">
      <c r="A152" s="23"/>
      <c r="B152" s="21"/>
      <c r="C152" s="17" t="s">
        <v>2071</v>
      </c>
      <c r="D152" s="17" t="s">
        <v>2071</v>
      </c>
      <c r="E152" s="17" t="s">
        <v>2295</v>
      </c>
      <c r="F152" s="17" t="s">
        <v>2109</v>
      </c>
      <c r="G152" s="452" t="s">
        <v>2164</v>
      </c>
      <c r="H152" s="17" t="s">
        <v>2296</v>
      </c>
      <c r="I152" s="17" t="s">
        <v>2078</v>
      </c>
      <c r="J152" s="17" t="s">
        <v>2297</v>
      </c>
    </row>
    <row r="153" spans="1:10">
      <c r="A153" s="23"/>
      <c r="B153" s="21"/>
      <c r="C153" s="17" t="s">
        <v>2100</v>
      </c>
      <c r="D153" s="17" t="s">
        <v>2071</v>
      </c>
      <c r="E153" s="17" t="s">
        <v>2071</v>
      </c>
      <c r="F153" s="17"/>
      <c r="G153" s="452" t="s">
        <v>2072</v>
      </c>
      <c r="H153" s="17" t="s">
        <v>2071</v>
      </c>
      <c r="I153" s="17"/>
      <c r="J153" s="17" t="s">
        <v>2072</v>
      </c>
    </row>
    <row r="154" spans="1:10">
      <c r="A154" s="23"/>
      <c r="B154" s="21"/>
      <c r="C154" s="17" t="s">
        <v>2071</v>
      </c>
      <c r="D154" s="17" t="s">
        <v>2101</v>
      </c>
      <c r="E154" s="17" t="s">
        <v>2071</v>
      </c>
      <c r="F154" s="17"/>
      <c r="G154" s="452" t="s">
        <v>2072</v>
      </c>
      <c r="H154" s="17" t="s">
        <v>2071</v>
      </c>
      <c r="I154" s="17"/>
      <c r="J154" s="17" t="s">
        <v>2072</v>
      </c>
    </row>
    <row r="155" ht="36" spans="1:10">
      <c r="A155" s="23"/>
      <c r="B155" s="21"/>
      <c r="C155" s="17" t="s">
        <v>2071</v>
      </c>
      <c r="D155" s="17" t="s">
        <v>2071</v>
      </c>
      <c r="E155" s="17" t="s">
        <v>2298</v>
      </c>
      <c r="F155" s="17" t="s">
        <v>2075</v>
      </c>
      <c r="G155" s="452" t="s">
        <v>2239</v>
      </c>
      <c r="H155" s="17" t="s">
        <v>2087</v>
      </c>
      <c r="I155" s="17" t="s">
        <v>2078</v>
      </c>
      <c r="J155" s="17" t="s">
        <v>2299</v>
      </c>
    </row>
    <row r="156" ht="23" customHeight="1" spans="1:10">
      <c r="A156" s="14" t="s">
        <v>2300</v>
      </c>
      <c r="B156" s="15"/>
      <c r="C156" s="15"/>
      <c r="D156" s="15"/>
      <c r="E156" s="15"/>
      <c r="F156" s="15"/>
      <c r="G156" s="15"/>
      <c r="H156" s="15"/>
      <c r="I156" s="15"/>
      <c r="J156" s="22"/>
    </row>
    <row r="157" spans="1:10">
      <c r="A157" s="21" t="s">
        <v>2301</v>
      </c>
      <c r="B157" s="21" t="s">
        <v>2302</v>
      </c>
      <c r="C157" s="17" t="s">
        <v>2070</v>
      </c>
      <c r="D157" s="17" t="s">
        <v>2071</v>
      </c>
      <c r="E157" s="17" t="s">
        <v>2071</v>
      </c>
      <c r="F157" s="17"/>
      <c r="G157" s="452" t="s">
        <v>2072</v>
      </c>
      <c r="H157" s="17" t="s">
        <v>2071</v>
      </c>
      <c r="I157" s="17"/>
      <c r="J157" s="17" t="s">
        <v>2072</v>
      </c>
    </row>
    <row r="158" spans="1:10">
      <c r="A158" s="21"/>
      <c r="B158" s="21"/>
      <c r="C158" s="17" t="s">
        <v>2071</v>
      </c>
      <c r="D158" s="17" t="s">
        <v>2073</v>
      </c>
      <c r="E158" s="17" t="s">
        <v>2071</v>
      </c>
      <c r="F158" s="17"/>
      <c r="G158" s="452" t="s">
        <v>2072</v>
      </c>
      <c r="H158" s="17" t="s">
        <v>2071</v>
      </c>
      <c r="I158" s="17"/>
      <c r="J158" s="17" t="s">
        <v>2072</v>
      </c>
    </row>
    <row r="159" spans="1:10">
      <c r="A159" s="21"/>
      <c r="B159" s="21"/>
      <c r="C159" s="17" t="s">
        <v>2071</v>
      </c>
      <c r="D159" s="17" t="s">
        <v>2071</v>
      </c>
      <c r="E159" s="17" t="s">
        <v>2303</v>
      </c>
      <c r="F159" s="17" t="s">
        <v>2081</v>
      </c>
      <c r="G159" s="452" t="s">
        <v>2304</v>
      </c>
      <c r="H159" s="17" t="s">
        <v>2230</v>
      </c>
      <c r="I159" s="17" t="s">
        <v>2078</v>
      </c>
      <c r="J159" s="17" t="s">
        <v>2305</v>
      </c>
    </row>
    <row r="160" spans="1:10">
      <c r="A160" s="21"/>
      <c r="B160" s="21"/>
      <c r="C160" s="17" t="s">
        <v>2071</v>
      </c>
      <c r="D160" s="17" t="s">
        <v>2092</v>
      </c>
      <c r="E160" s="17" t="s">
        <v>2071</v>
      </c>
      <c r="F160" s="17"/>
      <c r="G160" s="452" t="s">
        <v>2072</v>
      </c>
      <c r="H160" s="17" t="s">
        <v>2071</v>
      </c>
      <c r="I160" s="17"/>
      <c r="J160" s="17" t="s">
        <v>2072</v>
      </c>
    </row>
    <row r="161" spans="1:10">
      <c r="A161" s="21"/>
      <c r="B161" s="21"/>
      <c r="C161" s="17" t="s">
        <v>2071</v>
      </c>
      <c r="D161" s="17" t="s">
        <v>2071</v>
      </c>
      <c r="E161" s="17" t="s">
        <v>2306</v>
      </c>
      <c r="F161" s="17" t="s">
        <v>2075</v>
      </c>
      <c r="G161" s="452" t="s">
        <v>2223</v>
      </c>
      <c r="H161" s="17" t="s">
        <v>2271</v>
      </c>
      <c r="I161" s="17" t="s">
        <v>2078</v>
      </c>
      <c r="J161" s="17" t="s">
        <v>2307</v>
      </c>
    </row>
    <row r="162" spans="1:10">
      <c r="A162" s="21"/>
      <c r="B162" s="21"/>
      <c r="C162" s="17" t="s">
        <v>2095</v>
      </c>
      <c r="D162" s="17" t="s">
        <v>2071</v>
      </c>
      <c r="E162" s="17" t="s">
        <v>2071</v>
      </c>
      <c r="F162" s="17"/>
      <c r="G162" s="452" t="s">
        <v>2072</v>
      </c>
      <c r="H162" s="17" t="s">
        <v>2071</v>
      </c>
      <c r="I162" s="17"/>
      <c r="J162" s="17" t="s">
        <v>2072</v>
      </c>
    </row>
    <row r="163" spans="1:10">
      <c r="A163" s="21"/>
      <c r="B163" s="21"/>
      <c r="C163" s="17" t="s">
        <v>2071</v>
      </c>
      <c r="D163" s="17" t="s">
        <v>2308</v>
      </c>
      <c r="E163" s="17" t="s">
        <v>2071</v>
      </c>
      <c r="F163" s="17"/>
      <c r="G163" s="452" t="s">
        <v>2072</v>
      </c>
      <c r="H163" s="17" t="s">
        <v>2071</v>
      </c>
      <c r="I163" s="17"/>
      <c r="J163" s="17" t="s">
        <v>2072</v>
      </c>
    </row>
    <row r="164" ht="24" spans="1:10">
      <c r="A164" s="21"/>
      <c r="B164" s="21"/>
      <c r="C164" s="17" t="s">
        <v>2071</v>
      </c>
      <c r="D164" s="17" t="s">
        <v>2071</v>
      </c>
      <c r="E164" s="17" t="s">
        <v>2309</v>
      </c>
      <c r="F164" s="17" t="s">
        <v>2081</v>
      </c>
      <c r="G164" s="452" t="s">
        <v>2310</v>
      </c>
      <c r="H164" s="17" t="s">
        <v>2311</v>
      </c>
      <c r="I164" s="17" t="s">
        <v>2078</v>
      </c>
      <c r="J164" s="17" t="s">
        <v>2312</v>
      </c>
    </row>
    <row r="165" spans="1:10">
      <c r="A165" s="21"/>
      <c r="B165" s="21"/>
      <c r="C165" s="17" t="s">
        <v>2071</v>
      </c>
      <c r="D165" s="17" t="s">
        <v>2273</v>
      </c>
      <c r="E165" s="17" t="s">
        <v>2071</v>
      </c>
      <c r="F165" s="17"/>
      <c r="G165" s="452" t="s">
        <v>2072</v>
      </c>
      <c r="H165" s="17" t="s">
        <v>2071</v>
      </c>
      <c r="I165" s="17"/>
      <c r="J165" s="17" t="s">
        <v>2072</v>
      </c>
    </row>
    <row r="166" spans="1:10">
      <c r="A166" s="21"/>
      <c r="B166" s="21"/>
      <c r="C166" s="17" t="s">
        <v>2071</v>
      </c>
      <c r="D166" s="17" t="s">
        <v>2071</v>
      </c>
      <c r="E166" s="17" t="s">
        <v>2313</v>
      </c>
      <c r="F166" s="17" t="s">
        <v>2081</v>
      </c>
      <c r="G166" s="452" t="s">
        <v>2090</v>
      </c>
      <c r="H166" s="17" t="s">
        <v>2087</v>
      </c>
      <c r="I166" s="17" t="s">
        <v>2218</v>
      </c>
      <c r="J166" s="17" t="s">
        <v>2314</v>
      </c>
    </row>
    <row r="167" spans="1:10">
      <c r="A167" s="21"/>
      <c r="B167" s="21"/>
      <c r="C167" s="17" t="s">
        <v>2100</v>
      </c>
      <c r="D167" s="17" t="s">
        <v>2071</v>
      </c>
      <c r="E167" s="17" t="s">
        <v>2071</v>
      </c>
      <c r="F167" s="17"/>
      <c r="G167" s="452" t="s">
        <v>2072</v>
      </c>
      <c r="H167" s="17" t="s">
        <v>2071</v>
      </c>
      <c r="I167" s="17"/>
      <c r="J167" s="17" t="s">
        <v>2072</v>
      </c>
    </row>
    <row r="168" spans="1:10">
      <c r="A168" s="21"/>
      <c r="B168" s="21"/>
      <c r="C168" s="17" t="s">
        <v>2071</v>
      </c>
      <c r="D168" s="17" t="s">
        <v>2101</v>
      </c>
      <c r="E168" s="17" t="s">
        <v>2071</v>
      </c>
      <c r="F168" s="17"/>
      <c r="G168" s="452" t="s">
        <v>2072</v>
      </c>
      <c r="H168" s="17" t="s">
        <v>2071</v>
      </c>
      <c r="I168" s="17"/>
      <c r="J168" s="17" t="s">
        <v>2072</v>
      </c>
    </row>
    <row r="169" spans="1:10">
      <c r="A169" s="21"/>
      <c r="B169" s="21"/>
      <c r="C169" s="17" t="s">
        <v>2071</v>
      </c>
      <c r="D169" s="17" t="s">
        <v>2071</v>
      </c>
      <c r="E169" s="17" t="s">
        <v>2315</v>
      </c>
      <c r="F169" s="17" t="s">
        <v>2081</v>
      </c>
      <c r="G169" s="452" t="s">
        <v>2124</v>
      </c>
      <c r="H169" s="17" t="s">
        <v>2087</v>
      </c>
      <c r="I169" s="17" t="s">
        <v>2218</v>
      </c>
      <c r="J169" s="17" t="s">
        <v>2316</v>
      </c>
    </row>
    <row r="170" ht="23" customHeight="1" spans="1:10">
      <c r="A170" s="14" t="s">
        <v>2317</v>
      </c>
      <c r="B170" s="15"/>
      <c r="C170" s="15"/>
      <c r="D170" s="15"/>
      <c r="E170" s="15"/>
      <c r="F170" s="15"/>
      <c r="G170" s="15"/>
      <c r="H170" s="15"/>
      <c r="I170" s="15"/>
      <c r="J170" s="22"/>
    </row>
    <row r="171" spans="1:10">
      <c r="A171" s="24" t="s">
        <v>2318</v>
      </c>
      <c r="B171" s="24" t="s">
        <v>2319</v>
      </c>
      <c r="C171" s="17" t="s">
        <v>2070</v>
      </c>
      <c r="D171" s="17" t="s">
        <v>2071</v>
      </c>
      <c r="E171" s="17" t="s">
        <v>2071</v>
      </c>
      <c r="F171" s="17"/>
      <c r="G171" s="452" t="s">
        <v>2072</v>
      </c>
      <c r="H171" s="17" t="s">
        <v>2071</v>
      </c>
      <c r="I171" s="17"/>
      <c r="J171" s="17" t="s">
        <v>2072</v>
      </c>
    </row>
    <row r="172" spans="1:10">
      <c r="A172" s="25"/>
      <c r="B172" s="25"/>
      <c r="C172" s="17" t="s">
        <v>2071</v>
      </c>
      <c r="D172" s="17" t="s">
        <v>2073</v>
      </c>
      <c r="E172" s="17" t="s">
        <v>2071</v>
      </c>
      <c r="F172" s="17"/>
      <c r="G172" s="452" t="s">
        <v>2072</v>
      </c>
      <c r="H172" s="17" t="s">
        <v>2071</v>
      </c>
      <c r="I172" s="17"/>
      <c r="J172" s="17" t="s">
        <v>2072</v>
      </c>
    </row>
    <row r="173" ht="36" spans="1:10">
      <c r="A173" s="25"/>
      <c r="B173" s="25"/>
      <c r="C173" s="17" t="s">
        <v>2071</v>
      </c>
      <c r="D173" s="17" t="s">
        <v>2071</v>
      </c>
      <c r="E173" s="17" t="s">
        <v>2320</v>
      </c>
      <c r="F173" s="17" t="s">
        <v>2081</v>
      </c>
      <c r="G173" s="452" t="s">
        <v>2090</v>
      </c>
      <c r="H173" s="17" t="s">
        <v>2087</v>
      </c>
      <c r="I173" s="17" t="s">
        <v>2078</v>
      </c>
      <c r="J173" s="17" t="s">
        <v>2321</v>
      </c>
    </row>
    <row r="174" ht="24" spans="1:10">
      <c r="A174" s="25"/>
      <c r="B174" s="25"/>
      <c r="C174" s="17" t="s">
        <v>2071</v>
      </c>
      <c r="D174" s="17" t="s">
        <v>2071</v>
      </c>
      <c r="E174" s="17" t="s">
        <v>2322</v>
      </c>
      <c r="F174" s="17" t="s">
        <v>2075</v>
      </c>
      <c r="G174" s="452" t="s">
        <v>2323</v>
      </c>
      <c r="H174" s="17" t="s">
        <v>2230</v>
      </c>
      <c r="I174" s="17" t="s">
        <v>2078</v>
      </c>
      <c r="J174" s="17" t="s">
        <v>2324</v>
      </c>
    </row>
    <row r="175" ht="36" spans="1:10">
      <c r="A175" s="25"/>
      <c r="B175" s="25"/>
      <c r="C175" s="17" t="s">
        <v>2071</v>
      </c>
      <c r="D175" s="17" t="s">
        <v>2071</v>
      </c>
      <c r="E175" s="17" t="s">
        <v>2325</v>
      </c>
      <c r="F175" s="17" t="s">
        <v>2081</v>
      </c>
      <c r="G175" s="452" t="s">
        <v>2160</v>
      </c>
      <c r="H175" s="17" t="s">
        <v>2161</v>
      </c>
      <c r="I175" s="17" t="s">
        <v>2078</v>
      </c>
      <c r="J175" s="17" t="s">
        <v>2326</v>
      </c>
    </row>
    <row r="176" ht="24" spans="1:10">
      <c r="A176" s="25"/>
      <c r="B176" s="25"/>
      <c r="C176" s="17" t="s">
        <v>2071</v>
      </c>
      <c r="D176" s="17" t="s">
        <v>2071</v>
      </c>
      <c r="E176" s="17" t="s">
        <v>2327</v>
      </c>
      <c r="F176" s="17" t="s">
        <v>2075</v>
      </c>
      <c r="G176" s="452" t="s">
        <v>2323</v>
      </c>
      <c r="H176" s="17" t="s">
        <v>2230</v>
      </c>
      <c r="I176" s="17" t="s">
        <v>2078</v>
      </c>
      <c r="J176" s="17" t="s">
        <v>2328</v>
      </c>
    </row>
    <row r="177" ht="36" spans="1:10">
      <c r="A177" s="25"/>
      <c r="B177" s="25"/>
      <c r="C177" s="17" t="s">
        <v>2071</v>
      </c>
      <c r="D177" s="17" t="s">
        <v>2071</v>
      </c>
      <c r="E177" s="17" t="s">
        <v>2329</v>
      </c>
      <c r="F177" s="17" t="s">
        <v>2081</v>
      </c>
      <c r="G177" s="452" t="s">
        <v>2330</v>
      </c>
      <c r="H177" s="17" t="s">
        <v>2077</v>
      </c>
      <c r="I177" s="17" t="s">
        <v>2078</v>
      </c>
      <c r="J177" s="17" t="s">
        <v>2331</v>
      </c>
    </row>
    <row r="178" ht="48" spans="1:10">
      <c r="A178" s="25"/>
      <c r="B178" s="25"/>
      <c r="C178" s="17" t="s">
        <v>2071</v>
      </c>
      <c r="D178" s="17" t="s">
        <v>2071</v>
      </c>
      <c r="E178" s="17" t="s">
        <v>2332</v>
      </c>
      <c r="F178" s="17" t="s">
        <v>2081</v>
      </c>
      <c r="G178" s="452" t="s">
        <v>2090</v>
      </c>
      <c r="H178" s="17" t="s">
        <v>2087</v>
      </c>
      <c r="I178" s="17" t="s">
        <v>2078</v>
      </c>
      <c r="J178" s="17" t="s">
        <v>2333</v>
      </c>
    </row>
    <row r="179" spans="1:10">
      <c r="A179" s="25"/>
      <c r="B179" s="25"/>
      <c r="C179" s="17" t="s">
        <v>2071</v>
      </c>
      <c r="D179" s="17" t="s">
        <v>2084</v>
      </c>
      <c r="E179" s="17" t="s">
        <v>2071</v>
      </c>
      <c r="F179" s="17"/>
      <c r="G179" s="452" t="s">
        <v>2072</v>
      </c>
      <c r="H179" s="17" t="s">
        <v>2071</v>
      </c>
      <c r="I179" s="17"/>
      <c r="J179" s="17" t="s">
        <v>2072</v>
      </c>
    </row>
    <row r="180" ht="48" spans="1:10">
      <c r="A180" s="25"/>
      <c r="B180" s="25"/>
      <c r="C180" s="17" t="s">
        <v>2071</v>
      </c>
      <c r="D180" s="17" t="s">
        <v>2071</v>
      </c>
      <c r="E180" s="17" t="s">
        <v>2334</v>
      </c>
      <c r="F180" s="17" t="s">
        <v>2075</v>
      </c>
      <c r="G180" s="452" t="s">
        <v>2090</v>
      </c>
      <c r="H180" s="17" t="s">
        <v>2087</v>
      </c>
      <c r="I180" s="17" t="s">
        <v>2078</v>
      </c>
      <c r="J180" s="17" t="s">
        <v>2335</v>
      </c>
    </row>
    <row r="181" ht="36" spans="1:10">
      <c r="A181" s="25"/>
      <c r="B181" s="25"/>
      <c r="C181" s="17" t="s">
        <v>2071</v>
      </c>
      <c r="D181" s="17" t="s">
        <v>2071</v>
      </c>
      <c r="E181" s="17" t="s">
        <v>2336</v>
      </c>
      <c r="F181" s="17" t="s">
        <v>2075</v>
      </c>
      <c r="G181" s="452" t="s">
        <v>2090</v>
      </c>
      <c r="H181" s="17" t="s">
        <v>2087</v>
      </c>
      <c r="I181" s="17" t="s">
        <v>2078</v>
      </c>
      <c r="J181" s="17" t="s">
        <v>2337</v>
      </c>
    </row>
    <row r="182" ht="36" spans="1:10">
      <c r="A182" s="25"/>
      <c r="B182" s="25"/>
      <c r="C182" s="17" t="s">
        <v>2071</v>
      </c>
      <c r="D182" s="17" t="s">
        <v>2071</v>
      </c>
      <c r="E182" s="17" t="s">
        <v>2338</v>
      </c>
      <c r="F182" s="17" t="s">
        <v>2081</v>
      </c>
      <c r="G182" s="452" t="s">
        <v>2090</v>
      </c>
      <c r="H182" s="17" t="s">
        <v>2087</v>
      </c>
      <c r="I182" s="17" t="s">
        <v>2078</v>
      </c>
      <c r="J182" s="17" t="s">
        <v>2337</v>
      </c>
    </row>
    <row r="183" spans="1:10">
      <c r="A183" s="25"/>
      <c r="B183" s="25"/>
      <c r="C183" s="17" t="s">
        <v>2095</v>
      </c>
      <c r="D183" s="17" t="s">
        <v>2071</v>
      </c>
      <c r="E183" s="17" t="s">
        <v>2071</v>
      </c>
      <c r="F183" s="17"/>
      <c r="G183" s="452" t="s">
        <v>2072</v>
      </c>
      <c r="H183" s="17" t="s">
        <v>2071</v>
      </c>
      <c r="I183" s="17"/>
      <c r="J183" s="17" t="s">
        <v>2072</v>
      </c>
    </row>
    <row r="184" spans="1:10">
      <c r="A184" s="25"/>
      <c r="B184" s="25"/>
      <c r="C184" s="17" t="s">
        <v>2071</v>
      </c>
      <c r="D184" s="17" t="s">
        <v>2308</v>
      </c>
      <c r="E184" s="17" t="s">
        <v>2071</v>
      </c>
      <c r="F184" s="17"/>
      <c r="G184" s="452" t="s">
        <v>2072</v>
      </c>
      <c r="H184" s="17" t="s">
        <v>2071</v>
      </c>
      <c r="I184" s="17"/>
      <c r="J184" s="17" t="s">
        <v>2072</v>
      </c>
    </row>
    <row r="185" ht="48" spans="1:10">
      <c r="A185" s="25"/>
      <c r="B185" s="25"/>
      <c r="C185" s="17" t="s">
        <v>2071</v>
      </c>
      <c r="D185" s="17" t="s">
        <v>2071</v>
      </c>
      <c r="E185" s="17" t="s">
        <v>2339</v>
      </c>
      <c r="F185" s="17" t="s">
        <v>2075</v>
      </c>
      <c r="G185" s="452" t="s">
        <v>2340</v>
      </c>
      <c r="H185" s="17" t="s">
        <v>2341</v>
      </c>
      <c r="I185" s="17" t="s">
        <v>2078</v>
      </c>
      <c r="J185" s="17" t="s">
        <v>2342</v>
      </c>
    </row>
    <row r="186" ht="48" spans="1:10">
      <c r="A186" s="25"/>
      <c r="B186" s="25"/>
      <c r="C186" s="17" t="s">
        <v>2071</v>
      </c>
      <c r="D186" s="17" t="s">
        <v>2071</v>
      </c>
      <c r="E186" s="17" t="s">
        <v>2343</v>
      </c>
      <c r="F186" s="17" t="s">
        <v>2081</v>
      </c>
      <c r="G186" s="452" t="s">
        <v>2344</v>
      </c>
      <c r="H186" s="17" t="s">
        <v>2341</v>
      </c>
      <c r="I186" s="17" t="s">
        <v>2078</v>
      </c>
      <c r="J186" s="17" t="s">
        <v>2345</v>
      </c>
    </row>
    <row r="187" spans="1:10">
      <c r="A187" s="25"/>
      <c r="B187" s="25"/>
      <c r="C187" s="17" t="s">
        <v>2071</v>
      </c>
      <c r="D187" s="17" t="s">
        <v>2096</v>
      </c>
      <c r="E187" s="17" t="s">
        <v>2071</v>
      </c>
      <c r="F187" s="17"/>
      <c r="G187" s="452" t="s">
        <v>2072</v>
      </c>
      <c r="H187" s="17" t="s">
        <v>2071</v>
      </c>
      <c r="I187" s="17"/>
      <c r="J187" s="17" t="s">
        <v>2072</v>
      </c>
    </row>
    <row r="188" ht="24" spans="1:10">
      <c r="A188" s="25"/>
      <c r="B188" s="25"/>
      <c r="C188" s="17" t="s">
        <v>2071</v>
      </c>
      <c r="D188" s="17" t="s">
        <v>2071</v>
      </c>
      <c r="E188" s="17" t="s">
        <v>2346</v>
      </c>
      <c r="F188" s="17" t="s">
        <v>2347</v>
      </c>
      <c r="G188" s="452" t="s">
        <v>2164</v>
      </c>
      <c r="H188" s="17" t="s">
        <v>2077</v>
      </c>
      <c r="I188" s="17" t="s">
        <v>2078</v>
      </c>
      <c r="J188" s="17" t="s">
        <v>2348</v>
      </c>
    </row>
    <row r="189" ht="24" spans="1:10">
      <c r="A189" s="25"/>
      <c r="B189" s="25"/>
      <c r="C189" s="17" t="s">
        <v>2071</v>
      </c>
      <c r="D189" s="17" t="s">
        <v>2071</v>
      </c>
      <c r="E189" s="17" t="s">
        <v>2349</v>
      </c>
      <c r="F189" s="17" t="s">
        <v>2075</v>
      </c>
      <c r="G189" s="452" t="s">
        <v>2350</v>
      </c>
      <c r="H189" s="17" t="s">
        <v>2351</v>
      </c>
      <c r="I189" s="17" t="s">
        <v>2078</v>
      </c>
      <c r="J189" s="17" t="s">
        <v>2352</v>
      </c>
    </row>
    <row r="190" spans="1:10">
      <c r="A190" s="25"/>
      <c r="B190" s="25"/>
      <c r="C190" s="17" t="s">
        <v>2071</v>
      </c>
      <c r="D190" s="17" t="s">
        <v>2273</v>
      </c>
      <c r="E190" s="17" t="s">
        <v>2071</v>
      </c>
      <c r="F190" s="17"/>
      <c r="G190" s="452" t="s">
        <v>2072</v>
      </c>
      <c r="H190" s="17" t="s">
        <v>2071</v>
      </c>
      <c r="I190" s="17"/>
      <c r="J190" s="17" t="s">
        <v>2072</v>
      </c>
    </row>
    <row r="191" ht="24" spans="1:10">
      <c r="A191" s="25"/>
      <c r="B191" s="25"/>
      <c r="C191" s="17" t="s">
        <v>2071</v>
      </c>
      <c r="D191" s="17" t="s">
        <v>2071</v>
      </c>
      <c r="E191" s="17" t="s">
        <v>2353</v>
      </c>
      <c r="F191" s="17" t="s">
        <v>2075</v>
      </c>
      <c r="G191" s="452" t="s">
        <v>2354</v>
      </c>
      <c r="H191" s="17" t="s">
        <v>2355</v>
      </c>
      <c r="I191" s="17" t="s">
        <v>2078</v>
      </c>
      <c r="J191" s="17" t="s">
        <v>2356</v>
      </c>
    </row>
    <row r="192" ht="36" spans="1:10">
      <c r="A192" s="25"/>
      <c r="B192" s="25"/>
      <c r="C192" s="17" t="s">
        <v>2071</v>
      </c>
      <c r="D192" s="17" t="s">
        <v>2071</v>
      </c>
      <c r="E192" s="17" t="s">
        <v>2357</v>
      </c>
      <c r="F192" s="17" t="s">
        <v>2075</v>
      </c>
      <c r="G192" s="452" t="s">
        <v>2358</v>
      </c>
      <c r="H192" s="17" t="s">
        <v>2355</v>
      </c>
      <c r="I192" s="17" t="s">
        <v>2078</v>
      </c>
      <c r="J192" s="17" t="s">
        <v>2359</v>
      </c>
    </row>
    <row r="193" spans="1:10">
      <c r="A193" s="25"/>
      <c r="B193" s="25"/>
      <c r="C193" s="17" t="s">
        <v>2100</v>
      </c>
      <c r="D193" s="17" t="s">
        <v>2071</v>
      </c>
      <c r="E193" s="17" t="s">
        <v>2071</v>
      </c>
      <c r="F193" s="17"/>
      <c r="G193" s="452" t="s">
        <v>2072</v>
      </c>
      <c r="H193" s="17" t="s">
        <v>2071</v>
      </c>
      <c r="I193" s="17"/>
      <c r="J193" s="17" t="s">
        <v>2072</v>
      </c>
    </row>
    <row r="194" spans="1:10">
      <c r="A194" s="25"/>
      <c r="B194" s="25"/>
      <c r="C194" s="17" t="s">
        <v>2071</v>
      </c>
      <c r="D194" s="17" t="s">
        <v>2101</v>
      </c>
      <c r="E194" s="17" t="s">
        <v>2071</v>
      </c>
      <c r="F194" s="17"/>
      <c r="G194" s="452" t="s">
        <v>2072</v>
      </c>
      <c r="H194" s="17" t="s">
        <v>2071</v>
      </c>
      <c r="I194" s="17"/>
      <c r="J194" s="17" t="s">
        <v>2072</v>
      </c>
    </row>
    <row r="195" ht="24" spans="1:10">
      <c r="A195" s="25"/>
      <c r="B195" s="25"/>
      <c r="C195" s="17" t="s">
        <v>2071</v>
      </c>
      <c r="D195" s="17" t="s">
        <v>2071</v>
      </c>
      <c r="E195" s="17" t="s">
        <v>2360</v>
      </c>
      <c r="F195" s="17" t="s">
        <v>2075</v>
      </c>
      <c r="G195" s="452" t="s">
        <v>2239</v>
      </c>
      <c r="H195" s="17" t="s">
        <v>2087</v>
      </c>
      <c r="I195" s="17" t="s">
        <v>2078</v>
      </c>
      <c r="J195" s="17" t="s">
        <v>2361</v>
      </c>
    </row>
    <row r="196" ht="24" spans="1:10">
      <c r="A196" s="26"/>
      <c r="B196" s="26"/>
      <c r="C196" s="17" t="s">
        <v>2071</v>
      </c>
      <c r="D196" s="17" t="s">
        <v>2071</v>
      </c>
      <c r="E196" s="17" t="s">
        <v>2362</v>
      </c>
      <c r="F196" s="17" t="s">
        <v>2075</v>
      </c>
      <c r="G196" s="452" t="s">
        <v>2239</v>
      </c>
      <c r="H196" s="17" t="s">
        <v>2087</v>
      </c>
      <c r="I196" s="17" t="s">
        <v>2078</v>
      </c>
      <c r="J196" s="17" t="s">
        <v>2361</v>
      </c>
    </row>
    <row r="197" ht="23" customHeight="1" spans="1:10">
      <c r="A197" s="14" t="s">
        <v>2363</v>
      </c>
      <c r="B197" s="15"/>
      <c r="C197" s="15"/>
      <c r="D197" s="15"/>
      <c r="E197" s="15"/>
      <c r="F197" s="15"/>
      <c r="G197" s="15"/>
      <c r="H197" s="15"/>
      <c r="I197" s="15"/>
      <c r="J197" s="22"/>
    </row>
    <row r="198" spans="1:10">
      <c r="A198" s="21" t="s">
        <v>2364</v>
      </c>
      <c r="B198" s="21" t="s">
        <v>2365</v>
      </c>
      <c r="C198" s="17" t="s">
        <v>2070</v>
      </c>
      <c r="D198" s="17" t="s">
        <v>2071</v>
      </c>
      <c r="E198" s="17" t="s">
        <v>2071</v>
      </c>
      <c r="F198" s="17"/>
      <c r="G198" s="452" t="s">
        <v>2072</v>
      </c>
      <c r="H198" s="17" t="s">
        <v>2071</v>
      </c>
      <c r="I198" s="17"/>
      <c r="J198" s="17" t="s">
        <v>2072</v>
      </c>
    </row>
    <row r="199" spans="1:10">
      <c r="A199" s="21"/>
      <c r="B199" s="21"/>
      <c r="C199" s="17" t="s">
        <v>2071</v>
      </c>
      <c r="D199" s="17" t="s">
        <v>2073</v>
      </c>
      <c r="E199" s="17" t="s">
        <v>2071</v>
      </c>
      <c r="F199" s="17"/>
      <c r="G199" s="452" t="s">
        <v>2072</v>
      </c>
      <c r="H199" s="17" t="s">
        <v>2071</v>
      </c>
      <c r="I199" s="17"/>
      <c r="J199" s="17" t="s">
        <v>2072</v>
      </c>
    </row>
    <row r="200" ht="96" spans="1:10">
      <c r="A200" s="21"/>
      <c r="B200" s="21"/>
      <c r="C200" s="17" t="s">
        <v>2071</v>
      </c>
      <c r="D200" s="17" t="s">
        <v>2071</v>
      </c>
      <c r="E200" s="17" t="s">
        <v>2366</v>
      </c>
      <c r="F200" s="17" t="s">
        <v>2081</v>
      </c>
      <c r="G200" s="452" t="s">
        <v>2367</v>
      </c>
      <c r="H200" s="17" t="s">
        <v>2161</v>
      </c>
      <c r="I200" s="17" t="s">
        <v>2078</v>
      </c>
      <c r="J200" s="17" t="s">
        <v>2368</v>
      </c>
    </row>
    <row r="201" ht="84" spans="1:10">
      <c r="A201" s="21"/>
      <c r="B201" s="21"/>
      <c r="C201" s="17" t="s">
        <v>2071</v>
      </c>
      <c r="D201" s="17" t="s">
        <v>2071</v>
      </c>
      <c r="E201" s="17" t="s">
        <v>2369</v>
      </c>
      <c r="F201" s="17" t="s">
        <v>2075</v>
      </c>
      <c r="G201" s="452" t="s">
        <v>2370</v>
      </c>
      <c r="H201" s="17" t="s">
        <v>2208</v>
      </c>
      <c r="I201" s="17" t="s">
        <v>2078</v>
      </c>
      <c r="J201" s="17" t="s">
        <v>2371</v>
      </c>
    </row>
    <row r="202" spans="1:10">
      <c r="A202" s="21"/>
      <c r="B202" s="21"/>
      <c r="C202" s="17" t="s">
        <v>2071</v>
      </c>
      <c r="D202" s="17" t="s">
        <v>2084</v>
      </c>
      <c r="E202" s="17" t="s">
        <v>2071</v>
      </c>
      <c r="F202" s="17"/>
      <c r="G202" s="452" t="s">
        <v>2072</v>
      </c>
      <c r="H202" s="17" t="s">
        <v>2071</v>
      </c>
      <c r="I202" s="17"/>
      <c r="J202" s="17" t="s">
        <v>2072</v>
      </c>
    </row>
    <row r="203" ht="72" spans="1:10">
      <c r="A203" s="21"/>
      <c r="B203" s="21"/>
      <c r="C203" s="17" t="s">
        <v>2071</v>
      </c>
      <c r="D203" s="17" t="s">
        <v>2071</v>
      </c>
      <c r="E203" s="17" t="s">
        <v>2372</v>
      </c>
      <c r="F203" s="17" t="s">
        <v>2081</v>
      </c>
      <c r="G203" s="452" t="s">
        <v>2090</v>
      </c>
      <c r="H203" s="17" t="s">
        <v>2087</v>
      </c>
      <c r="I203" s="17" t="s">
        <v>2078</v>
      </c>
      <c r="J203" s="17" t="s">
        <v>2373</v>
      </c>
    </row>
    <row r="204" ht="60" spans="1:10">
      <c r="A204" s="21"/>
      <c r="B204" s="21"/>
      <c r="C204" s="17" t="s">
        <v>2071</v>
      </c>
      <c r="D204" s="17" t="s">
        <v>2071</v>
      </c>
      <c r="E204" s="17" t="s">
        <v>2374</v>
      </c>
      <c r="F204" s="17" t="s">
        <v>2081</v>
      </c>
      <c r="G204" s="452" t="s">
        <v>2090</v>
      </c>
      <c r="H204" s="17" t="s">
        <v>2087</v>
      </c>
      <c r="I204" s="17" t="s">
        <v>2078</v>
      </c>
      <c r="J204" s="17" t="s">
        <v>2375</v>
      </c>
    </row>
    <row r="205" ht="60" spans="1:10">
      <c r="A205" s="21"/>
      <c r="B205" s="21"/>
      <c r="C205" s="17" t="s">
        <v>2071</v>
      </c>
      <c r="D205" s="17" t="s">
        <v>2071</v>
      </c>
      <c r="E205" s="17" t="s">
        <v>2376</v>
      </c>
      <c r="F205" s="17" t="s">
        <v>2377</v>
      </c>
      <c r="G205" s="452" t="s">
        <v>2090</v>
      </c>
      <c r="H205" s="17" t="s">
        <v>2087</v>
      </c>
      <c r="I205" s="17" t="s">
        <v>2078</v>
      </c>
      <c r="J205" s="17" t="s">
        <v>2375</v>
      </c>
    </row>
    <row r="206" spans="1:10">
      <c r="A206" s="21"/>
      <c r="B206" s="21"/>
      <c r="C206" s="17" t="s">
        <v>2071</v>
      </c>
      <c r="D206" s="17" t="s">
        <v>2092</v>
      </c>
      <c r="E206" s="17" t="s">
        <v>2071</v>
      </c>
      <c r="F206" s="17"/>
      <c r="G206" s="452" t="s">
        <v>2072</v>
      </c>
      <c r="H206" s="17" t="s">
        <v>2071</v>
      </c>
      <c r="I206" s="17"/>
      <c r="J206" s="17" t="s">
        <v>2072</v>
      </c>
    </row>
    <row r="207" ht="96" spans="1:10">
      <c r="A207" s="21"/>
      <c r="B207" s="21"/>
      <c r="C207" s="17" t="s">
        <v>2071</v>
      </c>
      <c r="D207" s="17" t="s">
        <v>2071</v>
      </c>
      <c r="E207" s="17" t="s">
        <v>2378</v>
      </c>
      <c r="F207" s="17" t="s">
        <v>2075</v>
      </c>
      <c r="G207" s="452" t="s">
        <v>2367</v>
      </c>
      <c r="H207" s="17" t="s">
        <v>2161</v>
      </c>
      <c r="I207" s="17" t="s">
        <v>2078</v>
      </c>
      <c r="J207" s="17" t="s">
        <v>2368</v>
      </c>
    </row>
    <row r="208" spans="1:10">
      <c r="A208" s="21"/>
      <c r="B208" s="21"/>
      <c r="C208" s="17" t="s">
        <v>2095</v>
      </c>
      <c r="D208" s="17" t="s">
        <v>2071</v>
      </c>
      <c r="E208" s="17" t="s">
        <v>2071</v>
      </c>
      <c r="F208" s="17"/>
      <c r="G208" s="452" t="s">
        <v>2072</v>
      </c>
      <c r="H208" s="17" t="s">
        <v>2071</v>
      </c>
      <c r="I208" s="17"/>
      <c r="J208" s="17" t="s">
        <v>2072</v>
      </c>
    </row>
    <row r="209" spans="1:10">
      <c r="A209" s="21"/>
      <c r="B209" s="21"/>
      <c r="C209" s="17" t="s">
        <v>2071</v>
      </c>
      <c r="D209" s="17" t="s">
        <v>2096</v>
      </c>
      <c r="E209" s="17" t="s">
        <v>2071</v>
      </c>
      <c r="F209" s="17"/>
      <c r="G209" s="452" t="s">
        <v>2072</v>
      </c>
      <c r="H209" s="17" t="s">
        <v>2071</v>
      </c>
      <c r="I209" s="17"/>
      <c r="J209" s="17" t="s">
        <v>2072</v>
      </c>
    </row>
    <row r="210" ht="312" spans="1:10">
      <c r="A210" s="21"/>
      <c r="B210" s="21"/>
      <c r="C210" s="17" t="s">
        <v>2071</v>
      </c>
      <c r="D210" s="17" t="s">
        <v>2071</v>
      </c>
      <c r="E210" s="17" t="s">
        <v>2379</v>
      </c>
      <c r="F210" s="17" t="s">
        <v>2075</v>
      </c>
      <c r="G210" s="452" t="s">
        <v>2124</v>
      </c>
      <c r="H210" s="17" t="s">
        <v>2087</v>
      </c>
      <c r="I210" s="17" t="s">
        <v>2078</v>
      </c>
      <c r="J210" s="17" t="s">
        <v>2380</v>
      </c>
    </row>
    <row r="211" ht="300" spans="1:10">
      <c r="A211" s="21"/>
      <c r="B211" s="21"/>
      <c r="C211" s="17" t="s">
        <v>2071</v>
      </c>
      <c r="D211" s="17" t="s">
        <v>2071</v>
      </c>
      <c r="E211" s="17" t="s">
        <v>2381</v>
      </c>
      <c r="F211" s="17" t="s">
        <v>2075</v>
      </c>
      <c r="G211" s="452" t="s">
        <v>2124</v>
      </c>
      <c r="H211" s="17" t="s">
        <v>2087</v>
      </c>
      <c r="I211" s="17" t="s">
        <v>2078</v>
      </c>
      <c r="J211" s="17" t="s">
        <v>2382</v>
      </c>
    </row>
    <row r="212" ht="300" spans="1:10">
      <c r="A212" s="21"/>
      <c r="B212" s="21"/>
      <c r="C212" s="17" t="s">
        <v>2071</v>
      </c>
      <c r="D212" s="17" t="s">
        <v>2071</v>
      </c>
      <c r="E212" s="17" t="s">
        <v>2383</v>
      </c>
      <c r="F212" s="17" t="s">
        <v>2075</v>
      </c>
      <c r="G212" s="452" t="s">
        <v>2124</v>
      </c>
      <c r="H212" s="17" t="s">
        <v>2087</v>
      </c>
      <c r="I212" s="17" t="s">
        <v>2078</v>
      </c>
      <c r="J212" s="17" t="s">
        <v>2384</v>
      </c>
    </row>
    <row r="213" spans="1:10">
      <c r="A213" s="21"/>
      <c r="B213" s="21"/>
      <c r="C213" s="17" t="s">
        <v>2100</v>
      </c>
      <c r="D213" s="17" t="s">
        <v>2071</v>
      </c>
      <c r="E213" s="17" t="s">
        <v>2071</v>
      </c>
      <c r="F213" s="17"/>
      <c r="G213" s="452" t="s">
        <v>2072</v>
      </c>
      <c r="H213" s="17" t="s">
        <v>2071</v>
      </c>
      <c r="I213" s="17"/>
      <c r="J213" s="17" t="s">
        <v>2072</v>
      </c>
    </row>
    <row r="214" spans="1:10">
      <c r="A214" s="21"/>
      <c r="B214" s="21"/>
      <c r="C214" s="17" t="s">
        <v>2071</v>
      </c>
      <c r="D214" s="17" t="s">
        <v>2101</v>
      </c>
      <c r="E214" s="17" t="s">
        <v>2071</v>
      </c>
      <c r="F214" s="17"/>
      <c r="G214" s="452" t="s">
        <v>2072</v>
      </c>
      <c r="H214" s="17" t="s">
        <v>2071</v>
      </c>
      <c r="I214" s="17"/>
      <c r="J214" s="17" t="s">
        <v>2072</v>
      </c>
    </row>
    <row r="215" ht="96" spans="1:10">
      <c r="A215" s="21"/>
      <c r="B215" s="21"/>
      <c r="C215" s="17" t="s">
        <v>2071</v>
      </c>
      <c r="D215" s="17" t="s">
        <v>2071</v>
      </c>
      <c r="E215" s="17" t="s">
        <v>2385</v>
      </c>
      <c r="F215" s="17" t="s">
        <v>2075</v>
      </c>
      <c r="G215" s="452" t="s">
        <v>2090</v>
      </c>
      <c r="H215" s="17" t="s">
        <v>2087</v>
      </c>
      <c r="I215" s="17" t="s">
        <v>2078</v>
      </c>
      <c r="J215" s="17" t="s">
        <v>2386</v>
      </c>
    </row>
    <row r="216" spans="1:10">
      <c r="A216" s="21" t="s">
        <v>2387</v>
      </c>
      <c r="B216" s="21" t="s">
        <v>2388</v>
      </c>
      <c r="C216" s="17" t="s">
        <v>2070</v>
      </c>
      <c r="D216" s="17" t="s">
        <v>2071</v>
      </c>
      <c r="E216" s="17" t="s">
        <v>2071</v>
      </c>
      <c r="F216" s="17"/>
      <c r="G216" s="452" t="s">
        <v>2072</v>
      </c>
      <c r="H216" s="17" t="s">
        <v>2071</v>
      </c>
      <c r="I216" s="17"/>
      <c r="J216" s="17" t="s">
        <v>2072</v>
      </c>
    </row>
    <row r="217" spans="1:10">
      <c r="A217" s="21"/>
      <c r="B217" s="21"/>
      <c r="C217" s="17" t="s">
        <v>2071</v>
      </c>
      <c r="D217" s="17" t="s">
        <v>2073</v>
      </c>
      <c r="E217" s="17" t="s">
        <v>2071</v>
      </c>
      <c r="F217" s="17"/>
      <c r="G217" s="452" t="s">
        <v>2072</v>
      </c>
      <c r="H217" s="17" t="s">
        <v>2071</v>
      </c>
      <c r="I217" s="17"/>
      <c r="J217" s="17" t="s">
        <v>2072</v>
      </c>
    </row>
    <row r="218" ht="120" spans="1:10">
      <c r="A218" s="21"/>
      <c r="B218" s="21"/>
      <c r="C218" s="17" t="s">
        <v>2071</v>
      </c>
      <c r="D218" s="17" t="s">
        <v>2071</v>
      </c>
      <c r="E218" s="17" t="s">
        <v>2389</v>
      </c>
      <c r="F218" s="17" t="s">
        <v>2081</v>
      </c>
      <c r="G218" s="452" t="s">
        <v>2390</v>
      </c>
      <c r="H218" s="17" t="s">
        <v>2391</v>
      </c>
      <c r="I218" s="17" t="s">
        <v>2078</v>
      </c>
      <c r="J218" s="17" t="s">
        <v>2392</v>
      </c>
    </row>
    <row r="219" ht="24" spans="1:10">
      <c r="A219" s="21"/>
      <c r="B219" s="21"/>
      <c r="C219" s="17" t="s">
        <v>2071</v>
      </c>
      <c r="D219" s="17" t="s">
        <v>2071</v>
      </c>
      <c r="E219" s="17" t="s">
        <v>2393</v>
      </c>
      <c r="F219" s="17" t="s">
        <v>2075</v>
      </c>
      <c r="G219" s="452" t="s">
        <v>2086</v>
      </c>
      <c r="H219" s="17" t="s">
        <v>2087</v>
      </c>
      <c r="I219" s="17" t="s">
        <v>2078</v>
      </c>
      <c r="J219" s="17" t="s">
        <v>2394</v>
      </c>
    </row>
    <row r="220" spans="1:10">
      <c r="A220" s="21"/>
      <c r="B220" s="21"/>
      <c r="C220" s="17" t="s">
        <v>2071</v>
      </c>
      <c r="D220" s="17" t="s">
        <v>2084</v>
      </c>
      <c r="E220" s="17" t="s">
        <v>2071</v>
      </c>
      <c r="F220" s="17"/>
      <c r="G220" s="452" t="s">
        <v>2072</v>
      </c>
      <c r="H220" s="17" t="s">
        <v>2071</v>
      </c>
      <c r="I220" s="17"/>
      <c r="J220" s="17" t="s">
        <v>2072</v>
      </c>
    </row>
    <row r="221" spans="1:10">
      <c r="A221" s="21"/>
      <c r="B221" s="21"/>
      <c r="C221" s="17" t="s">
        <v>2071</v>
      </c>
      <c r="D221" s="17" t="s">
        <v>2071</v>
      </c>
      <c r="E221" s="17" t="s">
        <v>2395</v>
      </c>
      <c r="F221" s="17" t="s">
        <v>2081</v>
      </c>
      <c r="G221" s="452" t="s">
        <v>2090</v>
      </c>
      <c r="H221" s="17" t="s">
        <v>2391</v>
      </c>
      <c r="I221" s="17" t="s">
        <v>2078</v>
      </c>
      <c r="J221" s="17" t="s">
        <v>2396</v>
      </c>
    </row>
    <row r="222" spans="1:10">
      <c r="A222" s="21"/>
      <c r="B222" s="21"/>
      <c r="C222" s="17" t="s">
        <v>2071</v>
      </c>
      <c r="D222" s="17" t="s">
        <v>2092</v>
      </c>
      <c r="E222" s="17" t="s">
        <v>2071</v>
      </c>
      <c r="F222" s="17"/>
      <c r="G222" s="452" t="s">
        <v>2072</v>
      </c>
      <c r="H222" s="17" t="s">
        <v>2071</v>
      </c>
      <c r="I222" s="17"/>
      <c r="J222" s="17" t="s">
        <v>2072</v>
      </c>
    </row>
    <row r="223" ht="36" spans="1:10">
      <c r="A223" s="21"/>
      <c r="B223" s="21"/>
      <c r="C223" s="17" t="s">
        <v>2071</v>
      </c>
      <c r="D223" s="17" t="s">
        <v>2071</v>
      </c>
      <c r="E223" s="17" t="s">
        <v>2397</v>
      </c>
      <c r="F223" s="17" t="s">
        <v>2109</v>
      </c>
      <c r="G223" s="452" t="s">
        <v>2140</v>
      </c>
      <c r="H223" s="17" t="s">
        <v>2398</v>
      </c>
      <c r="I223" s="17" t="s">
        <v>2078</v>
      </c>
      <c r="J223" s="17" t="s">
        <v>2399</v>
      </c>
    </row>
    <row r="224" spans="1:10">
      <c r="A224" s="21"/>
      <c r="B224" s="21"/>
      <c r="C224" s="17" t="s">
        <v>2095</v>
      </c>
      <c r="D224" s="17" t="s">
        <v>2071</v>
      </c>
      <c r="E224" s="17" t="s">
        <v>2071</v>
      </c>
      <c r="F224" s="17"/>
      <c r="G224" s="452" t="s">
        <v>2072</v>
      </c>
      <c r="H224" s="17" t="s">
        <v>2071</v>
      </c>
      <c r="I224" s="17"/>
      <c r="J224" s="17" t="s">
        <v>2072</v>
      </c>
    </row>
    <row r="225" spans="1:10">
      <c r="A225" s="21"/>
      <c r="B225" s="21"/>
      <c r="C225" s="17" t="s">
        <v>2071</v>
      </c>
      <c r="D225" s="17" t="s">
        <v>2273</v>
      </c>
      <c r="E225" s="17" t="s">
        <v>2071</v>
      </c>
      <c r="F225" s="17"/>
      <c r="G225" s="452" t="s">
        <v>2072</v>
      </c>
      <c r="H225" s="17" t="s">
        <v>2071</v>
      </c>
      <c r="I225" s="17"/>
      <c r="J225" s="17" t="s">
        <v>2072</v>
      </c>
    </row>
    <row r="226" ht="48" spans="1:10">
      <c r="A226" s="21"/>
      <c r="B226" s="21"/>
      <c r="C226" s="17" t="s">
        <v>2071</v>
      </c>
      <c r="D226" s="17" t="s">
        <v>2071</v>
      </c>
      <c r="E226" s="17" t="s">
        <v>2400</v>
      </c>
      <c r="F226" s="17" t="s">
        <v>2109</v>
      </c>
      <c r="G226" s="452" t="s">
        <v>2350</v>
      </c>
      <c r="H226" s="17" t="s">
        <v>1819</v>
      </c>
      <c r="I226" s="17" t="s">
        <v>2078</v>
      </c>
      <c r="J226" s="17" t="s">
        <v>2401</v>
      </c>
    </row>
    <row r="227" spans="1:10">
      <c r="A227" s="21"/>
      <c r="B227" s="21"/>
      <c r="C227" s="17" t="s">
        <v>2100</v>
      </c>
      <c r="D227" s="17" t="s">
        <v>2071</v>
      </c>
      <c r="E227" s="17" t="s">
        <v>2071</v>
      </c>
      <c r="F227" s="17"/>
      <c r="G227" s="452" t="s">
        <v>2072</v>
      </c>
      <c r="H227" s="17" t="s">
        <v>2071</v>
      </c>
      <c r="I227" s="17"/>
      <c r="J227" s="17" t="s">
        <v>2072</v>
      </c>
    </row>
    <row r="228" spans="1:10">
      <c r="A228" s="21"/>
      <c r="B228" s="21"/>
      <c r="C228" s="17" t="s">
        <v>2071</v>
      </c>
      <c r="D228" s="17" t="s">
        <v>2101</v>
      </c>
      <c r="E228" s="17" t="s">
        <v>2071</v>
      </c>
      <c r="F228" s="17"/>
      <c r="G228" s="452" t="s">
        <v>2072</v>
      </c>
      <c r="H228" s="17" t="s">
        <v>2071</v>
      </c>
      <c r="I228" s="17"/>
      <c r="J228" s="17" t="s">
        <v>2072</v>
      </c>
    </row>
    <row r="229" ht="24" spans="1:10">
      <c r="A229" s="21"/>
      <c r="B229" s="21"/>
      <c r="C229" s="17" t="s">
        <v>2071</v>
      </c>
      <c r="D229" s="17" t="s">
        <v>2071</v>
      </c>
      <c r="E229" s="17" t="s">
        <v>2402</v>
      </c>
      <c r="F229" s="17" t="s">
        <v>2075</v>
      </c>
      <c r="G229" s="452" t="s">
        <v>2124</v>
      </c>
      <c r="H229" s="17" t="s">
        <v>2087</v>
      </c>
      <c r="I229" s="17" t="s">
        <v>2078</v>
      </c>
      <c r="J229" s="17" t="s">
        <v>2403</v>
      </c>
    </row>
    <row r="230" ht="23" customHeight="1" spans="1:10">
      <c r="A230" s="14" t="s">
        <v>2404</v>
      </c>
      <c r="B230" s="15"/>
      <c r="C230" s="15"/>
      <c r="D230" s="15"/>
      <c r="E230" s="15"/>
      <c r="F230" s="15"/>
      <c r="G230" s="15"/>
      <c r="H230" s="15"/>
      <c r="I230" s="15"/>
      <c r="J230" s="22"/>
    </row>
    <row r="231" spans="1:10">
      <c r="A231" s="24" t="s">
        <v>2405</v>
      </c>
      <c r="B231" s="24" t="s">
        <v>2406</v>
      </c>
      <c r="C231" s="17" t="s">
        <v>2070</v>
      </c>
      <c r="D231" s="17" t="s">
        <v>2071</v>
      </c>
      <c r="E231" s="17" t="s">
        <v>2071</v>
      </c>
      <c r="F231" s="17"/>
      <c r="G231" s="452" t="s">
        <v>2072</v>
      </c>
      <c r="H231" s="17" t="s">
        <v>2071</v>
      </c>
      <c r="I231" s="17"/>
      <c r="J231" s="17" t="s">
        <v>2072</v>
      </c>
    </row>
    <row r="232" spans="1:10">
      <c r="A232" s="25"/>
      <c r="B232" s="25"/>
      <c r="C232" s="17" t="s">
        <v>2071</v>
      </c>
      <c r="D232" s="17" t="s">
        <v>2073</v>
      </c>
      <c r="E232" s="17" t="s">
        <v>2071</v>
      </c>
      <c r="F232" s="17"/>
      <c r="G232" s="452" t="s">
        <v>2072</v>
      </c>
      <c r="H232" s="17" t="s">
        <v>2071</v>
      </c>
      <c r="I232" s="17"/>
      <c r="J232" s="17" t="s">
        <v>2072</v>
      </c>
    </row>
    <row r="233" ht="36" spans="1:10">
      <c r="A233" s="25"/>
      <c r="B233" s="25"/>
      <c r="C233" s="17" t="s">
        <v>2071</v>
      </c>
      <c r="D233" s="17" t="s">
        <v>2071</v>
      </c>
      <c r="E233" s="17" t="s">
        <v>2407</v>
      </c>
      <c r="F233" s="17" t="s">
        <v>2081</v>
      </c>
      <c r="G233" s="452" t="s">
        <v>40</v>
      </c>
      <c r="H233" s="17" t="s">
        <v>2408</v>
      </c>
      <c r="I233" s="17" t="s">
        <v>2078</v>
      </c>
      <c r="J233" s="17" t="s">
        <v>2409</v>
      </c>
    </row>
    <row r="234" ht="24" spans="1:10">
      <c r="A234" s="25"/>
      <c r="B234" s="25"/>
      <c r="C234" s="17" t="s">
        <v>2071</v>
      </c>
      <c r="D234" s="17" t="s">
        <v>2071</v>
      </c>
      <c r="E234" s="17" t="s">
        <v>2410</v>
      </c>
      <c r="F234" s="17" t="s">
        <v>2081</v>
      </c>
      <c r="G234" s="452" t="s">
        <v>2223</v>
      </c>
      <c r="H234" s="17" t="s">
        <v>2411</v>
      </c>
      <c r="I234" s="17" t="s">
        <v>2078</v>
      </c>
      <c r="J234" s="17" t="s">
        <v>2412</v>
      </c>
    </row>
    <row r="235" ht="36" spans="1:10">
      <c r="A235" s="25"/>
      <c r="B235" s="25"/>
      <c r="C235" s="17" t="s">
        <v>2071</v>
      </c>
      <c r="D235" s="17" t="s">
        <v>2071</v>
      </c>
      <c r="E235" s="17" t="s">
        <v>2413</v>
      </c>
      <c r="F235" s="17" t="s">
        <v>2081</v>
      </c>
      <c r="G235" s="452" t="s">
        <v>2414</v>
      </c>
      <c r="H235" s="17" t="s">
        <v>2415</v>
      </c>
      <c r="I235" s="17" t="s">
        <v>2078</v>
      </c>
      <c r="J235" s="17" t="s">
        <v>2416</v>
      </c>
    </row>
    <row r="236" ht="36" spans="1:10">
      <c r="A236" s="25"/>
      <c r="B236" s="25"/>
      <c r="C236" s="17" t="s">
        <v>2071</v>
      </c>
      <c r="D236" s="17" t="s">
        <v>2071</v>
      </c>
      <c r="E236" s="17" t="s">
        <v>2417</v>
      </c>
      <c r="F236" s="17" t="s">
        <v>2081</v>
      </c>
      <c r="G236" s="452" t="s">
        <v>2418</v>
      </c>
      <c r="H236" s="17" t="s">
        <v>2415</v>
      </c>
      <c r="I236" s="17" t="s">
        <v>2078</v>
      </c>
      <c r="J236" s="17" t="s">
        <v>2419</v>
      </c>
    </row>
    <row r="237" ht="24" spans="1:10">
      <c r="A237" s="25"/>
      <c r="B237" s="25"/>
      <c r="C237" s="17" t="s">
        <v>2071</v>
      </c>
      <c r="D237" s="17" t="s">
        <v>2071</v>
      </c>
      <c r="E237" s="17" t="s">
        <v>2420</v>
      </c>
      <c r="F237" s="17" t="s">
        <v>2081</v>
      </c>
      <c r="G237" s="452" t="s">
        <v>2421</v>
      </c>
      <c r="H237" s="17" t="s">
        <v>2422</v>
      </c>
      <c r="I237" s="17" t="s">
        <v>2078</v>
      </c>
      <c r="J237" s="17" t="s">
        <v>2423</v>
      </c>
    </row>
    <row r="238" ht="24" spans="1:10">
      <c r="A238" s="25"/>
      <c r="B238" s="25"/>
      <c r="C238" s="17" t="s">
        <v>2071</v>
      </c>
      <c r="D238" s="17" t="s">
        <v>2071</v>
      </c>
      <c r="E238" s="17" t="s">
        <v>2424</v>
      </c>
      <c r="F238" s="17" t="s">
        <v>2081</v>
      </c>
      <c r="G238" s="452" t="s">
        <v>2350</v>
      </c>
      <c r="H238" s="17" t="s">
        <v>2411</v>
      </c>
      <c r="I238" s="17" t="s">
        <v>2078</v>
      </c>
      <c r="J238" s="17" t="s">
        <v>2425</v>
      </c>
    </row>
    <row r="239" ht="24" spans="1:10">
      <c r="A239" s="25"/>
      <c r="B239" s="25"/>
      <c r="C239" s="17" t="s">
        <v>2071</v>
      </c>
      <c r="D239" s="17" t="s">
        <v>2071</v>
      </c>
      <c r="E239" s="17" t="s">
        <v>2426</v>
      </c>
      <c r="F239" s="17" t="s">
        <v>2081</v>
      </c>
      <c r="G239" s="452" t="s">
        <v>2427</v>
      </c>
      <c r="H239" s="17" t="s">
        <v>2252</v>
      </c>
      <c r="I239" s="17" t="s">
        <v>2078</v>
      </c>
      <c r="J239" s="17" t="s">
        <v>2428</v>
      </c>
    </row>
    <row r="240" ht="24" spans="1:10">
      <c r="A240" s="25"/>
      <c r="B240" s="25"/>
      <c r="C240" s="17" t="s">
        <v>2071</v>
      </c>
      <c r="D240" s="17" t="s">
        <v>2071</v>
      </c>
      <c r="E240" s="17" t="s">
        <v>2429</v>
      </c>
      <c r="F240" s="17" t="s">
        <v>2081</v>
      </c>
      <c r="G240" s="452" t="s">
        <v>2430</v>
      </c>
      <c r="H240" s="17" t="s">
        <v>2411</v>
      </c>
      <c r="I240" s="17" t="s">
        <v>2078</v>
      </c>
      <c r="J240" s="17" t="s">
        <v>2431</v>
      </c>
    </row>
    <row r="241" spans="1:10">
      <c r="A241" s="25"/>
      <c r="B241" s="25"/>
      <c r="C241" s="17" t="s">
        <v>2071</v>
      </c>
      <c r="D241" s="17" t="s">
        <v>2084</v>
      </c>
      <c r="E241" s="17" t="s">
        <v>2071</v>
      </c>
      <c r="F241" s="17"/>
      <c r="G241" s="452" t="s">
        <v>2072</v>
      </c>
      <c r="H241" s="17" t="s">
        <v>2071</v>
      </c>
      <c r="I241" s="17"/>
      <c r="J241" s="17" t="s">
        <v>2072</v>
      </c>
    </row>
    <row r="242" ht="24" spans="1:10">
      <c r="A242" s="25"/>
      <c r="B242" s="25"/>
      <c r="C242" s="17" t="s">
        <v>2071</v>
      </c>
      <c r="D242" s="17" t="s">
        <v>2071</v>
      </c>
      <c r="E242" s="17" t="s">
        <v>2432</v>
      </c>
      <c r="F242" s="17" t="s">
        <v>2081</v>
      </c>
      <c r="G242" s="452" t="s">
        <v>2090</v>
      </c>
      <c r="H242" s="17" t="s">
        <v>2087</v>
      </c>
      <c r="I242" s="17" t="s">
        <v>2078</v>
      </c>
      <c r="J242" s="17" t="s">
        <v>2433</v>
      </c>
    </row>
    <row r="243" ht="24" spans="1:10">
      <c r="A243" s="25"/>
      <c r="B243" s="25"/>
      <c r="C243" s="17" t="s">
        <v>2071</v>
      </c>
      <c r="D243" s="17" t="s">
        <v>2071</v>
      </c>
      <c r="E243" s="17" t="s">
        <v>2434</v>
      </c>
      <c r="F243" s="17" t="s">
        <v>2377</v>
      </c>
      <c r="G243" s="452" t="s">
        <v>2124</v>
      </c>
      <c r="H243" s="17" t="s">
        <v>2087</v>
      </c>
      <c r="I243" s="17" t="s">
        <v>2078</v>
      </c>
      <c r="J243" s="17" t="s">
        <v>2435</v>
      </c>
    </row>
    <row r="244" spans="1:10">
      <c r="A244" s="25"/>
      <c r="B244" s="25"/>
      <c r="C244" s="17" t="s">
        <v>2071</v>
      </c>
      <c r="D244" s="17" t="s">
        <v>2092</v>
      </c>
      <c r="E244" s="17" t="s">
        <v>2071</v>
      </c>
      <c r="F244" s="17"/>
      <c r="G244" s="452" t="s">
        <v>2072</v>
      </c>
      <c r="H244" s="17" t="s">
        <v>2071</v>
      </c>
      <c r="I244" s="17"/>
      <c r="J244" s="17" t="s">
        <v>2072</v>
      </c>
    </row>
    <row r="245" ht="24" spans="1:10">
      <c r="A245" s="25"/>
      <c r="B245" s="25"/>
      <c r="C245" s="17" t="s">
        <v>2071</v>
      </c>
      <c r="D245" s="17" t="s">
        <v>2071</v>
      </c>
      <c r="E245" s="17" t="s">
        <v>2436</v>
      </c>
      <c r="F245" s="17" t="s">
        <v>2081</v>
      </c>
      <c r="G245" s="452" t="s">
        <v>2437</v>
      </c>
      <c r="H245" s="17" t="s">
        <v>2265</v>
      </c>
      <c r="I245" s="17" t="s">
        <v>2078</v>
      </c>
      <c r="J245" s="17" t="s">
        <v>2438</v>
      </c>
    </row>
    <row r="246" spans="1:10">
      <c r="A246" s="25"/>
      <c r="B246" s="25"/>
      <c r="C246" s="17" t="s">
        <v>2095</v>
      </c>
      <c r="D246" s="17" t="s">
        <v>2071</v>
      </c>
      <c r="E246" s="17" t="s">
        <v>2071</v>
      </c>
      <c r="F246" s="17"/>
      <c r="G246" s="452" t="s">
        <v>2072</v>
      </c>
      <c r="H246" s="17" t="s">
        <v>2071</v>
      </c>
      <c r="I246" s="17"/>
      <c r="J246" s="17" t="s">
        <v>2072</v>
      </c>
    </row>
    <row r="247" spans="1:10">
      <c r="A247" s="25"/>
      <c r="B247" s="25"/>
      <c r="C247" s="17" t="s">
        <v>2071</v>
      </c>
      <c r="D247" s="17" t="s">
        <v>2308</v>
      </c>
      <c r="E247" s="17" t="s">
        <v>2071</v>
      </c>
      <c r="F247" s="17"/>
      <c r="G247" s="452" t="s">
        <v>2072</v>
      </c>
      <c r="H247" s="17" t="s">
        <v>2071</v>
      </c>
      <c r="I247" s="17"/>
      <c r="J247" s="17" t="s">
        <v>2072</v>
      </c>
    </row>
    <row r="248" ht="36" spans="1:10">
      <c r="A248" s="25"/>
      <c r="B248" s="25"/>
      <c r="C248" s="17" t="s">
        <v>2071</v>
      </c>
      <c r="D248" s="17" t="s">
        <v>2071</v>
      </c>
      <c r="E248" s="17" t="s">
        <v>2439</v>
      </c>
      <c r="F248" s="17" t="s">
        <v>2081</v>
      </c>
      <c r="G248" s="452" t="s">
        <v>2440</v>
      </c>
      <c r="H248" s="17" t="s">
        <v>2230</v>
      </c>
      <c r="I248" s="17" t="s">
        <v>2078</v>
      </c>
      <c r="J248" s="17" t="s">
        <v>2441</v>
      </c>
    </row>
    <row r="249" ht="24" spans="1:10">
      <c r="A249" s="25"/>
      <c r="B249" s="25"/>
      <c r="C249" s="17" t="s">
        <v>2071</v>
      </c>
      <c r="D249" s="17" t="s">
        <v>2071</v>
      </c>
      <c r="E249" s="17" t="s">
        <v>2442</v>
      </c>
      <c r="F249" s="17" t="s">
        <v>2081</v>
      </c>
      <c r="G249" s="452" t="s">
        <v>2443</v>
      </c>
      <c r="H249" s="17" t="s">
        <v>2252</v>
      </c>
      <c r="I249" s="17" t="s">
        <v>2078</v>
      </c>
      <c r="J249" s="17" t="s">
        <v>2444</v>
      </c>
    </row>
    <row r="250" spans="1:10">
      <c r="A250" s="25"/>
      <c r="B250" s="25"/>
      <c r="C250" s="17" t="s">
        <v>2071</v>
      </c>
      <c r="D250" s="17" t="s">
        <v>2096</v>
      </c>
      <c r="E250" s="17" t="s">
        <v>2071</v>
      </c>
      <c r="F250" s="17"/>
      <c r="G250" s="452" t="s">
        <v>2072</v>
      </c>
      <c r="H250" s="17" t="s">
        <v>2071</v>
      </c>
      <c r="I250" s="17"/>
      <c r="J250" s="17" t="s">
        <v>2072</v>
      </c>
    </row>
    <row r="251" ht="24" spans="1:10">
      <c r="A251" s="25"/>
      <c r="B251" s="25"/>
      <c r="C251" s="17" t="s">
        <v>2071</v>
      </c>
      <c r="D251" s="17" t="s">
        <v>2071</v>
      </c>
      <c r="E251" s="17" t="s">
        <v>2445</v>
      </c>
      <c r="F251" s="17" t="s">
        <v>2081</v>
      </c>
      <c r="G251" s="452" t="s">
        <v>2443</v>
      </c>
      <c r="H251" s="17" t="s">
        <v>2252</v>
      </c>
      <c r="I251" s="17" t="s">
        <v>2078</v>
      </c>
      <c r="J251" s="17" t="s">
        <v>2446</v>
      </c>
    </row>
    <row r="252" ht="36" spans="1:10">
      <c r="A252" s="25"/>
      <c r="B252" s="25"/>
      <c r="C252" s="17" t="s">
        <v>2071</v>
      </c>
      <c r="D252" s="17" t="s">
        <v>2071</v>
      </c>
      <c r="E252" s="17" t="s">
        <v>2447</v>
      </c>
      <c r="F252" s="17" t="s">
        <v>2081</v>
      </c>
      <c r="G252" s="452" t="s">
        <v>2448</v>
      </c>
      <c r="H252" s="17" t="s">
        <v>2077</v>
      </c>
      <c r="I252" s="17" t="s">
        <v>2078</v>
      </c>
      <c r="J252" s="17" t="s">
        <v>2449</v>
      </c>
    </row>
    <row r="253" ht="36" spans="1:10">
      <c r="A253" s="25"/>
      <c r="B253" s="25"/>
      <c r="C253" s="17" t="s">
        <v>2071</v>
      </c>
      <c r="D253" s="17" t="s">
        <v>2071</v>
      </c>
      <c r="E253" s="17" t="s">
        <v>2450</v>
      </c>
      <c r="F253" s="17" t="s">
        <v>2081</v>
      </c>
      <c r="G253" s="452" t="s">
        <v>2451</v>
      </c>
      <c r="H253" s="17" t="s">
        <v>2077</v>
      </c>
      <c r="I253" s="17" t="s">
        <v>2078</v>
      </c>
      <c r="J253" s="17" t="s">
        <v>2452</v>
      </c>
    </row>
    <row r="254" spans="1:10">
      <c r="A254" s="25"/>
      <c r="B254" s="25"/>
      <c r="C254" s="17" t="s">
        <v>2071</v>
      </c>
      <c r="D254" s="17" t="s">
        <v>2273</v>
      </c>
      <c r="E254" s="17" t="s">
        <v>2071</v>
      </c>
      <c r="F254" s="17"/>
      <c r="G254" s="452" t="s">
        <v>2072</v>
      </c>
      <c r="H254" s="17" t="s">
        <v>2071</v>
      </c>
      <c r="I254" s="17"/>
      <c r="J254" s="17" t="s">
        <v>2072</v>
      </c>
    </row>
    <row r="255" ht="24" spans="1:10">
      <c r="A255" s="25"/>
      <c r="B255" s="25"/>
      <c r="C255" s="17" t="s">
        <v>2071</v>
      </c>
      <c r="D255" s="17" t="s">
        <v>2071</v>
      </c>
      <c r="E255" s="17" t="s">
        <v>2453</v>
      </c>
      <c r="F255" s="17" t="s">
        <v>2081</v>
      </c>
      <c r="G255" s="452" t="s">
        <v>2189</v>
      </c>
      <c r="H255" s="17" t="s">
        <v>2408</v>
      </c>
      <c r="I255" s="17" t="s">
        <v>2078</v>
      </c>
      <c r="J255" s="17" t="s">
        <v>2454</v>
      </c>
    </row>
    <row r="256" spans="1:10">
      <c r="A256" s="25"/>
      <c r="B256" s="25"/>
      <c r="C256" s="17" t="s">
        <v>2071</v>
      </c>
      <c r="D256" s="17" t="s">
        <v>2455</v>
      </c>
      <c r="E256" s="17" t="s">
        <v>2071</v>
      </c>
      <c r="F256" s="17"/>
      <c r="G256" s="452" t="s">
        <v>2072</v>
      </c>
      <c r="H256" s="17" t="s">
        <v>2071</v>
      </c>
      <c r="I256" s="17"/>
      <c r="J256" s="17" t="s">
        <v>2072</v>
      </c>
    </row>
    <row r="257" ht="24" spans="1:10">
      <c r="A257" s="25"/>
      <c r="B257" s="25"/>
      <c r="C257" s="17" t="s">
        <v>2071</v>
      </c>
      <c r="D257" s="17" t="s">
        <v>2071</v>
      </c>
      <c r="E257" s="17" t="s">
        <v>2456</v>
      </c>
      <c r="F257" s="17" t="s">
        <v>2075</v>
      </c>
      <c r="G257" s="452" t="s">
        <v>2124</v>
      </c>
      <c r="H257" s="17" t="s">
        <v>2087</v>
      </c>
      <c r="I257" s="17" t="s">
        <v>2078</v>
      </c>
      <c r="J257" s="17" t="s">
        <v>2457</v>
      </c>
    </row>
    <row r="258" spans="1:10">
      <c r="A258" s="25"/>
      <c r="B258" s="25"/>
      <c r="C258" s="17" t="s">
        <v>2100</v>
      </c>
      <c r="D258" s="17" t="s">
        <v>2071</v>
      </c>
      <c r="E258" s="17" t="s">
        <v>2071</v>
      </c>
      <c r="F258" s="17"/>
      <c r="G258" s="452" t="s">
        <v>2072</v>
      </c>
      <c r="H258" s="17" t="s">
        <v>2071</v>
      </c>
      <c r="I258" s="17"/>
      <c r="J258" s="17" t="s">
        <v>2072</v>
      </c>
    </row>
    <row r="259" spans="1:10">
      <c r="A259" s="25"/>
      <c r="B259" s="25"/>
      <c r="C259" s="17" t="s">
        <v>2071</v>
      </c>
      <c r="D259" s="17" t="s">
        <v>2101</v>
      </c>
      <c r="E259" s="17" t="s">
        <v>2071</v>
      </c>
      <c r="F259" s="17"/>
      <c r="G259" s="452" t="s">
        <v>2072</v>
      </c>
      <c r="H259" s="17" t="s">
        <v>2071</v>
      </c>
      <c r="I259" s="17"/>
      <c r="J259" s="17" t="s">
        <v>2072</v>
      </c>
    </row>
    <row r="260" spans="1:10">
      <c r="A260" s="26"/>
      <c r="B260" s="26"/>
      <c r="C260" s="17" t="s">
        <v>2071</v>
      </c>
      <c r="D260" s="17" t="s">
        <v>2071</v>
      </c>
      <c r="E260" s="17" t="s">
        <v>2402</v>
      </c>
      <c r="F260" s="17" t="s">
        <v>2075</v>
      </c>
      <c r="G260" s="452" t="s">
        <v>2124</v>
      </c>
      <c r="H260" s="17" t="s">
        <v>2087</v>
      </c>
      <c r="I260" s="17" t="s">
        <v>2078</v>
      </c>
      <c r="J260" s="17" t="s">
        <v>2458</v>
      </c>
    </row>
    <row r="261" ht="23" customHeight="1" spans="1:10">
      <c r="A261" s="14" t="s">
        <v>2459</v>
      </c>
      <c r="B261" s="15"/>
      <c r="C261" s="15"/>
      <c r="D261" s="15"/>
      <c r="E261" s="15"/>
      <c r="F261" s="15"/>
      <c r="G261" s="15"/>
      <c r="H261" s="15"/>
      <c r="I261" s="15"/>
      <c r="J261" s="22"/>
    </row>
    <row r="262" spans="1:10">
      <c r="A262" s="21" t="s">
        <v>2460</v>
      </c>
      <c r="B262" s="21" t="s">
        <v>2461</v>
      </c>
      <c r="C262" s="17" t="s">
        <v>2070</v>
      </c>
      <c r="D262" s="17" t="s">
        <v>2071</v>
      </c>
      <c r="E262" s="17" t="s">
        <v>2071</v>
      </c>
      <c r="F262" s="17"/>
      <c r="G262" s="452" t="s">
        <v>2072</v>
      </c>
      <c r="H262" s="17" t="s">
        <v>2071</v>
      </c>
      <c r="I262" s="17"/>
      <c r="J262" s="17" t="s">
        <v>2072</v>
      </c>
    </row>
    <row r="263" spans="1:10">
      <c r="A263" s="21"/>
      <c r="B263" s="21"/>
      <c r="C263" s="17" t="s">
        <v>2071</v>
      </c>
      <c r="D263" s="17" t="s">
        <v>2073</v>
      </c>
      <c r="E263" s="17" t="s">
        <v>2071</v>
      </c>
      <c r="F263" s="17"/>
      <c r="G263" s="452" t="s">
        <v>2072</v>
      </c>
      <c r="H263" s="17" t="s">
        <v>2071</v>
      </c>
      <c r="I263" s="17"/>
      <c r="J263" s="17" t="s">
        <v>2072</v>
      </c>
    </row>
    <row r="264" ht="72" spans="1:10">
      <c r="A264" s="21"/>
      <c r="B264" s="21"/>
      <c r="C264" s="17" t="s">
        <v>2071</v>
      </c>
      <c r="D264" s="17" t="s">
        <v>2071</v>
      </c>
      <c r="E264" s="17" t="s">
        <v>2462</v>
      </c>
      <c r="F264" s="17" t="s">
        <v>2081</v>
      </c>
      <c r="G264" s="452" t="s">
        <v>2463</v>
      </c>
      <c r="H264" s="17" t="s">
        <v>2077</v>
      </c>
      <c r="I264" s="17" t="s">
        <v>2078</v>
      </c>
      <c r="J264" s="17" t="s">
        <v>2464</v>
      </c>
    </row>
    <row r="265" spans="1:10">
      <c r="A265" s="21"/>
      <c r="B265" s="21"/>
      <c r="C265" s="17" t="s">
        <v>2071</v>
      </c>
      <c r="D265" s="17" t="s">
        <v>2084</v>
      </c>
      <c r="E265" s="17" t="s">
        <v>2071</v>
      </c>
      <c r="F265" s="17"/>
      <c r="G265" s="452" t="s">
        <v>2072</v>
      </c>
      <c r="H265" s="17" t="s">
        <v>2071</v>
      </c>
      <c r="I265" s="17"/>
      <c r="J265" s="17" t="s">
        <v>2072</v>
      </c>
    </row>
    <row r="266" ht="60" spans="1:10">
      <c r="A266" s="21"/>
      <c r="B266" s="21"/>
      <c r="C266" s="17" t="s">
        <v>2071</v>
      </c>
      <c r="D266" s="17" t="s">
        <v>2071</v>
      </c>
      <c r="E266" s="17" t="s">
        <v>2465</v>
      </c>
      <c r="F266" s="17" t="s">
        <v>2081</v>
      </c>
      <c r="G266" s="452" t="s">
        <v>2090</v>
      </c>
      <c r="H266" s="17" t="s">
        <v>2087</v>
      </c>
      <c r="I266" s="17" t="s">
        <v>2078</v>
      </c>
      <c r="J266" s="17" t="s">
        <v>2466</v>
      </c>
    </row>
    <row r="267" spans="1:10">
      <c r="A267" s="21"/>
      <c r="B267" s="21"/>
      <c r="C267" s="17" t="s">
        <v>2071</v>
      </c>
      <c r="D267" s="17" t="s">
        <v>2092</v>
      </c>
      <c r="E267" s="17" t="s">
        <v>2071</v>
      </c>
      <c r="F267" s="17"/>
      <c r="G267" s="452" t="s">
        <v>2072</v>
      </c>
      <c r="H267" s="17" t="s">
        <v>2071</v>
      </c>
      <c r="I267" s="17"/>
      <c r="J267" s="17" t="s">
        <v>2072</v>
      </c>
    </row>
    <row r="268" ht="48" spans="1:10">
      <c r="A268" s="21"/>
      <c r="B268" s="21"/>
      <c r="C268" s="17" t="s">
        <v>2071</v>
      </c>
      <c r="D268" s="17" t="s">
        <v>2071</v>
      </c>
      <c r="E268" s="17" t="s">
        <v>2467</v>
      </c>
      <c r="F268" s="17" t="s">
        <v>2081</v>
      </c>
      <c r="G268" s="452" t="s">
        <v>2090</v>
      </c>
      <c r="H268" s="17" t="s">
        <v>2087</v>
      </c>
      <c r="I268" s="17" t="s">
        <v>2078</v>
      </c>
      <c r="J268" s="17" t="s">
        <v>2468</v>
      </c>
    </row>
    <row r="269" spans="1:10">
      <c r="A269" s="21"/>
      <c r="B269" s="21"/>
      <c r="C269" s="17" t="s">
        <v>2095</v>
      </c>
      <c r="D269" s="17" t="s">
        <v>2071</v>
      </c>
      <c r="E269" s="17" t="s">
        <v>2071</v>
      </c>
      <c r="F269" s="17"/>
      <c r="G269" s="452" t="s">
        <v>2072</v>
      </c>
      <c r="H269" s="17" t="s">
        <v>2071</v>
      </c>
      <c r="I269" s="17"/>
      <c r="J269" s="17" t="s">
        <v>2072</v>
      </c>
    </row>
    <row r="270" spans="1:10">
      <c r="A270" s="21"/>
      <c r="B270" s="21"/>
      <c r="C270" s="17" t="s">
        <v>2071</v>
      </c>
      <c r="D270" s="17" t="s">
        <v>2096</v>
      </c>
      <c r="E270" s="17" t="s">
        <v>2071</v>
      </c>
      <c r="F270" s="17"/>
      <c r="G270" s="452" t="s">
        <v>2072</v>
      </c>
      <c r="H270" s="17" t="s">
        <v>2071</v>
      </c>
      <c r="I270" s="17"/>
      <c r="J270" s="17" t="s">
        <v>2072</v>
      </c>
    </row>
    <row r="271" ht="72" spans="1:10">
      <c r="A271" s="21"/>
      <c r="B271" s="21"/>
      <c r="C271" s="17" t="s">
        <v>2071</v>
      </c>
      <c r="D271" s="17" t="s">
        <v>2071</v>
      </c>
      <c r="E271" s="17" t="s">
        <v>2469</v>
      </c>
      <c r="F271" s="17" t="s">
        <v>2081</v>
      </c>
      <c r="G271" s="452" t="s">
        <v>2463</v>
      </c>
      <c r="H271" s="17" t="s">
        <v>2077</v>
      </c>
      <c r="I271" s="17" t="s">
        <v>2078</v>
      </c>
      <c r="J271" s="17" t="s">
        <v>2470</v>
      </c>
    </row>
    <row r="272" spans="1:10">
      <c r="A272" s="21"/>
      <c r="B272" s="21"/>
      <c r="C272" s="17" t="s">
        <v>2100</v>
      </c>
      <c r="D272" s="17" t="s">
        <v>2071</v>
      </c>
      <c r="E272" s="17" t="s">
        <v>2071</v>
      </c>
      <c r="F272" s="17"/>
      <c r="G272" s="452" t="s">
        <v>2072</v>
      </c>
      <c r="H272" s="17" t="s">
        <v>2071</v>
      </c>
      <c r="I272" s="17"/>
      <c r="J272" s="17" t="s">
        <v>2072</v>
      </c>
    </row>
    <row r="273" spans="1:10">
      <c r="A273" s="21"/>
      <c r="B273" s="21"/>
      <c r="C273" s="17" t="s">
        <v>2071</v>
      </c>
      <c r="D273" s="17" t="s">
        <v>2101</v>
      </c>
      <c r="E273" s="17" t="s">
        <v>2071</v>
      </c>
      <c r="F273" s="17"/>
      <c r="G273" s="452" t="s">
        <v>2072</v>
      </c>
      <c r="H273" s="17" t="s">
        <v>2071</v>
      </c>
      <c r="I273" s="17"/>
      <c r="J273" s="17" t="s">
        <v>2072</v>
      </c>
    </row>
    <row r="274" ht="48" spans="1:10">
      <c r="A274" s="21"/>
      <c r="B274" s="21"/>
      <c r="C274" s="17" t="s">
        <v>2071</v>
      </c>
      <c r="D274" s="17" t="s">
        <v>2071</v>
      </c>
      <c r="E274" s="17" t="s">
        <v>2471</v>
      </c>
      <c r="F274" s="17" t="s">
        <v>2075</v>
      </c>
      <c r="G274" s="452" t="s">
        <v>2124</v>
      </c>
      <c r="H274" s="17" t="s">
        <v>2087</v>
      </c>
      <c r="I274" s="17" t="s">
        <v>2078</v>
      </c>
      <c r="J274" s="17" t="s">
        <v>2472</v>
      </c>
    </row>
    <row r="275" ht="23" customHeight="1" spans="1:10">
      <c r="A275" s="14" t="s">
        <v>2473</v>
      </c>
      <c r="B275" s="15"/>
      <c r="C275" s="15"/>
      <c r="D275" s="15"/>
      <c r="E275" s="15"/>
      <c r="F275" s="15"/>
      <c r="G275" s="15"/>
      <c r="H275" s="15"/>
      <c r="I275" s="15"/>
      <c r="J275" s="22"/>
    </row>
    <row r="276" spans="1:10">
      <c r="A276" s="24" t="s">
        <v>2474</v>
      </c>
      <c r="B276" s="24" t="s">
        <v>2475</v>
      </c>
      <c r="C276" s="17" t="s">
        <v>2070</v>
      </c>
      <c r="D276" s="17" t="s">
        <v>2071</v>
      </c>
      <c r="E276" s="17" t="s">
        <v>2071</v>
      </c>
      <c r="F276" s="17"/>
      <c r="G276" s="452" t="s">
        <v>2072</v>
      </c>
      <c r="H276" s="17" t="s">
        <v>2071</v>
      </c>
      <c r="I276" s="17"/>
      <c r="J276" s="17" t="s">
        <v>2072</v>
      </c>
    </row>
    <row r="277" spans="1:10">
      <c r="A277" s="25"/>
      <c r="B277" s="25"/>
      <c r="C277" s="17" t="s">
        <v>2071</v>
      </c>
      <c r="D277" s="17" t="s">
        <v>2073</v>
      </c>
      <c r="E277" s="17" t="s">
        <v>2071</v>
      </c>
      <c r="F277" s="17"/>
      <c r="G277" s="452" t="s">
        <v>2072</v>
      </c>
      <c r="H277" s="17" t="s">
        <v>2071</v>
      </c>
      <c r="I277" s="17"/>
      <c r="J277" s="17" t="s">
        <v>2072</v>
      </c>
    </row>
    <row r="278" spans="1:10">
      <c r="A278" s="25"/>
      <c r="B278" s="25"/>
      <c r="C278" s="17" t="s">
        <v>2071</v>
      </c>
      <c r="D278" s="17" t="s">
        <v>2071</v>
      </c>
      <c r="E278" s="17" t="s">
        <v>2476</v>
      </c>
      <c r="F278" s="17" t="s">
        <v>2109</v>
      </c>
      <c r="G278" s="452" t="s">
        <v>2350</v>
      </c>
      <c r="H278" s="17" t="s">
        <v>2477</v>
      </c>
      <c r="I278" s="17" t="s">
        <v>2078</v>
      </c>
      <c r="J278" s="17" t="s">
        <v>2478</v>
      </c>
    </row>
    <row r="279" spans="1:10">
      <c r="A279" s="25"/>
      <c r="B279" s="25"/>
      <c r="C279" s="17" t="s">
        <v>2071</v>
      </c>
      <c r="D279" s="17" t="s">
        <v>2071</v>
      </c>
      <c r="E279" s="17" t="s">
        <v>2479</v>
      </c>
      <c r="F279" s="17" t="s">
        <v>2109</v>
      </c>
      <c r="G279" s="452" t="s">
        <v>2480</v>
      </c>
      <c r="H279" s="17" t="s">
        <v>2477</v>
      </c>
      <c r="I279" s="17" t="s">
        <v>2078</v>
      </c>
      <c r="J279" s="17" t="s">
        <v>2478</v>
      </c>
    </row>
    <row r="280" spans="1:10">
      <c r="A280" s="25"/>
      <c r="B280" s="25"/>
      <c r="C280" s="17" t="s">
        <v>2071</v>
      </c>
      <c r="D280" s="17" t="s">
        <v>2084</v>
      </c>
      <c r="E280" s="17" t="s">
        <v>2071</v>
      </c>
      <c r="F280" s="17"/>
      <c r="G280" s="452" t="s">
        <v>2072</v>
      </c>
      <c r="H280" s="17" t="s">
        <v>2071</v>
      </c>
      <c r="I280" s="17"/>
      <c r="J280" s="17" t="s">
        <v>2072</v>
      </c>
    </row>
    <row r="281" ht="36" spans="1:10">
      <c r="A281" s="25"/>
      <c r="B281" s="25"/>
      <c r="C281" s="17" t="s">
        <v>2071</v>
      </c>
      <c r="D281" s="17" t="s">
        <v>2071</v>
      </c>
      <c r="E281" s="17" t="s">
        <v>2481</v>
      </c>
      <c r="F281" s="17" t="s">
        <v>2075</v>
      </c>
      <c r="G281" s="452" t="s">
        <v>2086</v>
      </c>
      <c r="H281" s="17" t="s">
        <v>2087</v>
      </c>
      <c r="I281" s="17" t="s">
        <v>2078</v>
      </c>
      <c r="J281" s="17" t="s">
        <v>2482</v>
      </c>
    </row>
    <row r="282" spans="1:10">
      <c r="A282" s="25"/>
      <c r="B282" s="25"/>
      <c r="C282" s="17" t="s">
        <v>2071</v>
      </c>
      <c r="D282" s="17" t="s">
        <v>2092</v>
      </c>
      <c r="E282" s="17" t="s">
        <v>2071</v>
      </c>
      <c r="F282" s="17"/>
      <c r="G282" s="452" t="s">
        <v>2072</v>
      </c>
      <c r="H282" s="17" t="s">
        <v>2071</v>
      </c>
      <c r="I282" s="17"/>
      <c r="J282" s="17" t="s">
        <v>2072</v>
      </c>
    </row>
    <row r="283" ht="48" spans="1:10">
      <c r="A283" s="25"/>
      <c r="B283" s="25"/>
      <c r="C283" s="17" t="s">
        <v>2071</v>
      </c>
      <c r="D283" s="17" t="s">
        <v>2071</v>
      </c>
      <c r="E283" s="17" t="s">
        <v>2467</v>
      </c>
      <c r="F283" s="17" t="s">
        <v>2081</v>
      </c>
      <c r="G283" s="452" t="s">
        <v>2090</v>
      </c>
      <c r="H283" s="17" t="s">
        <v>2087</v>
      </c>
      <c r="I283" s="17" t="s">
        <v>2078</v>
      </c>
      <c r="J283" s="17" t="s">
        <v>2468</v>
      </c>
    </row>
    <row r="284" spans="1:10">
      <c r="A284" s="25"/>
      <c r="B284" s="25"/>
      <c r="C284" s="17" t="s">
        <v>2095</v>
      </c>
      <c r="D284" s="17" t="s">
        <v>2071</v>
      </c>
      <c r="E284" s="17" t="s">
        <v>2071</v>
      </c>
      <c r="F284" s="17"/>
      <c r="G284" s="452" t="s">
        <v>2072</v>
      </c>
      <c r="H284" s="17" t="s">
        <v>2071</v>
      </c>
      <c r="I284" s="17"/>
      <c r="J284" s="17" t="s">
        <v>2072</v>
      </c>
    </row>
    <row r="285" spans="1:10">
      <c r="A285" s="25"/>
      <c r="B285" s="25"/>
      <c r="C285" s="17" t="s">
        <v>2071</v>
      </c>
      <c r="D285" s="17" t="s">
        <v>2096</v>
      </c>
      <c r="E285" s="17" t="s">
        <v>2071</v>
      </c>
      <c r="F285" s="17"/>
      <c r="G285" s="452" t="s">
        <v>2072</v>
      </c>
      <c r="H285" s="17" t="s">
        <v>2071</v>
      </c>
      <c r="I285" s="17"/>
      <c r="J285" s="17" t="s">
        <v>2072</v>
      </c>
    </row>
    <row r="286" ht="24" spans="1:10">
      <c r="A286" s="25"/>
      <c r="B286" s="25"/>
      <c r="C286" s="17" t="s">
        <v>2071</v>
      </c>
      <c r="D286" s="17" t="s">
        <v>2071</v>
      </c>
      <c r="E286" s="17" t="s">
        <v>2483</v>
      </c>
      <c r="F286" s="17" t="s">
        <v>2109</v>
      </c>
      <c r="G286" s="452" t="s">
        <v>2310</v>
      </c>
      <c r="H286" s="17" t="s">
        <v>2087</v>
      </c>
      <c r="I286" s="17" t="s">
        <v>2078</v>
      </c>
      <c r="J286" s="17" t="s">
        <v>2484</v>
      </c>
    </row>
    <row r="287" ht="24" spans="1:10">
      <c r="A287" s="25"/>
      <c r="B287" s="25"/>
      <c r="C287" s="17" t="s">
        <v>2071</v>
      </c>
      <c r="D287" s="17" t="s">
        <v>2071</v>
      </c>
      <c r="E287" s="17" t="s">
        <v>2154</v>
      </c>
      <c r="F287" s="17" t="s">
        <v>2075</v>
      </c>
      <c r="G287" s="452" t="s">
        <v>2239</v>
      </c>
      <c r="H287" s="17" t="s">
        <v>2087</v>
      </c>
      <c r="I287" s="17" t="s">
        <v>2078</v>
      </c>
      <c r="J287" s="17" t="s">
        <v>2485</v>
      </c>
    </row>
    <row r="288" spans="1:10">
      <c r="A288" s="25"/>
      <c r="B288" s="25"/>
      <c r="C288" s="17" t="s">
        <v>2100</v>
      </c>
      <c r="D288" s="17" t="s">
        <v>2071</v>
      </c>
      <c r="E288" s="17" t="s">
        <v>2071</v>
      </c>
      <c r="F288" s="17"/>
      <c r="G288" s="452" t="s">
        <v>2072</v>
      </c>
      <c r="H288" s="17" t="s">
        <v>2071</v>
      </c>
      <c r="I288" s="17"/>
      <c r="J288" s="17" t="s">
        <v>2072</v>
      </c>
    </row>
    <row r="289" spans="1:10">
      <c r="A289" s="25"/>
      <c r="B289" s="25"/>
      <c r="C289" s="17" t="s">
        <v>2071</v>
      </c>
      <c r="D289" s="17" t="s">
        <v>2101</v>
      </c>
      <c r="E289" s="17" t="s">
        <v>2071</v>
      </c>
      <c r="F289" s="17"/>
      <c r="G289" s="452" t="s">
        <v>2072</v>
      </c>
      <c r="H289" s="17" t="s">
        <v>2071</v>
      </c>
      <c r="I289" s="17"/>
      <c r="J289" s="17" t="s">
        <v>2072</v>
      </c>
    </row>
    <row r="290" spans="1:10">
      <c r="A290" s="25"/>
      <c r="B290" s="25"/>
      <c r="C290" s="17" t="s">
        <v>2071</v>
      </c>
      <c r="D290" s="17" t="s">
        <v>2071</v>
      </c>
      <c r="E290" s="17" t="s">
        <v>2486</v>
      </c>
      <c r="F290" s="17" t="s">
        <v>2075</v>
      </c>
      <c r="G290" s="452" t="s">
        <v>2124</v>
      </c>
      <c r="H290" s="17" t="s">
        <v>2087</v>
      </c>
      <c r="I290" s="17" t="s">
        <v>2078</v>
      </c>
      <c r="J290" s="17" t="s">
        <v>2487</v>
      </c>
    </row>
    <row r="291" ht="24" spans="1:10">
      <c r="A291" s="26"/>
      <c r="B291" s="26"/>
      <c r="C291" s="17" t="s">
        <v>2071</v>
      </c>
      <c r="D291" s="17" t="s">
        <v>2071</v>
      </c>
      <c r="E291" s="17" t="s">
        <v>2385</v>
      </c>
      <c r="F291" s="17" t="s">
        <v>2075</v>
      </c>
      <c r="G291" s="452" t="s">
        <v>2239</v>
      </c>
      <c r="H291" s="17" t="s">
        <v>2087</v>
      </c>
      <c r="I291" s="17" t="s">
        <v>2078</v>
      </c>
      <c r="J291" s="17" t="s">
        <v>2488</v>
      </c>
    </row>
    <row r="292" ht="23" customHeight="1" spans="1:10">
      <c r="A292" s="14" t="s">
        <v>2489</v>
      </c>
      <c r="B292" s="15"/>
      <c r="C292" s="15"/>
      <c r="D292" s="15"/>
      <c r="E292" s="15"/>
      <c r="F292" s="15"/>
      <c r="G292" s="15"/>
      <c r="H292" s="15"/>
      <c r="I292" s="15"/>
      <c r="J292" s="22"/>
    </row>
    <row r="293" spans="1:10">
      <c r="A293" s="24" t="s">
        <v>2490</v>
      </c>
      <c r="B293" s="24" t="s">
        <v>2491</v>
      </c>
      <c r="C293" s="17" t="s">
        <v>2070</v>
      </c>
      <c r="D293" s="17" t="s">
        <v>2071</v>
      </c>
      <c r="E293" s="17" t="s">
        <v>2071</v>
      </c>
      <c r="F293" s="17"/>
      <c r="G293" s="452" t="s">
        <v>2072</v>
      </c>
      <c r="H293" s="17" t="s">
        <v>2071</v>
      </c>
      <c r="I293" s="17"/>
      <c r="J293" s="17" t="s">
        <v>2072</v>
      </c>
    </row>
    <row r="294" spans="1:10">
      <c r="A294" s="25"/>
      <c r="B294" s="25"/>
      <c r="C294" s="17" t="s">
        <v>2071</v>
      </c>
      <c r="D294" s="17" t="s">
        <v>2073</v>
      </c>
      <c r="E294" s="17" t="s">
        <v>2071</v>
      </c>
      <c r="F294" s="17"/>
      <c r="G294" s="452" t="s">
        <v>2072</v>
      </c>
      <c r="H294" s="17" t="s">
        <v>2071</v>
      </c>
      <c r="I294" s="17"/>
      <c r="J294" s="17" t="s">
        <v>2072</v>
      </c>
    </row>
    <row r="295" ht="36" spans="1:10">
      <c r="A295" s="25"/>
      <c r="B295" s="25"/>
      <c r="C295" s="17" t="s">
        <v>2071</v>
      </c>
      <c r="D295" s="17" t="s">
        <v>2071</v>
      </c>
      <c r="E295" s="17" t="s">
        <v>2492</v>
      </c>
      <c r="F295" s="17" t="s">
        <v>2081</v>
      </c>
      <c r="G295" s="452" t="s">
        <v>2493</v>
      </c>
      <c r="H295" s="17" t="s">
        <v>2494</v>
      </c>
      <c r="I295" s="17" t="s">
        <v>2078</v>
      </c>
      <c r="J295" s="17" t="s">
        <v>2495</v>
      </c>
    </row>
    <row r="296" ht="48" spans="1:10">
      <c r="A296" s="25"/>
      <c r="B296" s="25"/>
      <c r="C296" s="17" t="s">
        <v>2071</v>
      </c>
      <c r="D296" s="17" t="s">
        <v>2071</v>
      </c>
      <c r="E296" s="17" t="s">
        <v>2496</v>
      </c>
      <c r="F296" s="17" t="s">
        <v>2075</v>
      </c>
      <c r="G296" s="452" t="s">
        <v>2497</v>
      </c>
      <c r="H296" s="17" t="s">
        <v>2296</v>
      </c>
      <c r="I296" s="17" t="s">
        <v>2078</v>
      </c>
      <c r="J296" s="17" t="s">
        <v>2498</v>
      </c>
    </row>
    <row r="297" spans="1:10">
      <c r="A297" s="25"/>
      <c r="B297" s="25"/>
      <c r="C297" s="17" t="s">
        <v>2071</v>
      </c>
      <c r="D297" s="17" t="s">
        <v>2084</v>
      </c>
      <c r="E297" s="17" t="s">
        <v>2071</v>
      </c>
      <c r="F297" s="17"/>
      <c r="G297" s="452" t="s">
        <v>2072</v>
      </c>
      <c r="H297" s="17" t="s">
        <v>2071</v>
      </c>
      <c r="I297" s="17"/>
      <c r="J297" s="17" t="s">
        <v>2072</v>
      </c>
    </row>
    <row r="298" ht="60" spans="1:10">
      <c r="A298" s="25"/>
      <c r="B298" s="25"/>
      <c r="C298" s="17" t="s">
        <v>2071</v>
      </c>
      <c r="D298" s="17" t="s">
        <v>2071</v>
      </c>
      <c r="E298" s="17" t="s">
        <v>2465</v>
      </c>
      <c r="F298" s="17" t="s">
        <v>2081</v>
      </c>
      <c r="G298" s="452" t="s">
        <v>2090</v>
      </c>
      <c r="H298" s="17" t="s">
        <v>2087</v>
      </c>
      <c r="I298" s="17" t="s">
        <v>2078</v>
      </c>
      <c r="J298" s="17" t="s">
        <v>2466</v>
      </c>
    </row>
    <row r="299" ht="36" spans="1:10">
      <c r="A299" s="25"/>
      <c r="B299" s="25"/>
      <c r="C299" s="17" t="s">
        <v>2071</v>
      </c>
      <c r="D299" s="17" t="s">
        <v>2071</v>
      </c>
      <c r="E299" s="17" t="s">
        <v>2499</v>
      </c>
      <c r="F299" s="17" t="s">
        <v>2075</v>
      </c>
      <c r="G299" s="452" t="s">
        <v>2086</v>
      </c>
      <c r="H299" s="17" t="s">
        <v>2087</v>
      </c>
      <c r="I299" s="17" t="s">
        <v>2078</v>
      </c>
      <c r="J299" s="17" t="s">
        <v>2500</v>
      </c>
    </row>
    <row r="300" spans="1:10">
      <c r="A300" s="25"/>
      <c r="B300" s="25"/>
      <c r="C300" s="17" t="s">
        <v>2071</v>
      </c>
      <c r="D300" s="17" t="s">
        <v>2092</v>
      </c>
      <c r="E300" s="17" t="s">
        <v>2071</v>
      </c>
      <c r="F300" s="17"/>
      <c r="G300" s="452" t="s">
        <v>2072</v>
      </c>
      <c r="H300" s="17" t="s">
        <v>2071</v>
      </c>
      <c r="I300" s="17"/>
      <c r="J300" s="17" t="s">
        <v>2072</v>
      </c>
    </row>
    <row r="301" ht="48" spans="1:10">
      <c r="A301" s="25"/>
      <c r="B301" s="25"/>
      <c r="C301" s="17" t="s">
        <v>2071</v>
      </c>
      <c r="D301" s="17" t="s">
        <v>2071</v>
      </c>
      <c r="E301" s="17" t="s">
        <v>2467</v>
      </c>
      <c r="F301" s="17" t="s">
        <v>2081</v>
      </c>
      <c r="G301" s="452" t="s">
        <v>2090</v>
      </c>
      <c r="H301" s="17" t="s">
        <v>2087</v>
      </c>
      <c r="I301" s="17" t="s">
        <v>2078</v>
      </c>
      <c r="J301" s="17" t="s">
        <v>2468</v>
      </c>
    </row>
    <row r="302" spans="1:10">
      <c r="A302" s="25"/>
      <c r="B302" s="25"/>
      <c r="C302" s="17" t="s">
        <v>2095</v>
      </c>
      <c r="D302" s="17" t="s">
        <v>2071</v>
      </c>
      <c r="E302" s="17" t="s">
        <v>2071</v>
      </c>
      <c r="F302" s="17"/>
      <c r="G302" s="452" t="s">
        <v>2072</v>
      </c>
      <c r="H302" s="17" t="s">
        <v>2071</v>
      </c>
      <c r="I302" s="17"/>
      <c r="J302" s="17" t="s">
        <v>2072</v>
      </c>
    </row>
    <row r="303" spans="1:10">
      <c r="A303" s="25"/>
      <c r="B303" s="25"/>
      <c r="C303" s="17" t="s">
        <v>2071</v>
      </c>
      <c r="D303" s="17" t="s">
        <v>2096</v>
      </c>
      <c r="E303" s="17" t="s">
        <v>2071</v>
      </c>
      <c r="F303" s="17"/>
      <c r="G303" s="452" t="s">
        <v>2072</v>
      </c>
      <c r="H303" s="17" t="s">
        <v>2071</v>
      </c>
      <c r="I303" s="17"/>
      <c r="J303" s="17" t="s">
        <v>2072</v>
      </c>
    </row>
    <row r="304" ht="48" spans="1:10">
      <c r="A304" s="25"/>
      <c r="B304" s="25"/>
      <c r="C304" s="17" t="s">
        <v>2071</v>
      </c>
      <c r="D304" s="17" t="s">
        <v>2071</v>
      </c>
      <c r="E304" s="17" t="s">
        <v>2153</v>
      </c>
      <c r="F304" s="17" t="s">
        <v>2075</v>
      </c>
      <c r="G304" s="452" t="s">
        <v>2124</v>
      </c>
      <c r="H304" s="17" t="s">
        <v>2087</v>
      </c>
      <c r="I304" s="17" t="s">
        <v>2078</v>
      </c>
      <c r="J304" s="17" t="s">
        <v>2501</v>
      </c>
    </row>
    <row r="305" spans="1:10">
      <c r="A305" s="25"/>
      <c r="B305" s="25"/>
      <c r="C305" s="17" t="s">
        <v>2100</v>
      </c>
      <c r="D305" s="17" t="s">
        <v>2071</v>
      </c>
      <c r="E305" s="17" t="s">
        <v>2071</v>
      </c>
      <c r="F305" s="17"/>
      <c r="G305" s="452" t="s">
        <v>2072</v>
      </c>
      <c r="H305" s="17" t="s">
        <v>2071</v>
      </c>
      <c r="I305" s="17"/>
      <c r="J305" s="17" t="s">
        <v>2072</v>
      </c>
    </row>
    <row r="306" spans="1:10">
      <c r="A306" s="25"/>
      <c r="B306" s="25"/>
      <c r="C306" s="17" t="s">
        <v>2071</v>
      </c>
      <c r="D306" s="17" t="s">
        <v>2101</v>
      </c>
      <c r="E306" s="17" t="s">
        <v>2071</v>
      </c>
      <c r="F306" s="17"/>
      <c r="G306" s="452" t="s">
        <v>2072</v>
      </c>
      <c r="H306" s="17" t="s">
        <v>2071</v>
      </c>
      <c r="I306" s="17"/>
      <c r="J306" s="17" t="s">
        <v>2072</v>
      </c>
    </row>
    <row r="307" ht="24" spans="1:10">
      <c r="A307" s="26"/>
      <c r="B307" s="26"/>
      <c r="C307" s="17" t="s">
        <v>2071</v>
      </c>
      <c r="D307" s="17" t="s">
        <v>2071</v>
      </c>
      <c r="E307" s="17" t="s">
        <v>2385</v>
      </c>
      <c r="F307" s="17" t="s">
        <v>2075</v>
      </c>
      <c r="G307" s="452" t="s">
        <v>2086</v>
      </c>
      <c r="H307" s="17" t="s">
        <v>2087</v>
      </c>
      <c r="I307" s="17" t="s">
        <v>2078</v>
      </c>
      <c r="J307" s="17" t="s">
        <v>2488</v>
      </c>
    </row>
    <row r="308" ht="23" customHeight="1" spans="1:10">
      <c r="A308" s="14" t="s">
        <v>2502</v>
      </c>
      <c r="B308" s="15"/>
      <c r="C308" s="15"/>
      <c r="D308" s="15"/>
      <c r="E308" s="15"/>
      <c r="F308" s="15"/>
      <c r="G308" s="15"/>
      <c r="H308" s="15"/>
      <c r="I308" s="15"/>
      <c r="J308" s="22"/>
    </row>
    <row r="309" spans="1:10">
      <c r="A309" s="27" t="s">
        <v>2503</v>
      </c>
      <c r="B309" s="27" t="s">
        <v>2504</v>
      </c>
      <c r="C309" s="17" t="s">
        <v>2070</v>
      </c>
      <c r="D309" s="17" t="s">
        <v>2071</v>
      </c>
      <c r="E309" s="17" t="s">
        <v>2071</v>
      </c>
      <c r="F309" s="17"/>
      <c r="G309" s="452" t="s">
        <v>2072</v>
      </c>
      <c r="H309" s="17" t="s">
        <v>2071</v>
      </c>
      <c r="I309" s="17"/>
      <c r="J309" s="17" t="s">
        <v>2072</v>
      </c>
    </row>
    <row r="310" spans="1:10">
      <c r="A310" s="28"/>
      <c r="B310" s="28"/>
      <c r="C310" s="17" t="s">
        <v>2071</v>
      </c>
      <c r="D310" s="17" t="s">
        <v>2073</v>
      </c>
      <c r="E310" s="17" t="s">
        <v>2071</v>
      </c>
      <c r="F310" s="17"/>
      <c r="G310" s="452" t="s">
        <v>2072</v>
      </c>
      <c r="H310" s="17" t="s">
        <v>2071</v>
      </c>
      <c r="I310" s="17"/>
      <c r="J310" s="17" t="s">
        <v>2072</v>
      </c>
    </row>
    <row r="311" ht="48" spans="1:10">
      <c r="A311" s="28"/>
      <c r="B311" s="28"/>
      <c r="C311" s="17" t="s">
        <v>2071</v>
      </c>
      <c r="D311" s="17" t="s">
        <v>2071</v>
      </c>
      <c r="E311" s="17" t="s">
        <v>2505</v>
      </c>
      <c r="F311" s="17" t="s">
        <v>2075</v>
      </c>
      <c r="G311" s="452" t="s">
        <v>2506</v>
      </c>
      <c r="H311" s="17" t="s">
        <v>2507</v>
      </c>
      <c r="I311" s="17" t="s">
        <v>2078</v>
      </c>
      <c r="J311" s="17" t="s">
        <v>2508</v>
      </c>
    </row>
    <row r="312" ht="48" spans="1:10">
      <c r="A312" s="28"/>
      <c r="B312" s="28"/>
      <c r="C312" s="17" t="s">
        <v>2071</v>
      </c>
      <c r="D312" s="17" t="s">
        <v>2071</v>
      </c>
      <c r="E312" s="17" t="s">
        <v>2509</v>
      </c>
      <c r="F312" s="17" t="s">
        <v>2075</v>
      </c>
      <c r="G312" s="452" t="s">
        <v>2506</v>
      </c>
      <c r="H312" s="17" t="s">
        <v>2507</v>
      </c>
      <c r="I312" s="17" t="s">
        <v>2078</v>
      </c>
      <c r="J312" s="17" t="s">
        <v>2508</v>
      </c>
    </row>
    <row r="313" spans="1:10">
      <c r="A313" s="28"/>
      <c r="B313" s="28"/>
      <c r="C313" s="17" t="s">
        <v>2071</v>
      </c>
      <c r="D313" s="17" t="s">
        <v>2092</v>
      </c>
      <c r="E313" s="17" t="s">
        <v>2071</v>
      </c>
      <c r="F313" s="17"/>
      <c r="G313" s="452" t="s">
        <v>2072</v>
      </c>
      <c r="H313" s="17" t="s">
        <v>2071</v>
      </c>
      <c r="I313" s="17"/>
      <c r="J313" s="17" t="s">
        <v>2072</v>
      </c>
    </row>
    <row r="314" ht="36" spans="1:10">
      <c r="A314" s="28"/>
      <c r="B314" s="28"/>
      <c r="C314" s="17" t="s">
        <v>2071</v>
      </c>
      <c r="D314" s="17" t="s">
        <v>2071</v>
      </c>
      <c r="E314" s="17" t="s">
        <v>2510</v>
      </c>
      <c r="F314" s="17" t="s">
        <v>2075</v>
      </c>
      <c r="G314" s="452" t="s">
        <v>2511</v>
      </c>
      <c r="H314" s="17" t="s">
        <v>2265</v>
      </c>
      <c r="I314" s="17" t="s">
        <v>2078</v>
      </c>
      <c r="J314" s="17" t="s">
        <v>2512</v>
      </c>
    </row>
    <row r="315" spans="1:10">
      <c r="A315" s="28"/>
      <c r="B315" s="28"/>
      <c r="C315" s="17" t="s">
        <v>2095</v>
      </c>
      <c r="D315" s="17" t="s">
        <v>2071</v>
      </c>
      <c r="E315" s="17" t="s">
        <v>2071</v>
      </c>
      <c r="F315" s="17"/>
      <c r="G315" s="452" t="s">
        <v>2072</v>
      </c>
      <c r="H315" s="17" t="s">
        <v>2071</v>
      </c>
      <c r="I315" s="17"/>
      <c r="J315" s="17" t="s">
        <v>2072</v>
      </c>
    </row>
    <row r="316" spans="1:10">
      <c r="A316" s="28"/>
      <c r="B316" s="28"/>
      <c r="C316" s="17" t="s">
        <v>2071</v>
      </c>
      <c r="D316" s="17" t="s">
        <v>2096</v>
      </c>
      <c r="E316" s="17" t="s">
        <v>2071</v>
      </c>
      <c r="F316" s="17"/>
      <c r="G316" s="452" t="s">
        <v>2072</v>
      </c>
      <c r="H316" s="17" t="s">
        <v>2071</v>
      </c>
      <c r="I316" s="17"/>
      <c r="J316" s="17" t="s">
        <v>2072</v>
      </c>
    </row>
    <row r="317" ht="60" spans="1:10">
      <c r="A317" s="28"/>
      <c r="B317" s="28"/>
      <c r="C317" s="17" t="s">
        <v>2071</v>
      </c>
      <c r="D317" s="17" t="s">
        <v>2071</v>
      </c>
      <c r="E317" s="17" t="s">
        <v>2513</v>
      </c>
      <c r="F317" s="17" t="s">
        <v>2081</v>
      </c>
      <c r="G317" s="452" t="s">
        <v>2090</v>
      </c>
      <c r="H317" s="17" t="s">
        <v>2087</v>
      </c>
      <c r="I317" s="17" t="s">
        <v>2078</v>
      </c>
      <c r="J317" s="17" t="s">
        <v>2514</v>
      </c>
    </row>
    <row r="318" spans="1:10">
      <c r="A318" s="28"/>
      <c r="B318" s="28"/>
      <c r="C318" s="17" t="s">
        <v>2100</v>
      </c>
      <c r="D318" s="17" t="s">
        <v>2071</v>
      </c>
      <c r="E318" s="17" t="s">
        <v>2071</v>
      </c>
      <c r="F318" s="17"/>
      <c r="G318" s="452" t="s">
        <v>2072</v>
      </c>
      <c r="H318" s="17" t="s">
        <v>2071</v>
      </c>
      <c r="I318" s="17"/>
      <c r="J318" s="17" t="s">
        <v>2072</v>
      </c>
    </row>
    <row r="319" spans="1:10">
      <c r="A319" s="28"/>
      <c r="B319" s="28"/>
      <c r="C319" s="17" t="s">
        <v>2071</v>
      </c>
      <c r="D319" s="17" t="s">
        <v>2101</v>
      </c>
      <c r="E319" s="17" t="s">
        <v>2071</v>
      </c>
      <c r="F319" s="17"/>
      <c r="G319" s="452" t="s">
        <v>2072</v>
      </c>
      <c r="H319" s="17" t="s">
        <v>2071</v>
      </c>
      <c r="I319" s="17"/>
      <c r="J319" s="17" t="s">
        <v>2072</v>
      </c>
    </row>
    <row r="320" ht="60" spans="1:10">
      <c r="A320" s="29"/>
      <c r="B320" s="29"/>
      <c r="C320" s="17" t="s">
        <v>2071</v>
      </c>
      <c r="D320" s="17" t="s">
        <v>2071</v>
      </c>
      <c r="E320" s="17" t="s">
        <v>2515</v>
      </c>
      <c r="F320" s="17" t="s">
        <v>2075</v>
      </c>
      <c r="G320" s="452" t="s">
        <v>2124</v>
      </c>
      <c r="H320" s="17" t="s">
        <v>2087</v>
      </c>
      <c r="I320" s="17" t="s">
        <v>2078</v>
      </c>
      <c r="J320" s="17" t="s">
        <v>2516</v>
      </c>
    </row>
    <row r="321" ht="23" customHeight="1" spans="1:10">
      <c r="A321" s="14" t="s">
        <v>2517</v>
      </c>
      <c r="B321" s="15"/>
      <c r="C321" s="15"/>
      <c r="D321" s="15"/>
      <c r="E321" s="15"/>
      <c r="F321" s="15"/>
      <c r="G321" s="15"/>
      <c r="H321" s="15"/>
      <c r="I321" s="15"/>
      <c r="J321" s="22"/>
    </row>
    <row r="322" spans="1:10">
      <c r="A322" s="27" t="s">
        <v>2518</v>
      </c>
      <c r="B322" s="27" t="s">
        <v>2519</v>
      </c>
      <c r="C322" s="17" t="s">
        <v>2070</v>
      </c>
      <c r="D322" s="17" t="s">
        <v>2071</v>
      </c>
      <c r="E322" s="17" t="s">
        <v>2071</v>
      </c>
      <c r="F322" s="17"/>
      <c r="G322" s="452" t="s">
        <v>2072</v>
      </c>
      <c r="H322" s="17" t="s">
        <v>2071</v>
      </c>
      <c r="I322" s="17"/>
      <c r="J322" s="17" t="s">
        <v>2072</v>
      </c>
    </row>
    <row r="323" spans="1:10">
      <c r="A323" s="28"/>
      <c r="B323" s="28"/>
      <c r="C323" s="17" t="s">
        <v>2071</v>
      </c>
      <c r="D323" s="17" t="s">
        <v>2073</v>
      </c>
      <c r="E323" s="17" t="s">
        <v>2071</v>
      </c>
      <c r="F323" s="17"/>
      <c r="G323" s="452" t="s">
        <v>2072</v>
      </c>
      <c r="H323" s="17" t="s">
        <v>2071</v>
      </c>
      <c r="I323" s="17"/>
      <c r="J323" s="17" t="s">
        <v>2072</v>
      </c>
    </row>
    <row r="324" ht="36" spans="1:10">
      <c r="A324" s="28"/>
      <c r="B324" s="28"/>
      <c r="C324" s="17" t="s">
        <v>2071</v>
      </c>
      <c r="D324" s="17" t="s">
        <v>2071</v>
      </c>
      <c r="E324" s="17" t="s">
        <v>2520</v>
      </c>
      <c r="F324" s="17" t="s">
        <v>2075</v>
      </c>
      <c r="G324" s="452" t="s">
        <v>2086</v>
      </c>
      <c r="H324" s="17" t="s">
        <v>2077</v>
      </c>
      <c r="I324" s="17" t="s">
        <v>2078</v>
      </c>
      <c r="J324" s="17" t="s">
        <v>2521</v>
      </c>
    </row>
    <row r="325" ht="36" spans="1:10">
      <c r="A325" s="28"/>
      <c r="B325" s="28"/>
      <c r="C325" s="17" t="s">
        <v>2071</v>
      </c>
      <c r="D325" s="17" t="s">
        <v>2071</v>
      </c>
      <c r="E325" s="17" t="s">
        <v>2522</v>
      </c>
      <c r="F325" s="17" t="s">
        <v>2075</v>
      </c>
      <c r="G325" s="452" t="s">
        <v>2140</v>
      </c>
      <c r="H325" s="17" t="s">
        <v>2296</v>
      </c>
      <c r="I325" s="17" t="s">
        <v>2078</v>
      </c>
      <c r="J325" s="17" t="s">
        <v>2523</v>
      </c>
    </row>
    <row r="326" spans="1:10">
      <c r="A326" s="28"/>
      <c r="B326" s="28"/>
      <c r="C326" s="17" t="s">
        <v>2071</v>
      </c>
      <c r="D326" s="17" t="s">
        <v>2084</v>
      </c>
      <c r="E326" s="17" t="s">
        <v>2071</v>
      </c>
      <c r="F326" s="17"/>
      <c r="G326" s="452" t="s">
        <v>2072</v>
      </c>
      <c r="H326" s="17" t="s">
        <v>2071</v>
      </c>
      <c r="I326" s="17"/>
      <c r="J326" s="17" t="s">
        <v>2072</v>
      </c>
    </row>
    <row r="327" ht="36" spans="1:10">
      <c r="A327" s="28"/>
      <c r="B327" s="28"/>
      <c r="C327" s="17" t="s">
        <v>2071</v>
      </c>
      <c r="D327" s="17" t="s">
        <v>2071</v>
      </c>
      <c r="E327" s="17" t="s">
        <v>2524</v>
      </c>
      <c r="F327" s="17" t="s">
        <v>2075</v>
      </c>
      <c r="G327" s="452" t="s">
        <v>2086</v>
      </c>
      <c r="H327" s="17" t="s">
        <v>2087</v>
      </c>
      <c r="I327" s="17" t="s">
        <v>2078</v>
      </c>
      <c r="J327" s="17" t="s">
        <v>2525</v>
      </c>
    </row>
    <row r="328" ht="48" spans="1:10">
      <c r="A328" s="28"/>
      <c r="B328" s="28"/>
      <c r="C328" s="17" t="s">
        <v>2071</v>
      </c>
      <c r="D328" s="17" t="s">
        <v>2071</v>
      </c>
      <c r="E328" s="17" t="s">
        <v>2526</v>
      </c>
      <c r="F328" s="17" t="s">
        <v>2075</v>
      </c>
      <c r="G328" s="452" t="s">
        <v>2239</v>
      </c>
      <c r="H328" s="17" t="s">
        <v>2087</v>
      </c>
      <c r="I328" s="17" t="s">
        <v>2078</v>
      </c>
      <c r="J328" s="17" t="s">
        <v>2527</v>
      </c>
    </row>
    <row r="329" spans="1:10">
      <c r="A329" s="28"/>
      <c r="B329" s="28"/>
      <c r="C329" s="17" t="s">
        <v>2095</v>
      </c>
      <c r="D329" s="17" t="s">
        <v>2071</v>
      </c>
      <c r="E329" s="17" t="s">
        <v>2071</v>
      </c>
      <c r="F329" s="17"/>
      <c r="G329" s="452" t="s">
        <v>2072</v>
      </c>
      <c r="H329" s="17" t="s">
        <v>2071</v>
      </c>
      <c r="I329" s="17"/>
      <c r="J329" s="17" t="s">
        <v>2072</v>
      </c>
    </row>
    <row r="330" spans="1:10">
      <c r="A330" s="28"/>
      <c r="B330" s="28"/>
      <c r="C330" s="17" t="s">
        <v>2071</v>
      </c>
      <c r="D330" s="17" t="s">
        <v>2096</v>
      </c>
      <c r="E330" s="17" t="s">
        <v>2071</v>
      </c>
      <c r="F330" s="17"/>
      <c r="G330" s="452" t="s">
        <v>2072</v>
      </c>
      <c r="H330" s="17" t="s">
        <v>2071</v>
      </c>
      <c r="I330" s="17"/>
      <c r="J330" s="17" t="s">
        <v>2072</v>
      </c>
    </row>
    <row r="331" ht="84" spans="1:10">
      <c r="A331" s="28"/>
      <c r="B331" s="28"/>
      <c r="C331" s="17" t="s">
        <v>2071</v>
      </c>
      <c r="D331" s="17" t="s">
        <v>2071</v>
      </c>
      <c r="E331" s="17" t="s">
        <v>2528</v>
      </c>
      <c r="F331" s="17" t="s">
        <v>2075</v>
      </c>
      <c r="G331" s="452" t="s">
        <v>2529</v>
      </c>
      <c r="H331" s="17" t="s">
        <v>2530</v>
      </c>
      <c r="I331" s="17" t="s">
        <v>2078</v>
      </c>
      <c r="J331" s="17" t="s">
        <v>2531</v>
      </c>
    </row>
    <row r="332" spans="1:10">
      <c r="A332" s="28"/>
      <c r="B332" s="28"/>
      <c r="C332" s="17" t="s">
        <v>2100</v>
      </c>
      <c r="D332" s="17" t="s">
        <v>2071</v>
      </c>
      <c r="E332" s="17" t="s">
        <v>2071</v>
      </c>
      <c r="F332" s="17"/>
      <c r="G332" s="452" t="s">
        <v>2072</v>
      </c>
      <c r="H332" s="17" t="s">
        <v>2071</v>
      </c>
      <c r="I332" s="17"/>
      <c r="J332" s="17" t="s">
        <v>2072</v>
      </c>
    </row>
    <row r="333" spans="1:10">
      <c r="A333" s="28"/>
      <c r="B333" s="28"/>
      <c r="C333" s="17" t="s">
        <v>2071</v>
      </c>
      <c r="D333" s="17" t="s">
        <v>2101</v>
      </c>
      <c r="E333" s="17" t="s">
        <v>2071</v>
      </c>
      <c r="F333" s="17"/>
      <c r="G333" s="452" t="s">
        <v>2072</v>
      </c>
      <c r="H333" s="17" t="s">
        <v>2071</v>
      </c>
      <c r="I333" s="17"/>
      <c r="J333" s="17" t="s">
        <v>2072</v>
      </c>
    </row>
    <row r="334" ht="132" spans="1:10">
      <c r="A334" s="29"/>
      <c r="B334" s="29"/>
      <c r="C334" s="17" t="s">
        <v>2071</v>
      </c>
      <c r="D334" s="17" t="s">
        <v>2071</v>
      </c>
      <c r="E334" s="17" t="s">
        <v>2532</v>
      </c>
      <c r="F334" s="17" t="s">
        <v>2075</v>
      </c>
      <c r="G334" s="452" t="s">
        <v>2086</v>
      </c>
      <c r="H334" s="17" t="s">
        <v>2087</v>
      </c>
      <c r="I334" s="17" t="s">
        <v>2078</v>
      </c>
      <c r="J334" s="17" t="s">
        <v>2533</v>
      </c>
    </row>
  </sheetData>
  <mergeCells count="53">
    <mergeCell ref="A2:J2"/>
    <mergeCell ref="A6:J6"/>
    <mergeCell ref="A23:J23"/>
    <mergeCell ref="A65:J65"/>
    <mergeCell ref="A81:J81"/>
    <mergeCell ref="A104:J104"/>
    <mergeCell ref="A117:J117"/>
    <mergeCell ref="A142:J142"/>
    <mergeCell ref="A156:J156"/>
    <mergeCell ref="A170:J170"/>
    <mergeCell ref="A197:J197"/>
    <mergeCell ref="A230:J230"/>
    <mergeCell ref="A261:J261"/>
    <mergeCell ref="A275:J275"/>
    <mergeCell ref="A292:J292"/>
    <mergeCell ref="A308:J308"/>
    <mergeCell ref="A321:J321"/>
    <mergeCell ref="A7:A22"/>
    <mergeCell ref="A24:A38"/>
    <mergeCell ref="A39:A64"/>
    <mergeCell ref="A66:A80"/>
    <mergeCell ref="A82:A103"/>
    <mergeCell ref="A105:A116"/>
    <mergeCell ref="A118:A141"/>
    <mergeCell ref="A143:A155"/>
    <mergeCell ref="A157:A169"/>
    <mergeCell ref="A171:A196"/>
    <mergeCell ref="A198:A215"/>
    <mergeCell ref="A216:A229"/>
    <mergeCell ref="A231:A260"/>
    <mergeCell ref="A262:A274"/>
    <mergeCell ref="A276:A291"/>
    <mergeCell ref="A293:A307"/>
    <mergeCell ref="A309:A320"/>
    <mergeCell ref="A322:A334"/>
    <mergeCell ref="B7:B22"/>
    <mergeCell ref="B24:B38"/>
    <mergeCell ref="B39:B64"/>
    <mergeCell ref="B66:B80"/>
    <mergeCell ref="B82:B103"/>
    <mergeCell ref="B105:B116"/>
    <mergeCell ref="B118:B141"/>
    <mergeCell ref="B143:B155"/>
    <mergeCell ref="B157:B169"/>
    <mergeCell ref="B171:B196"/>
    <mergeCell ref="B198:B215"/>
    <mergeCell ref="B216:B229"/>
    <mergeCell ref="B231:B260"/>
    <mergeCell ref="B262:B274"/>
    <mergeCell ref="B276:B291"/>
    <mergeCell ref="B293:B307"/>
    <mergeCell ref="B309:B320"/>
    <mergeCell ref="B322:B334"/>
  </mergeCells>
  <pageMargins left="0.751388888888889" right="0.751388888888889" top="0.314583333333333" bottom="0.275" header="0.275" footer="0.275"/>
  <pageSetup paperSize="9" scale="67" fitToHeight="0" orientation="landscape" horizontalDpi="600"/>
  <headerFooter>
    <oddFooter>&amp;C&amp;16- &amp;P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6"/>
  <sheetViews>
    <sheetView zoomScale="80" zoomScaleNormal="80" workbookViewId="0">
      <selection activeCell="A1" sqref="A1:B1"/>
    </sheetView>
  </sheetViews>
  <sheetFormatPr defaultColWidth="9" defaultRowHeight="13.5" outlineLevelRow="5" outlineLevelCol="1"/>
  <cols>
    <col min="1" max="1" width="20.25" style="1" customWidth="1"/>
    <col min="2" max="2" width="109.25" style="1" customWidth="1"/>
    <col min="3" max="16384" width="9" style="1"/>
  </cols>
  <sheetData>
    <row r="1" s="1" customFormat="1" ht="32.1" customHeight="1" spans="1:2">
      <c r="A1" s="2" t="s">
        <v>2534</v>
      </c>
      <c r="B1" s="2"/>
    </row>
    <row r="3" s="1" customFormat="1" ht="39.95" customHeight="1" spans="1:2">
      <c r="A3" s="3" t="s">
        <v>2535</v>
      </c>
      <c r="B3" s="4" t="s">
        <v>2536</v>
      </c>
    </row>
    <row r="4" s="1" customFormat="1" ht="76" customHeight="1" spans="1:2">
      <c r="A4" s="5" t="s">
        <v>2537</v>
      </c>
      <c r="B4" s="6" t="s">
        <v>2538</v>
      </c>
    </row>
    <row r="5" s="1" customFormat="1" ht="312" customHeight="1" spans="1:2">
      <c r="A5" s="5" t="s">
        <v>2539</v>
      </c>
      <c r="B5" s="6" t="s">
        <v>2540</v>
      </c>
    </row>
    <row r="6" s="1" customFormat="1" ht="126" customHeight="1" spans="1:2">
      <c r="A6" s="5" t="s">
        <v>2541</v>
      </c>
      <c r="B6" s="6" t="s">
        <v>2542</v>
      </c>
    </row>
  </sheetData>
  <mergeCells count="1">
    <mergeCell ref="A1:B1"/>
  </mergeCells>
  <conditionalFormatting sqref="A6">
    <cfRule type="expression" dxfId="1" priority="1" stopIfTrue="1">
      <formula>"len($A:$A)=3"</formula>
    </cfRule>
  </conditionalFormatting>
  <conditionalFormatting sqref="A4:A5">
    <cfRule type="expression" dxfId="1" priority="2" stopIfTrue="1">
      <formula>"len($A:$A)=3"</formula>
    </cfRule>
  </conditionalFormatting>
  <pageMargins left="0.751388888888889" right="0.751388888888889" top="1" bottom="1" header="0.507638888888889" footer="0.507638888888889"/>
  <pageSetup paperSize="9" orientation="portrait" horizontalDpi="600"/>
  <headerFooter>
    <oddFooter>&amp;C&amp;16-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H1342"/>
  <sheetViews>
    <sheetView showGridLines="0" showZeros="0" view="pageBreakPreview" zoomScale="80" zoomScaleNormal="100" workbookViewId="0">
      <pane xSplit="2" ySplit="3" topLeftCell="C1318" activePane="bottomRight" state="frozen"/>
      <selection/>
      <selection pane="topRight"/>
      <selection pane="bottomLeft"/>
      <selection pane="bottomRight" activeCell="C1" sqref="C1:F1"/>
    </sheetView>
  </sheetViews>
  <sheetFormatPr defaultColWidth="9" defaultRowHeight="14.25" outlineLevelCol="7"/>
  <cols>
    <col min="1" max="1" width="9" style="154"/>
    <col min="2" max="2" width="10.75" style="154" customWidth="1"/>
    <col min="3" max="3" width="50.6333333333333" style="154" customWidth="1"/>
    <col min="4" max="5" width="20.6333333333333" style="154" customWidth="1"/>
    <col min="6" max="6" width="20.6333333333333" style="300" customWidth="1"/>
    <col min="7" max="7" width="4" style="154" customWidth="1"/>
    <col min="8" max="8" width="9" style="154" customWidth="1"/>
    <col min="9" max="33" width="9" style="154"/>
    <col min="34" max="16384" width="8.625" style="154"/>
  </cols>
  <sheetData>
    <row r="1" s="377" customFormat="1" ht="45" customHeight="1" spans="2:6">
      <c r="B1" s="381"/>
      <c r="C1" s="381" t="s">
        <v>135</v>
      </c>
      <c r="D1" s="381"/>
      <c r="E1" s="381"/>
      <c r="F1" s="381"/>
    </row>
    <row r="2" s="187" customFormat="1" ht="20.1" customHeight="1" spans="2:6">
      <c r="B2" s="298"/>
      <c r="C2" s="382"/>
      <c r="D2" s="302"/>
      <c r="E2" s="383"/>
      <c r="F2" s="383" t="s">
        <v>1</v>
      </c>
    </row>
    <row r="3" s="378" customFormat="1" ht="45" customHeight="1" spans="2:8">
      <c r="B3" s="81" t="s">
        <v>2</v>
      </c>
      <c r="C3" s="305" t="s">
        <v>3</v>
      </c>
      <c r="D3" s="81" t="s">
        <v>130</v>
      </c>
      <c r="E3" s="81" t="s">
        <v>5</v>
      </c>
      <c r="F3" s="81" t="s">
        <v>131</v>
      </c>
      <c r="G3" s="246" t="s">
        <v>7</v>
      </c>
      <c r="H3" s="378" t="s">
        <v>136</v>
      </c>
    </row>
    <row r="4" ht="36" customHeight="1" spans="1:8">
      <c r="A4" s="154">
        <f>LEN(B4)</f>
        <v>3</v>
      </c>
      <c r="B4" s="384">
        <v>201</v>
      </c>
      <c r="C4" s="274" t="s">
        <v>71</v>
      </c>
      <c r="D4" s="307">
        <f>VLOOKUP(B4,'[3]24'!$B$4:$D$1296,3,FALSE)</f>
        <v>19981</v>
      </c>
      <c r="E4" s="307">
        <v>18087</v>
      </c>
      <c r="F4" s="276">
        <f>IF(D4&lt;&gt;0,E4/D4-1,"")</f>
        <v>-0.095</v>
      </c>
      <c r="G4" s="249" t="str">
        <f t="shared" ref="G4:G67" si="0">IF(LEN(B4)=3,"是",IF(C4&lt;&gt;"",IF(SUM(D4:E4)&lt;&gt;0,"是","否"),"是"))</f>
        <v>是</v>
      </c>
      <c r="H4" s="154" t="str">
        <f t="shared" ref="H4:H67" si="1">IF(LEN(B4)=3,"类",IF(LEN(B4)=5,"款","项"))</f>
        <v>类</v>
      </c>
    </row>
    <row r="5" ht="36" customHeight="1" spans="1:8">
      <c r="A5" s="154">
        <f t="shared" ref="A5:A68" si="2">LEN(B5)</f>
        <v>5</v>
      </c>
      <c r="B5" s="384">
        <v>20101</v>
      </c>
      <c r="C5" s="274" t="s">
        <v>137</v>
      </c>
      <c r="D5" s="307">
        <f>VLOOKUP(B5,'[3]24'!$B$4:$D$1296,3,FALSE)</f>
        <v>900</v>
      </c>
      <c r="E5" s="307">
        <v>772</v>
      </c>
      <c r="F5" s="276">
        <f t="shared" ref="F5:F68" si="3">IF(D5&lt;&gt;0,E5/D5-1,"")</f>
        <v>-0.142</v>
      </c>
      <c r="G5" s="249" t="str">
        <f t="shared" si="0"/>
        <v>是</v>
      </c>
      <c r="H5" s="154" t="str">
        <f t="shared" si="1"/>
        <v>款</v>
      </c>
    </row>
    <row r="6" ht="36" customHeight="1" spans="1:8">
      <c r="A6" s="154">
        <f t="shared" si="2"/>
        <v>7</v>
      </c>
      <c r="B6" s="385">
        <v>2010101</v>
      </c>
      <c r="C6" s="278" t="s">
        <v>138</v>
      </c>
      <c r="D6" s="283">
        <f>VLOOKUP(B6,'[3]24'!$B$4:$D$1296,3,FALSE)</f>
        <v>717</v>
      </c>
      <c r="E6" s="283">
        <v>652</v>
      </c>
      <c r="F6" s="281">
        <f t="shared" si="3"/>
        <v>-0.091</v>
      </c>
      <c r="G6" s="249" t="str">
        <f t="shared" si="0"/>
        <v>是</v>
      </c>
      <c r="H6" s="154" t="str">
        <f t="shared" si="1"/>
        <v>项</v>
      </c>
    </row>
    <row r="7" ht="36" customHeight="1" spans="1:8">
      <c r="A7" s="154">
        <f t="shared" si="2"/>
        <v>7</v>
      </c>
      <c r="B7" s="385">
        <v>2010102</v>
      </c>
      <c r="C7" s="278" t="s">
        <v>139</v>
      </c>
      <c r="D7" s="283">
        <f>VLOOKUP(B7,'[3]24'!$B$4:$D$1296,3,FALSE)</f>
        <v>8</v>
      </c>
      <c r="E7" s="283">
        <v>0</v>
      </c>
      <c r="F7" s="281">
        <f t="shared" si="3"/>
        <v>-1</v>
      </c>
      <c r="G7" s="249" t="str">
        <f t="shared" si="0"/>
        <v>是</v>
      </c>
      <c r="H7" s="154" t="str">
        <f t="shared" si="1"/>
        <v>项</v>
      </c>
    </row>
    <row r="8" ht="36" customHeight="1" spans="1:8">
      <c r="A8" s="154">
        <f t="shared" si="2"/>
        <v>7</v>
      </c>
      <c r="B8" s="385">
        <v>2010103</v>
      </c>
      <c r="C8" s="278" t="s">
        <v>140</v>
      </c>
      <c r="D8" s="283">
        <f>VLOOKUP(B8,'[3]24'!$B$4:$D$1296,3,FALSE)</f>
        <v>0</v>
      </c>
      <c r="E8" s="283">
        <v>0</v>
      </c>
      <c r="F8" s="281" t="str">
        <f t="shared" si="3"/>
        <v/>
      </c>
      <c r="G8" s="249" t="str">
        <f t="shared" si="0"/>
        <v>否</v>
      </c>
      <c r="H8" s="154" t="str">
        <f t="shared" si="1"/>
        <v>项</v>
      </c>
    </row>
    <row r="9" ht="36" customHeight="1" spans="1:8">
      <c r="A9" s="154">
        <f t="shared" si="2"/>
        <v>7</v>
      </c>
      <c r="B9" s="385">
        <v>2010104</v>
      </c>
      <c r="C9" s="278" t="s">
        <v>141</v>
      </c>
      <c r="D9" s="283">
        <f>VLOOKUP(B9,'[3]24'!$B$4:$D$1296,3,FALSE)</f>
        <v>40</v>
      </c>
      <c r="E9" s="283">
        <v>46</v>
      </c>
      <c r="F9" s="281">
        <f t="shared" si="3"/>
        <v>0.15</v>
      </c>
      <c r="G9" s="249" t="str">
        <f t="shared" si="0"/>
        <v>是</v>
      </c>
      <c r="H9" s="154" t="str">
        <f t="shared" si="1"/>
        <v>项</v>
      </c>
    </row>
    <row r="10" ht="36" customHeight="1" spans="1:8">
      <c r="A10" s="154">
        <f t="shared" si="2"/>
        <v>7</v>
      </c>
      <c r="B10" s="385">
        <v>2010105</v>
      </c>
      <c r="C10" s="278" t="s">
        <v>142</v>
      </c>
      <c r="D10" s="283">
        <f>VLOOKUP(B10,'[3]24'!$B$4:$D$1296,3,FALSE)</f>
        <v>2</v>
      </c>
      <c r="E10" s="283">
        <v>0</v>
      </c>
      <c r="F10" s="281">
        <f t="shared" si="3"/>
        <v>-1</v>
      </c>
      <c r="G10" s="249" t="str">
        <f t="shared" si="0"/>
        <v>是</v>
      </c>
      <c r="H10" s="154" t="str">
        <f t="shared" si="1"/>
        <v>项</v>
      </c>
    </row>
    <row r="11" ht="36" customHeight="1" spans="1:8">
      <c r="A11" s="154">
        <f t="shared" si="2"/>
        <v>7</v>
      </c>
      <c r="B11" s="385">
        <v>2010106</v>
      </c>
      <c r="C11" s="278" t="s">
        <v>143</v>
      </c>
      <c r="D11" s="283">
        <f>VLOOKUP(B11,'[3]24'!$B$4:$D$1296,3,FALSE)</f>
        <v>0</v>
      </c>
      <c r="E11" s="283">
        <v>0</v>
      </c>
      <c r="F11" s="281" t="str">
        <f t="shared" si="3"/>
        <v/>
      </c>
      <c r="G11" s="249" t="str">
        <f t="shared" si="0"/>
        <v>否</v>
      </c>
      <c r="H11" s="154" t="str">
        <f t="shared" si="1"/>
        <v>项</v>
      </c>
    </row>
    <row r="12" ht="36" customHeight="1" spans="1:8">
      <c r="A12" s="154">
        <f t="shared" si="2"/>
        <v>7</v>
      </c>
      <c r="B12" s="385">
        <v>2010107</v>
      </c>
      <c r="C12" s="278" t="s">
        <v>144</v>
      </c>
      <c r="D12" s="283">
        <f>VLOOKUP(B12,'[3]24'!$B$4:$D$1296,3,FALSE)</f>
        <v>5</v>
      </c>
      <c r="E12" s="283">
        <v>10</v>
      </c>
      <c r="F12" s="281">
        <f t="shared" si="3"/>
        <v>1</v>
      </c>
      <c r="G12" s="249" t="str">
        <f t="shared" si="0"/>
        <v>是</v>
      </c>
      <c r="H12" s="154" t="str">
        <f t="shared" si="1"/>
        <v>项</v>
      </c>
    </row>
    <row r="13" ht="36" customHeight="1" spans="1:8">
      <c r="A13" s="154">
        <f t="shared" si="2"/>
        <v>7</v>
      </c>
      <c r="B13" s="385">
        <v>2010108</v>
      </c>
      <c r="C13" s="278" t="s">
        <v>145</v>
      </c>
      <c r="D13" s="283">
        <f>VLOOKUP(B13,'[3]24'!$B$4:$D$1296,3,FALSE)</f>
        <v>128</v>
      </c>
      <c r="E13" s="283">
        <v>64</v>
      </c>
      <c r="F13" s="281">
        <f t="shared" si="3"/>
        <v>-0.5</v>
      </c>
      <c r="G13" s="249" t="str">
        <f t="shared" si="0"/>
        <v>是</v>
      </c>
      <c r="H13" s="154" t="str">
        <f t="shared" si="1"/>
        <v>项</v>
      </c>
    </row>
    <row r="14" ht="36" customHeight="1" spans="1:8">
      <c r="A14" s="154">
        <f t="shared" si="2"/>
        <v>7</v>
      </c>
      <c r="B14" s="385">
        <v>2010109</v>
      </c>
      <c r="C14" s="278" t="s">
        <v>146</v>
      </c>
      <c r="D14" s="283">
        <f>VLOOKUP(B14,'[3]24'!$B$4:$D$1296,3,FALSE)</f>
        <v>0</v>
      </c>
      <c r="E14" s="283">
        <v>0</v>
      </c>
      <c r="F14" s="281" t="str">
        <f t="shared" si="3"/>
        <v/>
      </c>
      <c r="G14" s="249" t="str">
        <f t="shared" si="0"/>
        <v>否</v>
      </c>
      <c r="H14" s="154" t="str">
        <f t="shared" si="1"/>
        <v>项</v>
      </c>
    </row>
    <row r="15" ht="36" customHeight="1" spans="1:8">
      <c r="A15" s="154">
        <f t="shared" si="2"/>
        <v>7</v>
      </c>
      <c r="B15" s="385">
        <v>2010150</v>
      </c>
      <c r="C15" s="278" t="s">
        <v>147</v>
      </c>
      <c r="D15" s="283">
        <f>VLOOKUP(B15,'[3]24'!$B$4:$D$1296,3,FALSE)</f>
        <v>0</v>
      </c>
      <c r="E15" s="283">
        <v>0</v>
      </c>
      <c r="F15" s="281" t="str">
        <f t="shared" si="3"/>
        <v/>
      </c>
      <c r="G15" s="249" t="str">
        <f t="shared" si="0"/>
        <v>否</v>
      </c>
      <c r="H15" s="154" t="str">
        <f t="shared" si="1"/>
        <v>项</v>
      </c>
    </row>
    <row r="16" ht="36" customHeight="1" spans="1:8">
      <c r="A16" s="154">
        <f t="shared" si="2"/>
        <v>7</v>
      </c>
      <c r="B16" s="385">
        <v>2010199</v>
      </c>
      <c r="C16" s="278" t="s">
        <v>148</v>
      </c>
      <c r="D16" s="283">
        <f>VLOOKUP(B16,'[3]24'!$B$4:$D$1296,3,FALSE)</f>
        <v>0</v>
      </c>
      <c r="E16" s="283">
        <v>0</v>
      </c>
      <c r="F16" s="281" t="str">
        <f t="shared" si="3"/>
        <v/>
      </c>
      <c r="G16" s="249" t="str">
        <f t="shared" si="0"/>
        <v>否</v>
      </c>
      <c r="H16" s="154" t="str">
        <f t="shared" si="1"/>
        <v>项</v>
      </c>
    </row>
    <row r="17" ht="36" customHeight="1" spans="1:8">
      <c r="A17" s="154">
        <f t="shared" si="2"/>
        <v>5</v>
      </c>
      <c r="B17" s="384">
        <v>20102</v>
      </c>
      <c r="C17" s="274" t="s">
        <v>149</v>
      </c>
      <c r="D17" s="307">
        <f>VLOOKUP(B17,'[3]24'!$B$4:$D$1296,3,FALSE)</f>
        <v>879</v>
      </c>
      <c r="E17" s="307">
        <v>808</v>
      </c>
      <c r="F17" s="276">
        <f t="shared" si="3"/>
        <v>-0.081</v>
      </c>
      <c r="G17" s="249" t="str">
        <f t="shared" si="0"/>
        <v>是</v>
      </c>
      <c r="H17" s="154" t="str">
        <f t="shared" si="1"/>
        <v>款</v>
      </c>
    </row>
    <row r="18" ht="36" customHeight="1" spans="1:8">
      <c r="A18" s="154">
        <f t="shared" si="2"/>
        <v>7</v>
      </c>
      <c r="B18" s="385">
        <v>2010201</v>
      </c>
      <c r="C18" s="278" t="s">
        <v>138</v>
      </c>
      <c r="D18" s="283">
        <f>VLOOKUP(B18,'[3]24'!$B$4:$D$1296,3,FALSE)</f>
        <v>700</v>
      </c>
      <c r="E18" s="283">
        <v>684</v>
      </c>
      <c r="F18" s="281">
        <f t="shared" si="3"/>
        <v>-0.023</v>
      </c>
      <c r="G18" s="249" t="str">
        <f t="shared" si="0"/>
        <v>是</v>
      </c>
      <c r="H18" s="154" t="str">
        <f t="shared" si="1"/>
        <v>项</v>
      </c>
    </row>
    <row r="19" ht="36" customHeight="1" spans="1:8">
      <c r="A19" s="154">
        <f t="shared" si="2"/>
        <v>7</v>
      </c>
      <c r="B19" s="385">
        <v>2010202</v>
      </c>
      <c r="C19" s="278" t="s">
        <v>139</v>
      </c>
      <c r="D19" s="283">
        <f>VLOOKUP(B19,'[3]24'!$B$4:$D$1296,3,FALSE)</f>
        <v>19</v>
      </c>
      <c r="E19" s="283">
        <v>50</v>
      </c>
      <c r="F19" s="281">
        <f t="shared" si="3"/>
        <v>1.632</v>
      </c>
      <c r="G19" s="249" t="str">
        <f t="shared" si="0"/>
        <v>是</v>
      </c>
      <c r="H19" s="154" t="str">
        <f t="shared" si="1"/>
        <v>项</v>
      </c>
    </row>
    <row r="20" ht="36" customHeight="1" spans="1:8">
      <c r="A20" s="154">
        <f t="shared" si="2"/>
        <v>7</v>
      </c>
      <c r="B20" s="385">
        <v>2010203</v>
      </c>
      <c r="C20" s="278" t="s">
        <v>140</v>
      </c>
      <c r="D20" s="283">
        <f>VLOOKUP(B20,'[3]24'!$B$4:$D$1296,3,FALSE)</f>
        <v>0</v>
      </c>
      <c r="E20" s="283">
        <v>0</v>
      </c>
      <c r="F20" s="281" t="str">
        <f t="shared" si="3"/>
        <v/>
      </c>
      <c r="G20" s="249" t="str">
        <f t="shared" si="0"/>
        <v>否</v>
      </c>
      <c r="H20" s="154" t="str">
        <f t="shared" si="1"/>
        <v>项</v>
      </c>
    </row>
    <row r="21" ht="36" customHeight="1" spans="1:8">
      <c r="A21" s="154">
        <f t="shared" si="2"/>
        <v>7</v>
      </c>
      <c r="B21" s="385">
        <v>2010204</v>
      </c>
      <c r="C21" s="278" t="s">
        <v>150</v>
      </c>
      <c r="D21" s="283">
        <f>VLOOKUP(B21,'[3]24'!$B$4:$D$1296,3,FALSE)</f>
        <v>50</v>
      </c>
      <c r="E21" s="283">
        <v>50</v>
      </c>
      <c r="F21" s="281">
        <f t="shared" si="3"/>
        <v>0</v>
      </c>
      <c r="G21" s="249" t="str">
        <f t="shared" si="0"/>
        <v>是</v>
      </c>
      <c r="H21" s="154" t="str">
        <f t="shared" si="1"/>
        <v>项</v>
      </c>
    </row>
    <row r="22" ht="36" customHeight="1" spans="1:8">
      <c r="A22" s="154">
        <f t="shared" si="2"/>
        <v>7</v>
      </c>
      <c r="B22" s="385">
        <v>2010205</v>
      </c>
      <c r="C22" s="278" t="s">
        <v>151</v>
      </c>
      <c r="D22" s="283">
        <f>VLOOKUP(B22,'[3]24'!$B$4:$D$1296,3,FALSE)</f>
        <v>15</v>
      </c>
      <c r="E22" s="283">
        <v>18</v>
      </c>
      <c r="F22" s="281">
        <f t="shared" si="3"/>
        <v>0.2</v>
      </c>
      <c r="G22" s="249" t="str">
        <f t="shared" si="0"/>
        <v>是</v>
      </c>
      <c r="H22" s="154" t="str">
        <f t="shared" si="1"/>
        <v>项</v>
      </c>
    </row>
    <row r="23" ht="36" customHeight="1" spans="1:8">
      <c r="A23" s="154">
        <f t="shared" si="2"/>
        <v>7</v>
      </c>
      <c r="B23" s="385">
        <v>2010206</v>
      </c>
      <c r="C23" s="278" t="s">
        <v>152</v>
      </c>
      <c r="D23" s="283">
        <f>VLOOKUP(B23,'[3]24'!$B$4:$D$1296,3,FALSE)</f>
        <v>32</v>
      </c>
      <c r="E23" s="283">
        <v>0</v>
      </c>
      <c r="F23" s="281">
        <f t="shared" si="3"/>
        <v>-1</v>
      </c>
      <c r="G23" s="249" t="str">
        <f t="shared" si="0"/>
        <v>是</v>
      </c>
      <c r="H23" s="154" t="str">
        <f t="shared" si="1"/>
        <v>项</v>
      </c>
    </row>
    <row r="24" ht="36" customHeight="1" spans="1:8">
      <c r="A24" s="154">
        <f t="shared" si="2"/>
        <v>7</v>
      </c>
      <c r="B24" s="385">
        <v>2010250</v>
      </c>
      <c r="C24" s="278" t="s">
        <v>147</v>
      </c>
      <c r="D24" s="283">
        <f>VLOOKUP(B24,'[3]24'!$B$4:$D$1296,3,FALSE)</f>
        <v>0</v>
      </c>
      <c r="E24" s="283">
        <v>0</v>
      </c>
      <c r="F24" s="281" t="str">
        <f t="shared" si="3"/>
        <v/>
      </c>
      <c r="G24" s="249" t="str">
        <f t="shared" si="0"/>
        <v>否</v>
      </c>
      <c r="H24" s="154" t="str">
        <f t="shared" si="1"/>
        <v>项</v>
      </c>
    </row>
    <row r="25" ht="36" customHeight="1" spans="1:8">
      <c r="A25" s="154">
        <f t="shared" si="2"/>
        <v>7</v>
      </c>
      <c r="B25" s="385">
        <v>2010299</v>
      </c>
      <c r="C25" s="278" t="s">
        <v>153</v>
      </c>
      <c r="D25" s="283">
        <f>VLOOKUP(B25,'[3]24'!$B$4:$D$1296,3,FALSE)</f>
        <v>63</v>
      </c>
      <c r="E25" s="283">
        <v>6</v>
      </c>
      <c r="F25" s="281">
        <f t="shared" si="3"/>
        <v>-0.905</v>
      </c>
      <c r="G25" s="249" t="str">
        <f t="shared" si="0"/>
        <v>是</v>
      </c>
      <c r="H25" s="154" t="str">
        <f t="shared" si="1"/>
        <v>项</v>
      </c>
    </row>
    <row r="26" ht="36" customHeight="1" spans="1:8">
      <c r="A26" s="154">
        <f t="shared" si="2"/>
        <v>5</v>
      </c>
      <c r="B26" s="384">
        <v>20103</v>
      </c>
      <c r="C26" s="274" t="s">
        <v>154</v>
      </c>
      <c r="D26" s="307">
        <f>VLOOKUP(B26,'[3]24'!$B$4:$D$1296,3,FALSE)</f>
        <v>3955</v>
      </c>
      <c r="E26" s="307">
        <v>3534</v>
      </c>
      <c r="F26" s="276">
        <f t="shared" si="3"/>
        <v>-0.106</v>
      </c>
      <c r="G26" s="249" t="str">
        <f t="shared" si="0"/>
        <v>是</v>
      </c>
      <c r="H26" s="154" t="str">
        <f t="shared" si="1"/>
        <v>款</v>
      </c>
    </row>
    <row r="27" ht="36" customHeight="1" spans="1:8">
      <c r="A27" s="154">
        <f t="shared" si="2"/>
        <v>7</v>
      </c>
      <c r="B27" s="385">
        <v>2010301</v>
      </c>
      <c r="C27" s="278" t="s">
        <v>138</v>
      </c>
      <c r="D27" s="283">
        <f>VLOOKUP(B27,'[3]24'!$B$4:$D$1296,3,FALSE)</f>
        <v>1778</v>
      </c>
      <c r="E27" s="283">
        <v>1845</v>
      </c>
      <c r="F27" s="281">
        <f t="shared" si="3"/>
        <v>0.038</v>
      </c>
      <c r="G27" s="249" t="str">
        <f t="shared" si="0"/>
        <v>是</v>
      </c>
      <c r="H27" s="154" t="str">
        <f t="shared" si="1"/>
        <v>项</v>
      </c>
    </row>
    <row r="28" ht="36" customHeight="1" spans="1:8">
      <c r="A28" s="154">
        <f t="shared" si="2"/>
        <v>7</v>
      </c>
      <c r="B28" s="385">
        <v>2010302</v>
      </c>
      <c r="C28" s="278" t="s">
        <v>139</v>
      </c>
      <c r="D28" s="283">
        <f>VLOOKUP(B28,'[3]24'!$B$4:$D$1296,3,FALSE)</f>
        <v>521</v>
      </c>
      <c r="E28" s="283">
        <v>145</v>
      </c>
      <c r="F28" s="281">
        <f t="shared" si="3"/>
        <v>-0.722</v>
      </c>
      <c r="G28" s="249" t="str">
        <f t="shared" si="0"/>
        <v>是</v>
      </c>
      <c r="H28" s="154" t="str">
        <f t="shared" si="1"/>
        <v>项</v>
      </c>
    </row>
    <row r="29" ht="36" customHeight="1" spans="1:8">
      <c r="A29" s="154">
        <f t="shared" si="2"/>
        <v>7</v>
      </c>
      <c r="B29" s="385">
        <v>2010303</v>
      </c>
      <c r="C29" s="278" t="s">
        <v>140</v>
      </c>
      <c r="D29" s="283">
        <f>VLOOKUP(B29,'[3]24'!$B$4:$D$1296,3,FALSE)</f>
        <v>439</v>
      </c>
      <c r="E29" s="283">
        <v>0</v>
      </c>
      <c r="F29" s="281">
        <f t="shared" si="3"/>
        <v>-1</v>
      </c>
      <c r="G29" s="249" t="str">
        <f t="shared" si="0"/>
        <v>是</v>
      </c>
      <c r="H29" s="154" t="str">
        <f t="shared" si="1"/>
        <v>项</v>
      </c>
    </row>
    <row r="30" ht="36" customHeight="1" spans="1:8">
      <c r="A30" s="154">
        <f t="shared" si="2"/>
        <v>7</v>
      </c>
      <c r="B30" s="385">
        <v>2010304</v>
      </c>
      <c r="C30" s="278" t="s">
        <v>155</v>
      </c>
      <c r="D30" s="283">
        <f>VLOOKUP(B30,'[3]24'!$B$4:$D$1296,3,FALSE)</f>
        <v>0</v>
      </c>
      <c r="E30" s="283">
        <v>0</v>
      </c>
      <c r="F30" s="281" t="str">
        <f t="shared" si="3"/>
        <v/>
      </c>
      <c r="G30" s="249" t="str">
        <f t="shared" si="0"/>
        <v>否</v>
      </c>
      <c r="H30" s="154" t="str">
        <f t="shared" si="1"/>
        <v>项</v>
      </c>
    </row>
    <row r="31" ht="36" customHeight="1" spans="1:8">
      <c r="A31" s="154">
        <f t="shared" si="2"/>
        <v>7</v>
      </c>
      <c r="B31" s="385">
        <v>2010305</v>
      </c>
      <c r="C31" s="278" t="s">
        <v>156</v>
      </c>
      <c r="D31" s="283">
        <f>VLOOKUP(B31,'[3]24'!$B$4:$D$1296,3,FALSE)</f>
        <v>673</v>
      </c>
      <c r="E31" s="283">
        <v>874</v>
      </c>
      <c r="F31" s="281">
        <f t="shared" si="3"/>
        <v>0.299</v>
      </c>
      <c r="G31" s="249" t="str">
        <f t="shared" si="0"/>
        <v>是</v>
      </c>
      <c r="H31" s="154" t="str">
        <f t="shared" si="1"/>
        <v>项</v>
      </c>
    </row>
    <row r="32" ht="36" customHeight="1" spans="1:8">
      <c r="A32" s="154">
        <f t="shared" si="2"/>
        <v>7</v>
      </c>
      <c r="B32" s="385">
        <v>2010306</v>
      </c>
      <c r="C32" s="278" t="s">
        <v>157</v>
      </c>
      <c r="D32" s="283">
        <f>VLOOKUP(B32,'[3]24'!$B$4:$D$1296,3,FALSE)</f>
        <v>0</v>
      </c>
      <c r="E32" s="283">
        <v>0</v>
      </c>
      <c r="F32" s="281" t="str">
        <f t="shared" si="3"/>
        <v/>
      </c>
      <c r="G32" s="249" t="str">
        <f t="shared" si="0"/>
        <v>否</v>
      </c>
      <c r="H32" s="154" t="str">
        <f t="shared" si="1"/>
        <v>项</v>
      </c>
    </row>
    <row r="33" ht="36" customHeight="1" spans="1:8">
      <c r="A33" s="154">
        <f t="shared" si="2"/>
        <v>7</v>
      </c>
      <c r="B33" s="385">
        <v>2010308</v>
      </c>
      <c r="C33" s="278" t="s">
        <v>158</v>
      </c>
      <c r="D33" s="283">
        <f>VLOOKUP(B33,'[3]24'!$B$4:$D$1296,3,FALSE)</f>
        <v>65</v>
      </c>
      <c r="E33" s="283">
        <v>7</v>
      </c>
      <c r="F33" s="281">
        <f t="shared" si="3"/>
        <v>-0.892</v>
      </c>
      <c r="G33" s="249" t="str">
        <f t="shared" si="0"/>
        <v>是</v>
      </c>
      <c r="H33" s="154" t="str">
        <f t="shared" si="1"/>
        <v>项</v>
      </c>
    </row>
    <row r="34" ht="36" customHeight="1" spans="1:8">
      <c r="A34" s="154">
        <f t="shared" si="2"/>
        <v>7</v>
      </c>
      <c r="B34" s="385">
        <v>2010309</v>
      </c>
      <c r="C34" s="278" t="s">
        <v>159</v>
      </c>
      <c r="D34" s="283">
        <f>VLOOKUP(B34,'[3]24'!$B$4:$D$1296,3,FALSE)</f>
        <v>0</v>
      </c>
      <c r="E34" s="283">
        <v>0</v>
      </c>
      <c r="F34" s="281" t="str">
        <f t="shared" si="3"/>
        <v/>
      </c>
      <c r="G34" s="249" t="str">
        <f t="shared" si="0"/>
        <v>否</v>
      </c>
      <c r="H34" s="154" t="str">
        <f t="shared" si="1"/>
        <v>项</v>
      </c>
    </row>
    <row r="35" ht="36" customHeight="1" spans="1:8">
      <c r="A35" s="154">
        <f t="shared" si="2"/>
        <v>7</v>
      </c>
      <c r="B35" s="385">
        <v>2010350</v>
      </c>
      <c r="C35" s="278" t="s">
        <v>147</v>
      </c>
      <c r="D35" s="283">
        <f>VLOOKUP(B35,'[3]24'!$B$4:$D$1296,3,FALSE)</f>
        <v>257</v>
      </c>
      <c r="E35" s="283">
        <v>467</v>
      </c>
      <c r="F35" s="281">
        <f t="shared" si="3"/>
        <v>0.817</v>
      </c>
      <c r="G35" s="249" t="str">
        <f t="shared" si="0"/>
        <v>是</v>
      </c>
      <c r="H35" s="154" t="str">
        <f t="shared" si="1"/>
        <v>项</v>
      </c>
    </row>
    <row r="36" ht="36" customHeight="1" spans="1:8">
      <c r="A36" s="154">
        <f t="shared" si="2"/>
        <v>7</v>
      </c>
      <c r="B36" s="386">
        <v>2010399</v>
      </c>
      <c r="C36" s="278" t="s">
        <v>160</v>
      </c>
      <c r="D36" s="283">
        <f>VLOOKUP(B36,'[3]24'!$B$4:$D$1296,3,FALSE)</f>
        <v>222</v>
      </c>
      <c r="E36" s="283">
        <v>196</v>
      </c>
      <c r="F36" s="281">
        <f t="shared" si="3"/>
        <v>-0.117</v>
      </c>
      <c r="G36" s="249" t="str">
        <f t="shared" si="0"/>
        <v>是</v>
      </c>
      <c r="H36" s="154" t="str">
        <f t="shared" si="1"/>
        <v>项</v>
      </c>
    </row>
    <row r="37" ht="36" customHeight="1" spans="1:8">
      <c r="A37" s="154">
        <f t="shared" si="2"/>
        <v>5</v>
      </c>
      <c r="B37" s="384">
        <v>20104</v>
      </c>
      <c r="C37" s="274" t="s">
        <v>161</v>
      </c>
      <c r="D37" s="307">
        <f>VLOOKUP(B37,'[3]24'!$B$4:$D$1296,3,FALSE)</f>
        <v>521</v>
      </c>
      <c r="E37" s="307">
        <v>542</v>
      </c>
      <c r="F37" s="276">
        <f t="shared" si="3"/>
        <v>0.04</v>
      </c>
      <c r="G37" s="249" t="str">
        <f t="shared" si="0"/>
        <v>是</v>
      </c>
      <c r="H37" s="154" t="str">
        <f t="shared" si="1"/>
        <v>款</v>
      </c>
    </row>
    <row r="38" ht="36" customHeight="1" spans="1:8">
      <c r="A38" s="154">
        <f t="shared" si="2"/>
        <v>7</v>
      </c>
      <c r="B38" s="385">
        <v>2010401</v>
      </c>
      <c r="C38" s="278" t="s">
        <v>138</v>
      </c>
      <c r="D38" s="283">
        <f>VLOOKUP(B38,'[3]24'!$B$4:$D$1296,3,FALSE)</f>
        <v>319</v>
      </c>
      <c r="E38" s="283">
        <v>335</v>
      </c>
      <c r="F38" s="281">
        <f t="shared" si="3"/>
        <v>0.05</v>
      </c>
      <c r="G38" s="249" t="str">
        <f t="shared" si="0"/>
        <v>是</v>
      </c>
      <c r="H38" s="154" t="str">
        <f t="shared" si="1"/>
        <v>项</v>
      </c>
    </row>
    <row r="39" ht="36" customHeight="1" spans="1:8">
      <c r="A39" s="154">
        <f t="shared" si="2"/>
        <v>7</v>
      </c>
      <c r="B39" s="385">
        <v>2010402</v>
      </c>
      <c r="C39" s="278" t="s">
        <v>139</v>
      </c>
      <c r="D39" s="283">
        <f>VLOOKUP(B39,'[3]24'!$B$4:$D$1296,3,FALSE)</f>
        <v>0</v>
      </c>
      <c r="E39" s="283">
        <v>0</v>
      </c>
      <c r="F39" s="281" t="str">
        <f t="shared" si="3"/>
        <v/>
      </c>
      <c r="G39" s="249" t="str">
        <f t="shared" si="0"/>
        <v>否</v>
      </c>
      <c r="H39" s="154" t="str">
        <f t="shared" si="1"/>
        <v>项</v>
      </c>
    </row>
    <row r="40" ht="36" customHeight="1" spans="1:8">
      <c r="A40" s="154">
        <f t="shared" si="2"/>
        <v>7</v>
      </c>
      <c r="B40" s="385">
        <v>2010403</v>
      </c>
      <c r="C40" s="278" t="s">
        <v>140</v>
      </c>
      <c r="D40" s="283">
        <f>VLOOKUP(B40,'[3]24'!$B$4:$D$1296,3,FALSE)</f>
        <v>0</v>
      </c>
      <c r="E40" s="283">
        <v>0</v>
      </c>
      <c r="F40" s="281" t="str">
        <f t="shared" si="3"/>
        <v/>
      </c>
      <c r="G40" s="249" t="str">
        <f t="shared" si="0"/>
        <v>否</v>
      </c>
      <c r="H40" s="154" t="str">
        <f t="shared" si="1"/>
        <v>项</v>
      </c>
    </row>
    <row r="41" ht="36" customHeight="1" spans="1:8">
      <c r="A41" s="154">
        <f t="shared" si="2"/>
        <v>7</v>
      </c>
      <c r="B41" s="385">
        <v>2010404</v>
      </c>
      <c r="C41" s="278" t="s">
        <v>162</v>
      </c>
      <c r="D41" s="283">
        <f>VLOOKUP(B41,'[3]24'!$B$4:$D$1296,3,FALSE)</f>
        <v>0</v>
      </c>
      <c r="E41" s="283">
        <v>0</v>
      </c>
      <c r="F41" s="281" t="str">
        <f t="shared" si="3"/>
        <v/>
      </c>
      <c r="G41" s="249" t="str">
        <f t="shared" si="0"/>
        <v>否</v>
      </c>
      <c r="H41" s="154" t="str">
        <f t="shared" si="1"/>
        <v>项</v>
      </c>
    </row>
    <row r="42" ht="36" customHeight="1" spans="1:8">
      <c r="A42" s="154">
        <f t="shared" si="2"/>
        <v>7</v>
      </c>
      <c r="B42" s="385">
        <v>2010405</v>
      </c>
      <c r="C42" s="278" t="s">
        <v>163</v>
      </c>
      <c r="D42" s="283">
        <f>VLOOKUP(B42,'[3]24'!$B$4:$D$1296,3,FALSE)</f>
        <v>0</v>
      </c>
      <c r="E42" s="283">
        <v>0</v>
      </c>
      <c r="F42" s="281" t="str">
        <f t="shared" si="3"/>
        <v/>
      </c>
      <c r="G42" s="249" t="str">
        <f t="shared" si="0"/>
        <v>否</v>
      </c>
      <c r="H42" s="154" t="str">
        <f t="shared" si="1"/>
        <v>项</v>
      </c>
    </row>
    <row r="43" ht="36" customHeight="1" spans="1:8">
      <c r="A43" s="154">
        <f t="shared" si="2"/>
        <v>7</v>
      </c>
      <c r="B43" s="385">
        <v>2010406</v>
      </c>
      <c r="C43" s="278" t="s">
        <v>164</v>
      </c>
      <c r="D43" s="283">
        <f>VLOOKUP(B43,'[3]24'!$B$4:$D$1296,3,FALSE)</f>
        <v>0</v>
      </c>
      <c r="E43" s="283">
        <v>0</v>
      </c>
      <c r="F43" s="281" t="str">
        <f t="shared" si="3"/>
        <v/>
      </c>
      <c r="G43" s="249" t="str">
        <f t="shared" si="0"/>
        <v>否</v>
      </c>
      <c r="H43" s="154" t="str">
        <f t="shared" si="1"/>
        <v>项</v>
      </c>
    </row>
    <row r="44" ht="36" customHeight="1" spans="1:8">
      <c r="A44" s="154">
        <f t="shared" si="2"/>
        <v>7</v>
      </c>
      <c r="B44" s="385">
        <v>2010407</v>
      </c>
      <c r="C44" s="278" t="s">
        <v>165</v>
      </c>
      <c r="D44" s="283">
        <f>VLOOKUP(B44,'[3]24'!$B$4:$D$1296,3,FALSE)</f>
        <v>21</v>
      </c>
      <c r="E44" s="283">
        <v>9</v>
      </c>
      <c r="F44" s="281">
        <f t="shared" si="3"/>
        <v>-0.571</v>
      </c>
      <c r="G44" s="249" t="str">
        <f t="shared" si="0"/>
        <v>是</v>
      </c>
      <c r="H44" s="154" t="str">
        <f t="shared" si="1"/>
        <v>项</v>
      </c>
    </row>
    <row r="45" ht="36" customHeight="1" spans="1:8">
      <c r="A45" s="154">
        <f t="shared" si="2"/>
        <v>7</v>
      </c>
      <c r="B45" s="385">
        <v>2010408</v>
      </c>
      <c r="C45" s="278" t="s">
        <v>166</v>
      </c>
      <c r="D45" s="283">
        <f>VLOOKUP(B45,'[3]24'!$B$4:$D$1296,3,FALSE)</f>
        <v>0</v>
      </c>
      <c r="E45" s="283">
        <v>0</v>
      </c>
      <c r="F45" s="281" t="str">
        <f t="shared" si="3"/>
        <v/>
      </c>
      <c r="G45" s="249" t="str">
        <f t="shared" si="0"/>
        <v>否</v>
      </c>
      <c r="H45" s="154" t="str">
        <f t="shared" si="1"/>
        <v>项</v>
      </c>
    </row>
    <row r="46" ht="36" customHeight="1" spans="1:8">
      <c r="A46" s="154">
        <f t="shared" si="2"/>
        <v>7</v>
      </c>
      <c r="B46" s="385">
        <v>2010450</v>
      </c>
      <c r="C46" s="278" t="s">
        <v>147</v>
      </c>
      <c r="D46" s="283">
        <f>VLOOKUP(B46,'[3]24'!$B$4:$D$1296,3,FALSE)</f>
        <v>159</v>
      </c>
      <c r="E46" s="283">
        <v>175</v>
      </c>
      <c r="F46" s="281">
        <f t="shared" si="3"/>
        <v>0.101</v>
      </c>
      <c r="G46" s="249" t="str">
        <f t="shared" si="0"/>
        <v>是</v>
      </c>
      <c r="H46" s="154" t="str">
        <f t="shared" si="1"/>
        <v>项</v>
      </c>
    </row>
    <row r="47" ht="36" customHeight="1" spans="1:8">
      <c r="A47" s="154">
        <f t="shared" si="2"/>
        <v>7</v>
      </c>
      <c r="B47" s="385">
        <v>2010499</v>
      </c>
      <c r="C47" s="278" t="s">
        <v>167</v>
      </c>
      <c r="D47" s="283">
        <f>VLOOKUP(B47,'[3]24'!$B$4:$D$1296,3,FALSE)</f>
        <v>22</v>
      </c>
      <c r="E47" s="283">
        <v>23</v>
      </c>
      <c r="F47" s="281">
        <f t="shared" si="3"/>
        <v>0.045</v>
      </c>
      <c r="G47" s="249" t="str">
        <f t="shared" si="0"/>
        <v>是</v>
      </c>
      <c r="H47" s="154" t="str">
        <f t="shared" si="1"/>
        <v>项</v>
      </c>
    </row>
    <row r="48" ht="36" customHeight="1" spans="1:8">
      <c r="A48" s="154">
        <f t="shared" si="2"/>
        <v>5</v>
      </c>
      <c r="B48" s="384">
        <v>20105</v>
      </c>
      <c r="C48" s="274" t="s">
        <v>168</v>
      </c>
      <c r="D48" s="307">
        <f>VLOOKUP(B48,'[3]24'!$B$4:$D$1296,3,FALSE)</f>
        <v>577</v>
      </c>
      <c r="E48" s="307">
        <v>574</v>
      </c>
      <c r="F48" s="276">
        <f t="shared" si="3"/>
        <v>-0.005</v>
      </c>
      <c r="G48" s="249" t="str">
        <f t="shared" si="0"/>
        <v>是</v>
      </c>
      <c r="H48" s="154" t="str">
        <f t="shared" si="1"/>
        <v>款</v>
      </c>
    </row>
    <row r="49" ht="36" customHeight="1" spans="1:8">
      <c r="A49" s="154">
        <f t="shared" si="2"/>
        <v>7</v>
      </c>
      <c r="B49" s="385">
        <v>2010501</v>
      </c>
      <c r="C49" s="278" t="s">
        <v>138</v>
      </c>
      <c r="D49" s="283">
        <f>VLOOKUP(B49,'[3]24'!$B$4:$D$1296,3,FALSE)</f>
        <v>256</v>
      </c>
      <c r="E49" s="283">
        <v>224</v>
      </c>
      <c r="F49" s="281">
        <f t="shared" si="3"/>
        <v>-0.125</v>
      </c>
      <c r="G49" s="249" t="str">
        <f t="shared" si="0"/>
        <v>是</v>
      </c>
      <c r="H49" s="154" t="str">
        <f t="shared" si="1"/>
        <v>项</v>
      </c>
    </row>
    <row r="50" ht="36" customHeight="1" spans="1:8">
      <c r="A50" s="154">
        <f t="shared" si="2"/>
        <v>7</v>
      </c>
      <c r="B50" s="385">
        <v>2010502</v>
      </c>
      <c r="C50" s="278" t="s">
        <v>139</v>
      </c>
      <c r="D50" s="283">
        <f>VLOOKUP(B50,'[3]24'!$B$4:$D$1296,3,FALSE)</f>
        <v>0</v>
      </c>
      <c r="E50" s="283">
        <v>0</v>
      </c>
      <c r="F50" s="281" t="str">
        <f t="shared" si="3"/>
        <v/>
      </c>
      <c r="G50" s="249" t="str">
        <f t="shared" si="0"/>
        <v>否</v>
      </c>
      <c r="H50" s="154" t="str">
        <f t="shared" si="1"/>
        <v>项</v>
      </c>
    </row>
    <row r="51" ht="36" customHeight="1" spans="1:8">
      <c r="A51" s="154">
        <f t="shared" si="2"/>
        <v>7</v>
      </c>
      <c r="B51" s="385">
        <v>2010503</v>
      </c>
      <c r="C51" s="278" t="s">
        <v>140</v>
      </c>
      <c r="D51" s="283">
        <f>VLOOKUP(B51,'[3]24'!$B$4:$D$1296,3,FALSE)</f>
        <v>0</v>
      </c>
      <c r="E51" s="283">
        <v>0</v>
      </c>
      <c r="F51" s="281" t="str">
        <f t="shared" si="3"/>
        <v/>
      </c>
      <c r="G51" s="249" t="str">
        <f t="shared" si="0"/>
        <v>否</v>
      </c>
      <c r="H51" s="154" t="str">
        <f t="shared" si="1"/>
        <v>项</v>
      </c>
    </row>
    <row r="52" ht="36" customHeight="1" spans="1:8">
      <c r="A52" s="154">
        <f t="shared" si="2"/>
        <v>7</v>
      </c>
      <c r="B52" s="385">
        <v>2010504</v>
      </c>
      <c r="C52" s="278" t="s">
        <v>169</v>
      </c>
      <c r="D52" s="283">
        <f>VLOOKUP(B52,'[3]24'!$B$4:$D$1296,3,FALSE)</f>
        <v>0</v>
      </c>
      <c r="E52" s="283">
        <v>0</v>
      </c>
      <c r="F52" s="281" t="str">
        <f t="shared" si="3"/>
        <v/>
      </c>
      <c r="G52" s="249" t="str">
        <f t="shared" si="0"/>
        <v>否</v>
      </c>
      <c r="H52" s="154" t="str">
        <f t="shared" si="1"/>
        <v>项</v>
      </c>
    </row>
    <row r="53" ht="36" customHeight="1" spans="1:8">
      <c r="A53" s="154">
        <f t="shared" si="2"/>
        <v>7</v>
      </c>
      <c r="B53" s="385">
        <v>2010505</v>
      </c>
      <c r="C53" s="278" t="s">
        <v>170</v>
      </c>
      <c r="D53" s="283">
        <f>VLOOKUP(B53,'[3]24'!$B$4:$D$1296,3,FALSE)</f>
        <v>7</v>
      </c>
      <c r="E53" s="283">
        <v>0</v>
      </c>
      <c r="F53" s="281">
        <f t="shared" si="3"/>
        <v>-1</v>
      </c>
      <c r="G53" s="249" t="str">
        <f t="shared" si="0"/>
        <v>是</v>
      </c>
      <c r="H53" s="154" t="str">
        <f t="shared" si="1"/>
        <v>项</v>
      </c>
    </row>
    <row r="54" ht="36" customHeight="1" spans="1:8">
      <c r="A54" s="154">
        <f t="shared" si="2"/>
        <v>7</v>
      </c>
      <c r="B54" s="385">
        <v>2010506</v>
      </c>
      <c r="C54" s="278" t="s">
        <v>171</v>
      </c>
      <c r="D54" s="283">
        <f>VLOOKUP(B54,'[3]24'!$B$4:$D$1296,3,FALSE)</f>
        <v>0</v>
      </c>
      <c r="E54" s="283">
        <v>0</v>
      </c>
      <c r="F54" s="281" t="str">
        <f t="shared" si="3"/>
        <v/>
      </c>
      <c r="G54" s="249" t="str">
        <f t="shared" si="0"/>
        <v>否</v>
      </c>
      <c r="H54" s="154" t="str">
        <f t="shared" si="1"/>
        <v>项</v>
      </c>
    </row>
    <row r="55" ht="36" customHeight="1" spans="1:8">
      <c r="A55" s="154">
        <f t="shared" si="2"/>
        <v>7</v>
      </c>
      <c r="B55" s="385">
        <v>2010507</v>
      </c>
      <c r="C55" s="278" t="s">
        <v>172</v>
      </c>
      <c r="D55" s="283">
        <f>VLOOKUP(B55,'[3]24'!$B$4:$D$1296,3,FALSE)</f>
        <v>50</v>
      </c>
      <c r="E55" s="283">
        <v>63</v>
      </c>
      <c r="F55" s="281">
        <f t="shared" si="3"/>
        <v>0.26</v>
      </c>
      <c r="G55" s="249" t="str">
        <f t="shared" si="0"/>
        <v>是</v>
      </c>
      <c r="H55" s="154" t="str">
        <f t="shared" si="1"/>
        <v>项</v>
      </c>
    </row>
    <row r="56" ht="36" customHeight="1" spans="1:8">
      <c r="A56" s="154">
        <f t="shared" si="2"/>
        <v>7</v>
      </c>
      <c r="B56" s="385">
        <v>2010508</v>
      </c>
      <c r="C56" s="278" t="s">
        <v>173</v>
      </c>
      <c r="D56" s="283">
        <f>VLOOKUP(B56,'[3]24'!$B$4:$D$1296,3,FALSE)</f>
        <v>52</v>
      </c>
      <c r="E56" s="283">
        <v>40</v>
      </c>
      <c r="F56" s="281">
        <f t="shared" si="3"/>
        <v>-0.231</v>
      </c>
      <c r="G56" s="249" t="str">
        <f t="shared" si="0"/>
        <v>是</v>
      </c>
      <c r="H56" s="154" t="str">
        <f t="shared" si="1"/>
        <v>项</v>
      </c>
    </row>
    <row r="57" ht="36" customHeight="1" spans="1:8">
      <c r="A57" s="154">
        <f t="shared" si="2"/>
        <v>7</v>
      </c>
      <c r="B57" s="385">
        <v>2010550</v>
      </c>
      <c r="C57" s="278" t="s">
        <v>147</v>
      </c>
      <c r="D57" s="283">
        <f>VLOOKUP(B57,'[3]24'!$B$4:$D$1296,3,FALSE)</f>
        <v>212</v>
      </c>
      <c r="E57" s="283">
        <v>247</v>
      </c>
      <c r="F57" s="281">
        <f t="shared" si="3"/>
        <v>0.165</v>
      </c>
      <c r="G57" s="249" t="str">
        <f t="shared" si="0"/>
        <v>是</v>
      </c>
      <c r="H57" s="154" t="str">
        <f t="shared" si="1"/>
        <v>项</v>
      </c>
    </row>
    <row r="58" ht="36" customHeight="1" spans="1:8">
      <c r="A58" s="154">
        <f t="shared" si="2"/>
        <v>7</v>
      </c>
      <c r="B58" s="385">
        <v>2010599</v>
      </c>
      <c r="C58" s="278" t="s">
        <v>174</v>
      </c>
      <c r="D58" s="283">
        <f>VLOOKUP(B58,'[3]24'!$B$4:$D$1296,3,FALSE)</f>
        <v>0</v>
      </c>
      <c r="E58" s="283">
        <v>0</v>
      </c>
      <c r="F58" s="281" t="str">
        <f t="shared" si="3"/>
        <v/>
      </c>
      <c r="G58" s="249" t="str">
        <f t="shared" si="0"/>
        <v>否</v>
      </c>
      <c r="H58" s="154" t="str">
        <f t="shared" si="1"/>
        <v>项</v>
      </c>
    </row>
    <row r="59" ht="36" customHeight="1" spans="1:8">
      <c r="A59" s="154">
        <f t="shared" si="2"/>
        <v>5</v>
      </c>
      <c r="B59" s="384">
        <v>20106</v>
      </c>
      <c r="C59" s="274" t="s">
        <v>175</v>
      </c>
      <c r="D59" s="307">
        <f>VLOOKUP(B59,'[3]24'!$B$4:$D$1296,3,FALSE)</f>
        <v>1334</v>
      </c>
      <c r="E59" s="307">
        <v>3748</v>
      </c>
      <c r="F59" s="276">
        <f t="shared" si="3"/>
        <v>1.81</v>
      </c>
      <c r="G59" s="249" t="str">
        <f t="shared" si="0"/>
        <v>是</v>
      </c>
      <c r="H59" s="154" t="str">
        <f t="shared" si="1"/>
        <v>款</v>
      </c>
    </row>
    <row r="60" ht="36" customHeight="1" spans="1:8">
      <c r="A60" s="154">
        <f t="shared" si="2"/>
        <v>7</v>
      </c>
      <c r="B60" s="385">
        <v>2010601</v>
      </c>
      <c r="C60" s="278" t="s">
        <v>138</v>
      </c>
      <c r="D60" s="283">
        <f>VLOOKUP(B60,'[3]24'!$B$4:$D$1296,3,FALSE)</f>
        <v>671</v>
      </c>
      <c r="E60" s="283">
        <v>540</v>
      </c>
      <c r="F60" s="281">
        <f t="shared" si="3"/>
        <v>-0.195</v>
      </c>
      <c r="G60" s="249" t="str">
        <f t="shared" si="0"/>
        <v>是</v>
      </c>
      <c r="H60" s="154" t="str">
        <f t="shared" si="1"/>
        <v>项</v>
      </c>
    </row>
    <row r="61" ht="36" customHeight="1" spans="1:8">
      <c r="A61" s="154">
        <f t="shared" si="2"/>
        <v>7</v>
      </c>
      <c r="B61" s="385">
        <v>2010602</v>
      </c>
      <c r="C61" s="278" t="s">
        <v>139</v>
      </c>
      <c r="D61" s="283">
        <f>VLOOKUP(B61,'[3]24'!$B$4:$D$1296,3,FALSE)</f>
        <v>0</v>
      </c>
      <c r="E61" s="283">
        <v>0</v>
      </c>
      <c r="F61" s="281" t="str">
        <f t="shared" si="3"/>
        <v/>
      </c>
      <c r="G61" s="249" t="str">
        <f t="shared" si="0"/>
        <v>否</v>
      </c>
      <c r="H61" s="154" t="str">
        <f t="shared" si="1"/>
        <v>项</v>
      </c>
    </row>
    <row r="62" ht="36" customHeight="1" spans="1:8">
      <c r="A62" s="154">
        <f t="shared" si="2"/>
        <v>7</v>
      </c>
      <c r="B62" s="385">
        <v>2010603</v>
      </c>
      <c r="C62" s="278" t="s">
        <v>140</v>
      </c>
      <c r="D62" s="283">
        <f>VLOOKUP(B62,'[3]24'!$B$4:$D$1296,3,FALSE)</f>
        <v>0</v>
      </c>
      <c r="E62" s="283">
        <v>0</v>
      </c>
      <c r="F62" s="281" t="str">
        <f t="shared" si="3"/>
        <v/>
      </c>
      <c r="G62" s="249" t="str">
        <f t="shared" si="0"/>
        <v>否</v>
      </c>
      <c r="H62" s="154" t="str">
        <f t="shared" si="1"/>
        <v>项</v>
      </c>
    </row>
    <row r="63" ht="36" customHeight="1" spans="1:8">
      <c r="A63" s="154">
        <f t="shared" si="2"/>
        <v>7</v>
      </c>
      <c r="B63" s="385">
        <v>2010604</v>
      </c>
      <c r="C63" s="278" t="s">
        <v>176</v>
      </c>
      <c r="D63" s="283">
        <f>VLOOKUP(B63,'[3]24'!$B$4:$D$1296,3,FALSE)</f>
        <v>0</v>
      </c>
      <c r="E63" s="283">
        <v>0</v>
      </c>
      <c r="F63" s="281" t="str">
        <f t="shared" si="3"/>
        <v/>
      </c>
      <c r="G63" s="249" t="str">
        <f t="shared" si="0"/>
        <v>否</v>
      </c>
      <c r="H63" s="154" t="str">
        <f t="shared" si="1"/>
        <v>项</v>
      </c>
    </row>
    <row r="64" ht="36" customHeight="1" spans="1:8">
      <c r="A64" s="154">
        <f t="shared" si="2"/>
        <v>7</v>
      </c>
      <c r="B64" s="385">
        <v>2010605</v>
      </c>
      <c r="C64" s="278" t="s">
        <v>177</v>
      </c>
      <c r="D64" s="283">
        <f>VLOOKUP(B64,'[3]24'!$B$4:$D$1296,3,FALSE)</f>
        <v>0</v>
      </c>
      <c r="E64" s="283">
        <v>0</v>
      </c>
      <c r="F64" s="281" t="str">
        <f t="shared" si="3"/>
        <v/>
      </c>
      <c r="G64" s="249" t="str">
        <f t="shared" si="0"/>
        <v>否</v>
      </c>
      <c r="H64" s="154" t="str">
        <f t="shared" si="1"/>
        <v>项</v>
      </c>
    </row>
    <row r="65" ht="36" customHeight="1" spans="1:8">
      <c r="A65" s="154">
        <f t="shared" si="2"/>
        <v>7</v>
      </c>
      <c r="B65" s="385">
        <v>2010606</v>
      </c>
      <c r="C65" s="278" t="s">
        <v>178</v>
      </c>
      <c r="D65" s="283">
        <f>VLOOKUP(B65,'[3]24'!$B$4:$D$1296,3,FALSE)</f>
        <v>0</v>
      </c>
      <c r="E65" s="283">
        <v>0</v>
      </c>
      <c r="F65" s="281" t="str">
        <f t="shared" si="3"/>
        <v/>
      </c>
      <c r="G65" s="249" t="str">
        <f t="shared" si="0"/>
        <v>否</v>
      </c>
      <c r="H65" s="154" t="str">
        <f t="shared" si="1"/>
        <v>项</v>
      </c>
    </row>
    <row r="66" ht="36" customHeight="1" spans="1:8">
      <c r="A66" s="154">
        <f t="shared" si="2"/>
        <v>7</v>
      </c>
      <c r="B66" s="385">
        <v>2010607</v>
      </c>
      <c r="C66" s="278" t="s">
        <v>179</v>
      </c>
      <c r="D66" s="283">
        <f>VLOOKUP(B66,'[3]24'!$B$4:$D$1296,3,FALSE)</f>
        <v>84</v>
      </c>
      <c r="E66" s="283">
        <v>74</v>
      </c>
      <c r="F66" s="281">
        <f t="shared" si="3"/>
        <v>-0.119</v>
      </c>
      <c r="G66" s="249" t="str">
        <f t="shared" si="0"/>
        <v>是</v>
      </c>
      <c r="H66" s="154" t="str">
        <f t="shared" si="1"/>
        <v>项</v>
      </c>
    </row>
    <row r="67" ht="36" customHeight="1" spans="1:8">
      <c r="A67" s="154">
        <f t="shared" si="2"/>
        <v>7</v>
      </c>
      <c r="B67" s="385">
        <v>2010608</v>
      </c>
      <c r="C67" s="278" t="s">
        <v>180</v>
      </c>
      <c r="D67" s="283">
        <f>VLOOKUP(B67,'[3]24'!$B$4:$D$1296,3,FALSE)</f>
        <v>0</v>
      </c>
      <c r="E67" s="283">
        <v>0</v>
      </c>
      <c r="F67" s="281" t="str">
        <f t="shared" si="3"/>
        <v/>
      </c>
      <c r="G67" s="249" t="str">
        <f t="shared" si="0"/>
        <v>否</v>
      </c>
      <c r="H67" s="154" t="str">
        <f t="shared" si="1"/>
        <v>项</v>
      </c>
    </row>
    <row r="68" ht="36" customHeight="1" spans="1:8">
      <c r="A68" s="154">
        <f t="shared" si="2"/>
        <v>7</v>
      </c>
      <c r="B68" s="385">
        <v>2010650</v>
      </c>
      <c r="C68" s="278" t="s">
        <v>147</v>
      </c>
      <c r="D68" s="283">
        <f>VLOOKUP(B68,'[3]24'!$B$4:$D$1296,3,FALSE)</f>
        <v>430</v>
      </c>
      <c r="E68" s="283">
        <v>528</v>
      </c>
      <c r="F68" s="281">
        <f t="shared" si="3"/>
        <v>0.228</v>
      </c>
      <c r="G68" s="249" t="str">
        <f t="shared" ref="G68:G131" si="4">IF(LEN(B68)=3,"是",IF(C68&lt;&gt;"",IF(SUM(D68:E68)&lt;&gt;0,"是","否"),"是"))</f>
        <v>是</v>
      </c>
      <c r="H68" s="154" t="str">
        <f t="shared" ref="H68:H131" si="5">IF(LEN(B68)=3,"类",IF(LEN(B68)=5,"款","项"))</f>
        <v>项</v>
      </c>
    </row>
    <row r="69" ht="36" customHeight="1" spans="1:8">
      <c r="A69" s="154">
        <f t="shared" ref="A69:A132" si="6">LEN(B69)</f>
        <v>7</v>
      </c>
      <c r="B69" s="385">
        <v>2010699</v>
      </c>
      <c r="C69" s="278" t="s">
        <v>181</v>
      </c>
      <c r="D69" s="283">
        <f>VLOOKUP(B69,'[3]24'!$B$4:$D$1296,3,FALSE)</f>
        <v>149</v>
      </c>
      <c r="E69" s="283">
        <v>2606</v>
      </c>
      <c r="F69" s="281">
        <f t="shared" ref="F69:F132" si="7">IF(D69&lt;&gt;0,E69/D69-1,"")</f>
        <v>16.49</v>
      </c>
      <c r="G69" s="249" t="str">
        <f t="shared" si="4"/>
        <v>是</v>
      </c>
      <c r="H69" s="154" t="str">
        <f t="shared" si="5"/>
        <v>项</v>
      </c>
    </row>
    <row r="70" ht="36" customHeight="1" spans="1:8">
      <c r="A70" s="154">
        <f t="shared" si="6"/>
        <v>5</v>
      </c>
      <c r="B70" s="384">
        <v>20107</v>
      </c>
      <c r="C70" s="274" t="s">
        <v>182</v>
      </c>
      <c r="D70" s="307">
        <f>VLOOKUP(B70,'[3]24'!$B$4:$D$1296,3,FALSE)</f>
        <v>300</v>
      </c>
      <c r="E70" s="307">
        <v>0</v>
      </c>
      <c r="F70" s="276">
        <f t="shared" si="7"/>
        <v>-1</v>
      </c>
      <c r="G70" s="249" t="str">
        <f t="shared" si="4"/>
        <v>是</v>
      </c>
      <c r="H70" s="154" t="str">
        <f t="shared" si="5"/>
        <v>款</v>
      </c>
    </row>
    <row r="71" ht="36" customHeight="1" spans="1:8">
      <c r="A71" s="154">
        <f t="shared" si="6"/>
        <v>7</v>
      </c>
      <c r="B71" s="385">
        <v>2010701</v>
      </c>
      <c r="C71" s="278" t="s">
        <v>138</v>
      </c>
      <c r="D71" s="283">
        <f>VLOOKUP(B71,'[3]24'!$B$4:$D$1296,3,FALSE)</f>
        <v>0</v>
      </c>
      <c r="E71" s="283">
        <v>0</v>
      </c>
      <c r="F71" s="281" t="str">
        <f t="shared" si="7"/>
        <v/>
      </c>
      <c r="G71" s="249" t="str">
        <f t="shared" si="4"/>
        <v>否</v>
      </c>
      <c r="H71" s="154" t="str">
        <f t="shared" si="5"/>
        <v>项</v>
      </c>
    </row>
    <row r="72" ht="36" customHeight="1" spans="1:8">
      <c r="A72" s="154">
        <f t="shared" si="6"/>
        <v>7</v>
      </c>
      <c r="B72" s="385">
        <v>2010702</v>
      </c>
      <c r="C72" s="278" t="s">
        <v>139</v>
      </c>
      <c r="D72" s="283">
        <f>VLOOKUP(B72,'[3]24'!$B$4:$D$1296,3,FALSE)</f>
        <v>0</v>
      </c>
      <c r="E72" s="283">
        <v>0</v>
      </c>
      <c r="F72" s="281" t="str">
        <f t="shared" si="7"/>
        <v/>
      </c>
      <c r="G72" s="249" t="str">
        <f t="shared" si="4"/>
        <v>否</v>
      </c>
      <c r="H72" s="154" t="str">
        <f t="shared" si="5"/>
        <v>项</v>
      </c>
    </row>
    <row r="73" ht="36" customHeight="1" spans="1:8">
      <c r="A73" s="154">
        <f t="shared" si="6"/>
        <v>7</v>
      </c>
      <c r="B73" s="385">
        <v>2010703</v>
      </c>
      <c r="C73" s="278" t="s">
        <v>140</v>
      </c>
      <c r="D73" s="283">
        <f>VLOOKUP(B73,'[3]24'!$B$4:$D$1296,3,FALSE)</f>
        <v>0</v>
      </c>
      <c r="E73" s="283">
        <v>0</v>
      </c>
      <c r="F73" s="281" t="str">
        <f t="shared" si="7"/>
        <v/>
      </c>
      <c r="G73" s="249" t="str">
        <f t="shared" si="4"/>
        <v>否</v>
      </c>
      <c r="H73" s="154" t="str">
        <f t="shared" si="5"/>
        <v>项</v>
      </c>
    </row>
    <row r="74" ht="36" customHeight="1" spans="1:8">
      <c r="A74" s="154">
        <f t="shared" si="6"/>
        <v>7</v>
      </c>
      <c r="B74" s="385">
        <v>2010704</v>
      </c>
      <c r="C74" s="278" t="s">
        <v>183</v>
      </c>
      <c r="D74" s="283"/>
      <c r="E74" s="283"/>
      <c r="F74" s="281" t="str">
        <f t="shared" si="7"/>
        <v/>
      </c>
      <c r="G74" s="249" t="str">
        <f t="shared" si="4"/>
        <v>否</v>
      </c>
      <c r="H74" s="154" t="str">
        <f t="shared" si="5"/>
        <v>项</v>
      </c>
    </row>
    <row r="75" ht="36" customHeight="1" spans="1:8">
      <c r="A75" s="154">
        <f t="shared" si="6"/>
        <v>7</v>
      </c>
      <c r="B75" s="385">
        <v>2010705</v>
      </c>
      <c r="C75" s="278" t="s">
        <v>184</v>
      </c>
      <c r="D75" s="283"/>
      <c r="E75" s="283"/>
      <c r="F75" s="281" t="str">
        <f t="shared" si="7"/>
        <v/>
      </c>
      <c r="G75" s="249" t="str">
        <f t="shared" si="4"/>
        <v>否</v>
      </c>
      <c r="H75" s="154" t="str">
        <f t="shared" si="5"/>
        <v>项</v>
      </c>
    </row>
    <row r="76" ht="36" customHeight="1" spans="1:8">
      <c r="A76" s="154">
        <f t="shared" si="6"/>
        <v>7</v>
      </c>
      <c r="B76" s="385">
        <v>2010706</v>
      </c>
      <c r="C76" s="278" t="s">
        <v>185</v>
      </c>
      <c r="D76" s="283"/>
      <c r="E76" s="283"/>
      <c r="F76" s="281" t="str">
        <f t="shared" si="7"/>
        <v/>
      </c>
      <c r="G76" s="249" t="str">
        <f t="shared" si="4"/>
        <v>否</v>
      </c>
      <c r="H76" s="154" t="str">
        <f t="shared" si="5"/>
        <v>项</v>
      </c>
    </row>
    <row r="77" ht="36" customHeight="1" spans="1:8">
      <c r="A77" s="154">
        <f t="shared" si="6"/>
        <v>7</v>
      </c>
      <c r="B77" s="385">
        <v>2010707</v>
      </c>
      <c r="C77" s="278" t="s">
        <v>186</v>
      </c>
      <c r="D77" s="283"/>
      <c r="E77" s="283"/>
      <c r="F77" s="281" t="str">
        <f t="shared" si="7"/>
        <v/>
      </c>
      <c r="G77" s="249" t="str">
        <f t="shared" si="4"/>
        <v>否</v>
      </c>
      <c r="H77" s="154" t="str">
        <f t="shared" si="5"/>
        <v>项</v>
      </c>
    </row>
    <row r="78" ht="36" customHeight="1" spans="1:8">
      <c r="A78" s="154">
        <f t="shared" si="6"/>
        <v>7</v>
      </c>
      <c r="B78" s="385">
        <v>2010708</v>
      </c>
      <c r="C78" s="278" t="s">
        <v>187</v>
      </c>
      <c r="D78" s="283"/>
      <c r="E78" s="283"/>
      <c r="F78" s="281" t="str">
        <f t="shared" si="7"/>
        <v/>
      </c>
      <c r="G78" s="249" t="str">
        <f t="shared" si="4"/>
        <v>否</v>
      </c>
      <c r="H78" s="154" t="str">
        <f t="shared" si="5"/>
        <v>项</v>
      </c>
    </row>
    <row r="79" ht="36" customHeight="1" spans="1:8">
      <c r="A79" s="154">
        <f t="shared" si="6"/>
        <v>7</v>
      </c>
      <c r="B79" s="385">
        <v>2010709</v>
      </c>
      <c r="C79" s="278" t="s">
        <v>179</v>
      </c>
      <c r="D79" s="283">
        <f>VLOOKUP(B79,'[3]24'!$B$4:$D$1296,3,FALSE)</f>
        <v>0</v>
      </c>
      <c r="E79" s="283">
        <v>0</v>
      </c>
      <c r="F79" s="281" t="str">
        <f t="shared" si="7"/>
        <v/>
      </c>
      <c r="G79" s="249" t="str">
        <f t="shared" si="4"/>
        <v>否</v>
      </c>
      <c r="H79" s="154" t="str">
        <f t="shared" si="5"/>
        <v>项</v>
      </c>
    </row>
    <row r="80" ht="36" customHeight="1" spans="1:8">
      <c r="A80" s="154">
        <f t="shared" si="6"/>
        <v>7</v>
      </c>
      <c r="B80" s="387">
        <v>2010710</v>
      </c>
      <c r="C80" s="278" t="s">
        <v>188</v>
      </c>
      <c r="D80" s="283">
        <f>VLOOKUP(B80,'[3]24'!$B$4:$D$1296,3,FALSE)</f>
        <v>0</v>
      </c>
      <c r="E80" s="283">
        <v>0</v>
      </c>
      <c r="F80" s="281" t="str">
        <f t="shared" si="7"/>
        <v/>
      </c>
      <c r="G80" s="249" t="str">
        <f t="shared" si="4"/>
        <v>否</v>
      </c>
      <c r="H80" s="154" t="str">
        <f t="shared" si="5"/>
        <v>项</v>
      </c>
    </row>
    <row r="81" ht="36" customHeight="1" spans="1:8">
      <c r="A81" s="154">
        <f t="shared" si="6"/>
        <v>7</v>
      </c>
      <c r="B81" s="385">
        <v>2010750</v>
      </c>
      <c r="C81" s="278" t="s">
        <v>147</v>
      </c>
      <c r="D81" s="283">
        <f>VLOOKUP(B81,'[3]24'!$B$4:$D$1296,3,FALSE)</f>
        <v>0</v>
      </c>
      <c r="E81" s="283">
        <v>0</v>
      </c>
      <c r="F81" s="281" t="str">
        <f t="shared" si="7"/>
        <v/>
      </c>
      <c r="G81" s="249" t="str">
        <f t="shared" si="4"/>
        <v>否</v>
      </c>
      <c r="H81" s="154" t="str">
        <f t="shared" si="5"/>
        <v>项</v>
      </c>
    </row>
    <row r="82" ht="36" customHeight="1" spans="1:8">
      <c r="A82" s="154">
        <f t="shared" si="6"/>
        <v>7</v>
      </c>
      <c r="B82" s="385">
        <v>2010799</v>
      </c>
      <c r="C82" s="278" t="s">
        <v>189</v>
      </c>
      <c r="D82" s="283">
        <f>VLOOKUP(B82,'[3]24'!$B$4:$D$1296,3,FALSE)</f>
        <v>300</v>
      </c>
      <c r="E82" s="283">
        <v>0</v>
      </c>
      <c r="F82" s="281">
        <f t="shared" si="7"/>
        <v>-1</v>
      </c>
      <c r="G82" s="249" t="str">
        <f t="shared" si="4"/>
        <v>是</v>
      </c>
      <c r="H82" s="154" t="str">
        <f t="shared" si="5"/>
        <v>项</v>
      </c>
    </row>
    <row r="83" ht="36" customHeight="1" spans="1:8">
      <c r="A83" s="154">
        <f t="shared" si="6"/>
        <v>5</v>
      </c>
      <c r="B83" s="384">
        <v>20108</v>
      </c>
      <c r="C83" s="274" t="s">
        <v>190</v>
      </c>
      <c r="D83" s="307">
        <f>VLOOKUP(B83,'[3]24'!$B$4:$D$1296,3,FALSE)</f>
        <v>0</v>
      </c>
      <c r="E83" s="307">
        <v>0</v>
      </c>
      <c r="F83" s="276" t="str">
        <f t="shared" si="7"/>
        <v/>
      </c>
      <c r="G83" s="249" t="str">
        <f t="shared" si="4"/>
        <v>否</v>
      </c>
      <c r="H83" s="154" t="str">
        <f t="shared" si="5"/>
        <v>款</v>
      </c>
    </row>
    <row r="84" ht="36" customHeight="1" spans="1:8">
      <c r="A84" s="154">
        <f t="shared" si="6"/>
        <v>7</v>
      </c>
      <c r="B84" s="385">
        <v>2010801</v>
      </c>
      <c r="C84" s="278" t="s">
        <v>138</v>
      </c>
      <c r="D84" s="283">
        <f>VLOOKUP(B84,'[3]24'!$B$4:$D$1296,3,FALSE)</f>
        <v>0</v>
      </c>
      <c r="E84" s="283">
        <v>0</v>
      </c>
      <c r="F84" s="281" t="str">
        <f t="shared" si="7"/>
        <v/>
      </c>
      <c r="G84" s="249" t="str">
        <f t="shared" si="4"/>
        <v>否</v>
      </c>
      <c r="H84" s="154" t="str">
        <f t="shared" si="5"/>
        <v>项</v>
      </c>
    </row>
    <row r="85" ht="36" customHeight="1" spans="1:8">
      <c r="A85" s="154">
        <f t="shared" si="6"/>
        <v>7</v>
      </c>
      <c r="B85" s="385">
        <v>2010802</v>
      </c>
      <c r="C85" s="278" t="s">
        <v>139</v>
      </c>
      <c r="D85" s="283">
        <f>VLOOKUP(B85,'[3]24'!$B$4:$D$1296,3,FALSE)</f>
        <v>0</v>
      </c>
      <c r="E85" s="283">
        <v>0</v>
      </c>
      <c r="F85" s="281" t="str">
        <f t="shared" si="7"/>
        <v/>
      </c>
      <c r="G85" s="249" t="str">
        <f t="shared" si="4"/>
        <v>否</v>
      </c>
      <c r="H85" s="154" t="str">
        <f t="shared" si="5"/>
        <v>项</v>
      </c>
    </row>
    <row r="86" ht="36" customHeight="1" spans="1:8">
      <c r="A86" s="154">
        <f t="shared" si="6"/>
        <v>7</v>
      </c>
      <c r="B86" s="385">
        <v>2010803</v>
      </c>
      <c r="C86" s="278" t="s">
        <v>140</v>
      </c>
      <c r="D86" s="283">
        <f>VLOOKUP(B86,'[3]24'!$B$4:$D$1296,3,FALSE)</f>
        <v>0</v>
      </c>
      <c r="E86" s="283">
        <v>0</v>
      </c>
      <c r="F86" s="281" t="str">
        <f t="shared" si="7"/>
        <v/>
      </c>
      <c r="G86" s="249" t="str">
        <f t="shared" si="4"/>
        <v>否</v>
      </c>
      <c r="H86" s="154" t="str">
        <f t="shared" si="5"/>
        <v>项</v>
      </c>
    </row>
    <row r="87" ht="36" customHeight="1" spans="1:8">
      <c r="A87" s="154">
        <f t="shared" si="6"/>
        <v>7</v>
      </c>
      <c r="B87" s="385">
        <v>2010804</v>
      </c>
      <c r="C87" s="278" t="s">
        <v>191</v>
      </c>
      <c r="D87" s="283">
        <f>VLOOKUP(B87,'[3]24'!$B$4:$D$1296,3,FALSE)</f>
        <v>0</v>
      </c>
      <c r="E87" s="283">
        <v>0</v>
      </c>
      <c r="F87" s="281" t="str">
        <f t="shared" si="7"/>
        <v/>
      </c>
      <c r="G87" s="249" t="str">
        <f t="shared" si="4"/>
        <v>否</v>
      </c>
      <c r="H87" s="154" t="str">
        <f t="shared" si="5"/>
        <v>项</v>
      </c>
    </row>
    <row r="88" ht="36" customHeight="1" spans="1:8">
      <c r="A88" s="154">
        <f t="shared" si="6"/>
        <v>7</v>
      </c>
      <c r="B88" s="385">
        <v>2010805</v>
      </c>
      <c r="C88" s="278" t="s">
        <v>192</v>
      </c>
      <c r="D88" s="283">
        <f>VLOOKUP(B88,'[3]24'!$B$4:$D$1296,3,FALSE)</f>
        <v>0</v>
      </c>
      <c r="E88" s="283">
        <v>0</v>
      </c>
      <c r="F88" s="281" t="str">
        <f t="shared" si="7"/>
        <v/>
      </c>
      <c r="G88" s="249" t="str">
        <f t="shared" si="4"/>
        <v>否</v>
      </c>
      <c r="H88" s="154" t="str">
        <f t="shared" si="5"/>
        <v>项</v>
      </c>
    </row>
    <row r="89" ht="36" customHeight="1" spans="1:8">
      <c r="A89" s="154">
        <f t="shared" si="6"/>
        <v>7</v>
      </c>
      <c r="B89" s="385">
        <v>2010806</v>
      </c>
      <c r="C89" s="278" t="s">
        <v>179</v>
      </c>
      <c r="D89" s="283">
        <f>VLOOKUP(B89,'[3]24'!$B$4:$D$1296,3,FALSE)</f>
        <v>0</v>
      </c>
      <c r="E89" s="283">
        <v>0</v>
      </c>
      <c r="F89" s="281" t="str">
        <f t="shared" si="7"/>
        <v/>
      </c>
      <c r="G89" s="249" t="str">
        <f t="shared" si="4"/>
        <v>否</v>
      </c>
      <c r="H89" s="154" t="str">
        <f t="shared" si="5"/>
        <v>项</v>
      </c>
    </row>
    <row r="90" ht="36" customHeight="1" spans="1:8">
      <c r="A90" s="154">
        <f t="shared" si="6"/>
        <v>7</v>
      </c>
      <c r="B90" s="385">
        <v>2010850</v>
      </c>
      <c r="C90" s="278" t="s">
        <v>147</v>
      </c>
      <c r="D90" s="283">
        <f>VLOOKUP(B90,'[3]24'!$B$4:$D$1296,3,FALSE)</f>
        <v>0</v>
      </c>
      <c r="E90" s="283">
        <v>0</v>
      </c>
      <c r="F90" s="281" t="str">
        <f t="shared" si="7"/>
        <v/>
      </c>
      <c r="G90" s="249" t="str">
        <f t="shared" si="4"/>
        <v>否</v>
      </c>
      <c r="H90" s="154" t="str">
        <f t="shared" si="5"/>
        <v>项</v>
      </c>
    </row>
    <row r="91" ht="36" customHeight="1" spans="1:8">
      <c r="A91" s="154">
        <f t="shared" si="6"/>
        <v>7</v>
      </c>
      <c r="B91" s="385">
        <v>2010899</v>
      </c>
      <c r="C91" s="278" t="s">
        <v>193</v>
      </c>
      <c r="D91" s="283">
        <f>VLOOKUP(B91,'[3]24'!$B$4:$D$1296,3,FALSE)</f>
        <v>0</v>
      </c>
      <c r="E91" s="283">
        <v>0</v>
      </c>
      <c r="F91" s="281" t="str">
        <f t="shared" si="7"/>
        <v/>
      </c>
      <c r="G91" s="249" t="str">
        <f t="shared" si="4"/>
        <v>否</v>
      </c>
      <c r="H91" s="154" t="str">
        <f t="shared" si="5"/>
        <v>项</v>
      </c>
    </row>
    <row r="92" ht="36" customHeight="1" spans="1:8">
      <c r="A92" s="154">
        <f t="shared" si="6"/>
        <v>5</v>
      </c>
      <c r="B92" s="384">
        <v>20109</v>
      </c>
      <c r="C92" s="274" t="s">
        <v>194</v>
      </c>
      <c r="D92" s="307">
        <f>VLOOKUP(B92,'[3]24'!$B$4:$D$1296,3,FALSE)</f>
        <v>0</v>
      </c>
      <c r="E92" s="307">
        <v>0</v>
      </c>
      <c r="F92" s="276" t="str">
        <f t="shared" si="7"/>
        <v/>
      </c>
      <c r="G92" s="249" t="str">
        <f t="shared" si="4"/>
        <v>否</v>
      </c>
      <c r="H92" s="154" t="str">
        <f t="shared" si="5"/>
        <v>款</v>
      </c>
    </row>
    <row r="93" ht="36" customHeight="1" spans="1:8">
      <c r="A93" s="154">
        <f t="shared" si="6"/>
        <v>7</v>
      </c>
      <c r="B93" s="385">
        <v>2010901</v>
      </c>
      <c r="C93" s="278" t="s">
        <v>138</v>
      </c>
      <c r="D93" s="283">
        <f>VLOOKUP(B93,'[3]24'!$B$4:$D$1296,3,FALSE)</f>
        <v>0</v>
      </c>
      <c r="E93" s="283">
        <v>0</v>
      </c>
      <c r="F93" s="281" t="str">
        <f t="shared" si="7"/>
        <v/>
      </c>
      <c r="G93" s="249" t="str">
        <f t="shared" si="4"/>
        <v>否</v>
      </c>
      <c r="H93" s="154" t="str">
        <f t="shared" si="5"/>
        <v>项</v>
      </c>
    </row>
    <row r="94" ht="36" customHeight="1" spans="1:8">
      <c r="A94" s="154">
        <f t="shared" si="6"/>
        <v>7</v>
      </c>
      <c r="B94" s="385">
        <v>2010902</v>
      </c>
      <c r="C94" s="278" t="s">
        <v>139</v>
      </c>
      <c r="D94" s="283">
        <f>VLOOKUP(B94,'[3]24'!$B$4:$D$1296,3,FALSE)</f>
        <v>0</v>
      </c>
      <c r="E94" s="283">
        <v>0</v>
      </c>
      <c r="F94" s="281" t="str">
        <f t="shared" si="7"/>
        <v/>
      </c>
      <c r="G94" s="249" t="str">
        <f t="shared" si="4"/>
        <v>否</v>
      </c>
      <c r="H94" s="154" t="str">
        <f t="shared" si="5"/>
        <v>项</v>
      </c>
    </row>
    <row r="95" ht="36" customHeight="1" spans="1:8">
      <c r="A95" s="154">
        <f t="shared" si="6"/>
        <v>7</v>
      </c>
      <c r="B95" s="385">
        <v>2010903</v>
      </c>
      <c r="C95" s="278" t="s">
        <v>140</v>
      </c>
      <c r="D95" s="283">
        <f>VLOOKUP(B95,'[3]24'!$B$4:$D$1296,3,FALSE)</f>
        <v>0</v>
      </c>
      <c r="E95" s="283">
        <v>0</v>
      </c>
      <c r="F95" s="281" t="str">
        <f t="shared" si="7"/>
        <v/>
      </c>
      <c r="G95" s="249" t="str">
        <f t="shared" si="4"/>
        <v>否</v>
      </c>
      <c r="H95" s="154" t="str">
        <f t="shared" si="5"/>
        <v>项</v>
      </c>
    </row>
    <row r="96" ht="36" customHeight="1" spans="1:8">
      <c r="A96" s="154">
        <f t="shared" si="6"/>
        <v>7</v>
      </c>
      <c r="B96" s="385">
        <v>2010905</v>
      </c>
      <c r="C96" s="278" t="s">
        <v>195</v>
      </c>
      <c r="D96" s="283">
        <f>VLOOKUP(B96,'[3]24'!$B$4:$D$1296,3,FALSE)</f>
        <v>0</v>
      </c>
      <c r="E96" s="283">
        <v>0</v>
      </c>
      <c r="F96" s="281" t="str">
        <f t="shared" si="7"/>
        <v/>
      </c>
      <c r="G96" s="249" t="str">
        <f t="shared" si="4"/>
        <v>否</v>
      </c>
      <c r="H96" s="154" t="str">
        <f t="shared" si="5"/>
        <v>项</v>
      </c>
    </row>
    <row r="97" ht="36" customHeight="1" spans="1:8">
      <c r="A97" s="154">
        <f t="shared" si="6"/>
        <v>7</v>
      </c>
      <c r="B97" s="385">
        <v>2010907</v>
      </c>
      <c r="C97" s="278" t="s">
        <v>196</v>
      </c>
      <c r="D97" s="283">
        <f>VLOOKUP(B97,'[3]24'!$B$4:$D$1296,3,FALSE)</f>
        <v>0</v>
      </c>
      <c r="E97" s="283">
        <v>0</v>
      </c>
      <c r="F97" s="281" t="str">
        <f t="shared" si="7"/>
        <v/>
      </c>
      <c r="G97" s="249" t="str">
        <f t="shared" si="4"/>
        <v>否</v>
      </c>
      <c r="H97" s="154" t="str">
        <f t="shared" si="5"/>
        <v>项</v>
      </c>
    </row>
    <row r="98" ht="36" customHeight="1" spans="1:8">
      <c r="A98" s="154">
        <f t="shared" si="6"/>
        <v>7</v>
      </c>
      <c r="B98" s="385">
        <v>2010908</v>
      </c>
      <c r="C98" s="278" t="s">
        <v>179</v>
      </c>
      <c r="D98" s="283">
        <f>VLOOKUP(B98,'[3]24'!$B$4:$D$1296,3,FALSE)</f>
        <v>0</v>
      </c>
      <c r="E98" s="283">
        <v>0</v>
      </c>
      <c r="F98" s="281" t="str">
        <f t="shared" si="7"/>
        <v/>
      </c>
      <c r="G98" s="249" t="str">
        <f t="shared" si="4"/>
        <v>否</v>
      </c>
      <c r="H98" s="154" t="str">
        <f t="shared" si="5"/>
        <v>项</v>
      </c>
    </row>
    <row r="99" ht="36" customHeight="1" spans="1:8">
      <c r="A99" s="154">
        <f t="shared" si="6"/>
        <v>7</v>
      </c>
      <c r="B99" s="385">
        <v>2010909</v>
      </c>
      <c r="C99" s="278" t="s">
        <v>197</v>
      </c>
      <c r="D99" s="283">
        <f>VLOOKUP(B99,'[3]24'!$B$4:$D$1296,3,FALSE)</f>
        <v>0</v>
      </c>
      <c r="E99" s="283">
        <v>0</v>
      </c>
      <c r="F99" s="281" t="str">
        <f t="shared" si="7"/>
        <v/>
      </c>
      <c r="G99" s="249" t="str">
        <f t="shared" si="4"/>
        <v>否</v>
      </c>
      <c r="H99" s="154" t="str">
        <f t="shared" si="5"/>
        <v>项</v>
      </c>
    </row>
    <row r="100" ht="36" customHeight="1" spans="1:8">
      <c r="A100" s="154">
        <f t="shared" si="6"/>
        <v>7</v>
      </c>
      <c r="B100" s="385">
        <v>2010910</v>
      </c>
      <c r="C100" s="278" t="s">
        <v>198</v>
      </c>
      <c r="D100" s="283">
        <f>VLOOKUP(B100,'[3]24'!$B$4:$D$1296,3,FALSE)</f>
        <v>0</v>
      </c>
      <c r="E100" s="283">
        <v>0</v>
      </c>
      <c r="F100" s="281" t="str">
        <f t="shared" si="7"/>
        <v/>
      </c>
      <c r="G100" s="249" t="str">
        <f t="shared" si="4"/>
        <v>否</v>
      </c>
      <c r="H100" s="154" t="str">
        <f t="shared" si="5"/>
        <v>项</v>
      </c>
    </row>
    <row r="101" ht="36" customHeight="1" spans="1:8">
      <c r="A101" s="154">
        <f t="shared" si="6"/>
        <v>7</v>
      </c>
      <c r="B101" s="385">
        <v>2010911</v>
      </c>
      <c r="C101" s="278" t="s">
        <v>199</v>
      </c>
      <c r="D101" s="283">
        <f>VLOOKUP(B101,'[3]24'!$B$4:$D$1296,3,FALSE)</f>
        <v>0</v>
      </c>
      <c r="E101" s="283">
        <v>0</v>
      </c>
      <c r="F101" s="281" t="str">
        <f t="shared" si="7"/>
        <v/>
      </c>
      <c r="G101" s="249" t="str">
        <f t="shared" si="4"/>
        <v>否</v>
      </c>
      <c r="H101" s="154" t="str">
        <f t="shared" si="5"/>
        <v>项</v>
      </c>
    </row>
    <row r="102" ht="36" customHeight="1" spans="1:8">
      <c r="A102" s="154">
        <f t="shared" si="6"/>
        <v>7</v>
      </c>
      <c r="B102" s="385">
        <v>2010912</v>
      </c>
      <c r="C102" s="278" t="s">
        <v>200</v>
      </c>
      <c r="D102" s="283">
        <f>VLOOKUP(B102,'[3]24'!$B$4:$D$1296,3,FALSE)</f>
        <v>0</v>
      </c>
      <c r="E102" s="283">
        <v>0</v>
      </c>
      <c r="F102" s="281" t="str">
        <f t="shared" si="7"/>
        <v/>
      </c>
      <c r="G102" s="249" t="str">
        <f t="shared" si="4"/>
        <v>否</v>
      </c>
      <c r="H102" s="154" t="str">
        <f t="shared" si="5"/>
        <v>项</v>
      </c>
    </row>
    <row r="103" ht="36" customHeight="1" spans="1:8">
      <c r="A103" s="154">
        <f t="shared" si="6"/>
        <v>7</v>
      </c>
      <c r="B103" s="385">
        <v>2010950</v>
      </c>
      <c r="C103" s="278" t="s">
        <v>147</v>
      </c>
      <c r="D103" s="283">
        <f>VLOOKUP(B103,'[3]24'!$B$4:$D$1296,3,FALSE)</f>
        <v>0</v>
      </c>
      <c r="E103" s="283">
        <v>0</v>
      </c>
      <c r="F103" s="281" t="str">
        <f t="shared" si="7"/>
        <v/>
      </c>
      <c r="G103" s="249" t="str">
        <f t="shared" si="4"/>
        <v>否</v>
      </c>
      <c r="H103" s="154" t="str">
        <f t="shared" si="5"/>
        <v>项</v>
      </c>
    </row>
    <row r="104" ht="36" customHeight="1" spans="1:8">
      <c r="A104" s="154">
        <f t="shared" si="6"/>
        <v>7</v>
      </c>
      <c r="B104" s="385">
        <v>2010999</v>
      </c>
      <c r="C104" s="278" t="s">
        <v>201</v>
      </c>
      <c r="D104" s="283">
        <f>VLOOKUP(B104,'[3]24'!$B$4:$D$1296,3,FALSE)</f>
        <v>0</v>
      </c>
      <c r="E104" s="283">
        <v>0</v>
      </c>
      <c r="F104" s="281" t="str">
        <f t="shared" si="7"/>
        <v/>
      </c>
      <c r="G104" s="249" t="str">
        <f t="shared" si="4"/>
        <v>否</v>
      </c>
      <c r="H104" s="154" t="str">
        <f t="shared" si="5"/>
        <v>项</v>
      </c>
    </row>
    <row r="105" ht="36" customHeight="1" spans="1:8">
      <c r="A105" s="154">
        <f t="shared" si="6"/>
        <v>5</v>
      </c>
      <c r="B105" s="384">
        <v>20110</v>
      </c>
      <c r="C105" s="274" t="s">
        <v>202</v>
      </c>
      <c r="D105" s="307"/>
      <c r="E105" s="307" t="e">
        <v>#N/A</v>
      </c>
      <c r="F105" s="276" t="str">
        <f t="shared" si="7"/>
        <v/>
      </c>
      <c r="G105" s="249" t="e">
        <f t="shared" si="4"/>
        <v>#N/A</v>
      </c>
      <c r="H105" s="154" t="str">
        <f t="shared" si="5"/>
        <v>款</v>
      </c>
    </row>
    <row r="106" ht="36" customHeight="1" spans="1:8">
      <c r="A106" s="154">
        <f t="shared" si="6"/>
        <v>7</v>
      </c>
      <c r="B106" s="385">
        <v>2011001</v>
      </c>
      <c r="C106" s="278" t="s">
        <v>138</v>
      </c>
      <c r="D106" s="283"/>
      <c r="E106" s="283"/>
      <c r="F106" s="281" t="str">
        <f t="shared" si="7"/>
        <v/>
      </c>
      <c r="G106" s="249" t="str">
        <f t="shared" si="4"/>
        <v>否</v>
      </c>
      <c r="H106" s="154" t="str">
        <f t="shared" si="5"/>
        <v>项</v>
      </c>
    </row>
    <row r="107" ht="36" customHeight="1" spans="1:8">
      <c r="A107" s="154">
        <f t="shared" si="6"/>
        <v>7</v>
      </c>
      <c r="B107" s="385">
        <v>2011002</v>
      </c>
      <c r="C107" s="278" t="s">
        <v>139</v>
      </c>
      <c r="D107" s="283"/>
      <c r="E107" s="283"/>
      <c r="F107" s="281" t="str">
        <f t="shared" si="7"/>
        <v/>
      </c>
      <c r="G107" s="249" t="str">
        <f t="shared" si="4"/>
        <v>否</v>
      </c>
      <c r="H107" s="154" t="str">
        <f t="shared" si="5"/>
        <v>项</v>
      </c>
    </row>
    <row r="108" ht="36" customHeight="1" spans="1:8">
      <c r="A108" s="154">
        <f t="shared" si="6"/>
        <v>7</v>
      </c>
      <c r="B108" s="385">
        <v>2011003</v>
      </c>
      <c r="C108" s="278" t="s">
        <v>140</v>
      </c>
      <c r="D108" s="283"/>
      <c r="E108" s="283"/>
      <c r="F108" s="281" t="str">
        <f t="shared" si="7"/>
        <v/>
      </c>
      <c r="G108" s="249" t="str">
        <f t="shared" si="4"/>
        <v>否</v>
      </c>
      <c r="H108" s="154" t="str">
        <f t="shared" si="5"/>
        <v>项</v>
      </c>
    </row>
    <row r="109" ht="36" customHeight="1" spans="1:8">
      <c r="A109" s="154">
        <f t="shared" si="6"/>
        <v>7</v>
      </c>
      <c r="B109" s="385">
        <v>2011004</v>
      </c>
      <c r="C109" s="278" t="s">
        <v>203</v>
      </c>
      <c r="D109" s="283"/>
      <c r="E109" s="283"/>
      <c r="F109" s="281" t="str">
        <f t="shared" si="7"/>
        <v/>
      </c>
      <c r="G109" s="249" t="str">
        <f t="shared" si="4"/>
        <v>否</v>
      </c>
      <c r="H109" s="154" t="str">
        <f t="shared" si="5"/>
        <v>项</v>
      </c>
    </row>
    <row r="110" ht="36" customHeight="1" spans="1:8">
      <c r="A110" s="154">
        <f t="shared" si="6"/>
        <v>7</v>
      </c>
      <c r="B110" s="385">
        <v>2011005</v>
      </c>
      <c r="C110" s="278" t="s">
        <v>204</v>
      </c>
      <c r="D110" s="283"/>
      <c r="E110" s="283"/>
      <c r="F110" s="281" t="str">
        <f t="shared" si="7"/>
        <v/>
      </c>
      <c r="G110" s="249" t="str">
        <f t="shared" si="4"/>
        <v>否</v>
      </c>
      <c r="H110" s="154" t="str">
        <f t="shared" si="5"/>
        <v>项</v>
      </c>
    </row>
    <row r="111" ht="36" customHeight="1" spans="1:8">
      <c r="A111" s="154">
        <f t="shared" si="6"/>
        <v>7</v>
      </c>
      <c r="B111" s="385">
        <v>2011007</v>
      </c>
      <c r="C111" s="278" t="s">
        <v>205</v>
      </c>
      <c r="D111" s="283"/>
      <c r="E111" s="283"/>
      <c r="F111" s="281" t="str">
        <f t="shared" si="7"/>
        <v/>
      </c>
      <c r="G111" s="249" t="str">
        <f t="shared" si="4"/>
        <v>否</v>
      </c>
      <c r="H111" s="154" t="str">
        <f t="shared" si="5"/>
        <v>项</v>
      </c>
    </row>
    <row r="112" ht="36" customHeight="1" spans="1:8">
      <c r="A112" s="154">
        <f t="shared" si="6"/>
        <v>7</v>
      </c>
      <c r="B112" s="385">
        <v>2011008</v>
      </c>
      <c r="C112" s="278" t="s">
        <v>206</v>
      </c>
      <c r="D112" s="283"/>
      <c r="E112" s="283"/>
      <c r="F112" s="281" t="str">
        <f t="shared" si="7"/>
        <v/>
      </c>
      <c r="G112" s="249" t="str">
        <f t="shared" si="4"/>
        <v>否</v>
      </c>
      <c r="H112" s="154" t="str">
        <f t="shared" si="5"/>
        <v>项</v>
      </c>
    </row>
    <row r="113" ht="36" customHeight="1" spans="1:8">
      <c r="A113" s="154">
        <f t="shared" si="6"/>
        <v>7</v>
      </c>
      <c r="B113" s="385">
        <v>2011050</v>
      </c>
      <c r="C113" s="278" t="s">
        <v>147</v>
      </c>
      <c r="D113" s="283"/>
      <c r="E113" s="283"/>
      <c r="F113" s="281" t="str">
        <f t="shared" si="7"/>
        <v/>
      </c>
      <c r="G113" s="249" t="str">
        <f t="shared" si="4"/>
        <v>否</v>
      </c>
      <c r="H113" s="154" t="str">
        <f t="shared" si="5"/>
        <v>项</v>
      </c>
    </row>
    <row r="114" ht="36" customHeight="1" spans="1:8">
      <c r="A114" s="154">
        <f t="shared" si="6"/>
        <v>7</v>
      </c>
      <c r="B114" s="385">
        <v>2011099</v>
      </c>
      <c r="C114" s="278" t="s">
        <v>207</v>
      </c>
      <c r="D114" s="283"/>
      <c r="E114" s="283"/>
      <c r="F114" s="281" t="str">
        <f t="shared" si="7"/>
        <v/>
      </c>
      <c r="G114" s="249" t="str">
        <f t="shared" si="4"/>
        <v>否</v>
      </c>
      <c r="H114" s="154" t="str">
        <f t="shared" si="5"/>
        <v>项</v>
      </c>
    </row>
    <row r="115" ht="36" customHeight="1" spans="1:8">
      <c r="A115" s="154">
        <f t="shared" si="6"/>
        <v>5</v>
      </c>
      <c r="B115" s="384">
        <v>20111</v>
      </c>
      <c r="C115" s="274" t="s">
        <v>208</v>
      </c>
      <c r="D115" s="307">
        <f>VLOOKUP(B115,'[3]24'!$B$4:$D$1296,3,FALSE)</f>
        <v>1406</v>
      </c>
      <c r="E115" s="307">
        <v>1454</v>
      </c>
      <c r="F115" s="276">
        <f t="shared" si="7"/>
        <v>0.034</v>
      </c>
      <c r="G115" s="249" t="str">
        <f t="shared" si="4"/>
        <v>是</v>
      </c>
      <c r="H115" s="154" t="str">
        <f t="shared" si="5"/>
        <v>款</v>
      </c>
    </row>
    <row r="116" ht="36" customHeight="1" spans="1:8">
      <c r="A116" s="154">
        <f t="shared" si="6"/>
        <v>7</v>
      </c>
      <c r="B116" s="385">
        <v>2011101</v>
      </c>
      <c r="C116" s="278" t="s">
        <v>138</v>
      </c>
      <c r="D116" s="283">
        <f>VLOOKUP(B116,'[3]24'!$B$4:$D$1296,3,FALSE)</f>
        <v>1406</v>
      </c>
      <c r="E116" s="283">
        <v>1374</v>
      </c>
      <c r="F116" s="281">
        <f t="shared" si="7"/>
        <v>-0.023</v>
      </c>
      <c r="G116" s="249" t="str">
        <f t="shared" si="4"/>
        <v>是</v>
      </c>
      <c r="H116" s="154" t="str">
        <f t="shared" si="5"/>
        <v>项</v>
      </c>
    </row>
    <row r="117" ht="36" customHeight="1" spans="1:8">
      <c r="A117" s="154">
        <f t="shared" si="6"/>
        <v>7</v>
      </c>
      <c r="B117" s="385">
        <v>2011102</v>
      </c>
      <c r="C117" s="278" t="s">
        <v>139</v>
      </c>
      <c r="D117" s="283">
        <f>VLOOKUP(B117,'[3]24'!$B$4:$D$1296,3,FALSE)</f>
        <v>0</v>
      </c>
      <c r="E117" s="283">
        <v>80</v>
      </c>
      <c r="F117" s="281" t="str">
        <f t="shared" si="7"/>
        <v/>
      </c>
      <c r="G117" s="249" t="str">
        <f t="shared" si="4"/>
        <v>是</v>
      </c>
      <c r="H117" s="154" t="str">
        <f t="shared" si="5"/>
        <v>项</v>
      </c>
    </row>
    <row r="118" ht="36" customHeight="1" spans="1:8">
      <c r="A118" s="154">
        <f t="shared" si="6"/>
        <v>7</v>
      </c>
      <c r="B118" s="385">
        <v>2011103</v>
      </c>
      <c r="C118" s="278" t="s">
        <v>140</v>
      </c>
      <c r="D118" s="283">
        <f>VLOOKUP(B118,'[3]24'!$B$4:$D$1296,3,FALSE)</f>
        <v>0</v>
      </c>
      <c r="E118" s="283">
        <v>0</v>
      </c>
      <c r="F118" s="281" t="str">
        <f t="shared" si="7"/>
        <v/>
      </c>
      <c r="G118" s="249" t="str">
        <f t="shared" si="4"/>
        <v>否</v>
      </c>
      <c r="H118" s="154" t="str">
        <f t="shared" si="5"/>
        <v>项</v>
      </c>
    </row>
    <row r="119" ht="36" customHeight="1" spans="1:8">
      <c r="A119" s="154">
        <f t="shared" si="6"/>
        <v>7</v>
      </c>
      <c r="B119" s="385">
        <v>2011104</v>
      </c>
      <c r="C119" s="278" t="s">
        <v>209</v>
      </c>
      <c r="D119" s="283">
        <f>VLOOKUP(B119,'[3]24'!$B$4:$D$1296,3,FALSE)</f>
        <v>0</v>
      </c>
      <c r="E119" s="283">
        <v>0</v>
      </c>
      <c r="F119" s="281" t="str">
        <f t="shared" si="7"/>
        <v/>
      </c>
      <c r="G119" s="249" t="str">
        <f t="shared" si="4"/>
        <v>否</v>
      </c>
      <c r="H119" s="154" t="str">
        <f t="shared" si="5"/>
        <v>项</v>
      </c>
    </row>
    <row r="120" ht="36" customHeight="1" spans="1:8">
      <c r="A120" s="154">
        <f t="shared" si="6"/>
        <v>7</v>
      </c>
      <c r="B120" s="385">
        <v>2011105</v>
      </c>
      <c r="C120" s="278" t="s">
        <v>210</v>
      </c>
      <c r="D120" s="283">
        <f>VLOOKUP(B120,'[3]24'!$B$4:$D$1296,3,FALSE)</f>
        <v>0</v>
      </c>
      <c r="E120" s="283">
        <v>0</v>
      </c>
      <c r="F120" s="281" t="str">
        <f t="shared" si="7"/>
        <v/>
      </c>
      <c r="G120" s="249" t="str">
        <f t="shared" si="4"/>
        <v>否</v>
      </c>
      <c r="H120" s="154" t="str">
        <f t="shared" si="5"/>
        <v>项</v>
      </c>
    </row>
    <row r="121" ht="36" customHeight="1" spans="1:8">
      <c r="A121" s="154">
        <f t="shared" si="6"/>
        <v>7</v>
      </c>
      <c r="B121" s="385">
        <v>2011106</v>
      </c>
      <c r="C121" s="278" t="s">
        <v>211</v>
      </c>
      <c r="D121" s="283">
        <f>VLOOKUP(B121,'[3]24'!$B$4:$D$1296,3,FALSE)</f>
        <v>0</v>
      </c>
      <c r="E121" s="283">
        <v>0</v>
      </c>
      <c r="F121" s="281" t="str">
        <f t="shared" si="7"/>
        <v/>
      </c>
      <c r="G121" s="249" t="str">
        <f t="shared" si="4"/>
        <v>否</v>
      </c>
      <c r="H121" s="154" t="str">
        <f t="shared" si="5"/>
        <v>项</v>
      </c>
    </row>
    <row r="122" ht="36" customHeight="1" spans="1:8">
      <c r="A122" s="154">
        <f t="shared" si="6"/>
        <v>7</v>
      </c>
      <c r="B122" s="385">
        <v>2011150</v>
      </c>
      <c r="C122" s="278" t="s">
        <v>147</v>
      </c>
      <c r="D122" s="283">
        <f>VLOOKUP(B122,'[3]24'!$B$4:$D$1296,3,FALSE)</f>
        <v>0</v>
      </c>
      <c r="E122" s="283">
        <v>0</v>
      </c>
      <c r="F122" s="281" t="str">
        <f t="shared" si="7"/>
        <v/>
      </c>
      <c r="G122" s="249" t="str">
        <f t="shared" si="4"/>
        <v>否</v>
      </c>
      <c r="H122" s="154" t="str">
        <f t="shared" si="5"/>
        <v>项</v>
      </c>
    </row>
    <row r="123" ht="36" customHeight="1" spans="1:8">
      <c r="A123" s="154">
        <f t="shared" si="6"/>
        <v>7</v>
      </c>
      <c r="B123" s="385">
        <v>2011199</v>
      </c>
      <c r="C123" s="278" t="s">
        <v>212</v>
      </c>
      <c r="D123" s="283">
        <f>VLOOKUP(B123,'[3]24'!$B$4:$D$1296,3,FALSE)</f>
        <v>0</v>
      </c>
      <c r="E123" s="283">
        <v>0</v>
      </c>
      <c r="F123" s="281" t="str">
        <f t="shared" si="7"/>
        <v/>
      </c>
      <c r="G123" s="249" t="str">
        <f t="shared" si="4"/>
        <v>否</v>
      </c>
      <c r="H123" s="154" t="str">
        <f t="shared" si="5"/>
        <v>项</v>
      </c>
    </row>
    <row r="124" ht="36" customHeight="1" spans="1:8">
      <c r="A124" s="154">
        <f t="shared" si="6"/>
        <v>5</v>
      </c>
      <c r="B124" s="384">
        <v>20113</v>
      </c>
      <c r="C124" s="274" t="s">
        <v>213</v>
      </c>
      <c r="D124" s="307">
        <f>VLOOKUP(B124,'[3]24'!$B$4:$D$1296,3,FALSE)</f>
        <v>156</v>
      </c>
      <c r="E124" s="307">
        <v>123</v>
      </c>
      <c r="F124" s="276">
        <f t="shared" si="7"/>
        <v>-0.212</v>
      </c>
      <c r="G124" s="249" t="str">
        <f t="shared" si="4"/>
        <v>是</v>
      </c>
      <c r="H124" s="154" t="str">
        <f t="shared" si="5"/>
        <v>款</v>
      </c>
    </row>
    <row r="125" ht="36" customHeight="1" spans="1:8">
      <c r="A125" s="154">
        <f t="shared" si="6"/>
        <v>7</v>
      </c>
      <c r="B125" s="385">
        <v>2011301</v>
      </c>
      <c r="C125" s="278" t="s">
        <v>138</v>
      </c>
      <c r="D125" s="283">
        <f>VLOOKUP(B125,'[3]24'!$B$4:$D$1296,3,FALSE)</f>
        <v>151</v>
      </c>
      <c r="E125" s="283">
        <v>123</v>
      </c>
      <c r="F125" s="281">
        <f t="shared" si="7"/>
        <v>-0.185</v>
      </c>
      <c r="G125" s="249" t="str">
        <f t="shared" si="4"/>
        <v>是</v>
      </c>
      <c r="H125" s="154" t="str">
        <f t="shared" si="5"/>
        <v>项</v>
      </c>
    </row>
    <row r="126" ht="36" customHeight="1" spans="1:8">
      <c r="A126" s="154">
        <f t="shared" si="6"/>
        <v>7</v>
      </c>
      <c r="B126" s="385">
        <v>2011302</v>
      </c>
      <c r="C126" s="278" t="s">
        <v>139</v>
      </c>
      <c r="D126" s="283">
        <f>VLOOKUP(B126,'[3]24'!$B$4:$D$1296,3,FALSE)</f>
        <v>0</v>
      </c>
      <c r="E126" s="283">
        <v>0</v>
      </c>
      <c r="F126" s="281" t="str">
        <f t="shared" si="7"/>
        <v/>
      </c>
      <c r="G126" s="249" t="str">
        <f t="shared" si="4"/>
        <v>否</v>
      </c>
      <c r="H126" s="154" t="str">
        <f t="shared" si="5"/>
        <v>项</v>
      </c>
    </row>
    <row r="127" ht="36" customHeight="1" spans="1:8">
      <c r="A127" s="154">
        <f t="shared" si="6"/>
        <v>7</v>
      </c>
      <c r="B127" s="385">
        <v>2011303</v>
      </c>
      <c r="C127" s="278" t="s">
        <v>140</v>
      </c>
      <c r="D127" s="283">
        <f>VLOOKUP(B127,'[3]24'!$B$4:$D$1296,3,FALSE)</f>
        <v>0</v>
      </c>
      <c r="E127" s="283">
        <v>0</v>
      </c>
      <c r="F127" s="281" t="str">
        <f t="shared" si="7"/>
        <v/>
      </c>
      <c r="G127" s="249" t="str">
        <f t="shared" si="4"/>
        <v>否</v>
      </c>
      <c r="H127" s="154" t="str">
        <f t="shared" si="5"/>
        <v>项</v>
      </c>
    </row>
    <row r="128" ht="36" customHeight="1" spans="1:8">
      <c r="A128" s="154">
        <f t="shared" si="6"/>
        <v>7</v>
      </c>
      <c r="B128" s="385">
        <v>2011304</v>
      </c>
      <c r="C128" s="278" t="s">
        <v>214</v>
      </c>
      <c r="D128" s="283">
        <f>VLOOKUP(B128,'[3]24'!$B$4:$D$1296,3,FALSE)</f>
        <v>0</v>
      </c>
      <c r="E128" s="283">
        <v>0</v>
      </c>
      <c r="F128" s="281" t="str">
        <f t="shared" si="7"/>
        <v/>
      </c>
      <c r="G128" s="249" t="str">
        <f t="shared" si="4"/>
        <v>否</v>
      </c>
      <c r="H128" s="154" t="str">
        <f t="shared" si="5"/>
        <v>项</v>
      </c>
    </row>
    <row r="129" ht="36" customHeight="1" spans="1:8">
      <c r="A129" s="154">
        <f t="shared" si="6"/>
        <v>7</v>
      </c>
      <c r="B129" s="385">
        <v>2011305</v>
      </c>
      <c r="C129" s="278" t="s">
        <v>215</v>
      </c>
      <c r="D129" s="283">
        <f>VLOOKUP(B129,'[3]24'!$B$4:$D$1296,3,FALSE)</f>
        <v>0</v>
      </c>
      <c r="E129" s="283">
        <v>0</v>
      </c>
      <c r="F129" s="281" t="str">
        <f t="shared" si="7"/>
        <v/>
      </c>
      <c r="G129" s="249" t="str">
        <f t="shared" si="4"/>
        <v>否</v>
      </c>
      <c r="H129" s="154" t="str">
        <f t="shared" si="5"/>
        <v>项</v>
      </c>
    </row>
    <row r="130" ht="36" customHeight="1" spans="1:8">
      <c r="A130" s="154">
        <f t="shared" si="6"/>
        <v>7</v>
      </c>
      <c r="B130" s="385">
        <v>2011306</v>
      </c>
      <c r="C130" s="278" t="s">
        <v>216</v>
      </c>
      <c r="D130" s="283">
        <f>VLOOKUP(B130,'[3]24'!$B$4:$D$1296,3,FALSE)</f>
        <v>0</v>
      </c>
      <c r="E130" s="283">
        <v>0</v>
      </c>
      <c r="F130" s="281" t="str">
        <f t="shared" si="7"/>
        <v/>
      </c>
      <c r="G130" s="249" t="str">
        <f t="shared" si="4"/>
        <v>否</v>
      </c>
      <c r="H130" s="154" t="str">
        <f t="shared" si="5"/>
        <v>项</v>
      </c>
    </row>
    <row r="131" ht="36" customHeight="1" spans="1:8">
      <c r="A131" s="154">
        <f t="shared" si="6"/>
        <v>7</v>
      </c>
      <c r="B131" s="385">
        <v>2011307</v>
      </c>
      <c r="C131" s="278" t="s">
        <v>217</v>
      </c>
      <c r="D131" s="283">
        <f>VLOOKUP(B131,'[3]24'!$B$4:$D$1296,3,FALSE)</f>
        <v>0</v>
      </c>
      <c r="E131" s="283">
        <v>0</v>
      </c>
      <c r="F131" s="281" t="str">
        <f t="shared" si="7"/>
        <v/>
      </c>
      <c r="G131" s="249" t="str">
        <f t="shared" si="4"/>
        <v>否</v>
      </c>
      <c r="H131" s="154" t="str">
        <f t="shared" si="5"/>
        <v>项</v>
      </c>
    </row>
    <row r="132" ht="36" customHeight="1" spans="1:8">
      <c r="A132" s="154">
        <f t="shared" si="6"/>
        <v>7</v>
      </c>
      <c r="B132" s="385">
        <v>2011308</v>
      </c>
      <c r="C132" s="278" t="s">
        <v>218</v>
      </c>
      <c r="D132" s="283">
        <f>VLOOKUP(B132,'[3]24'!$B$4:$D$1296,3,FALSE)</f>
        <v>0</v>
      </c>
      <c r="E132" s="283">
        <v>0</v>
      </c>
      <c r="F132" s="281" t="str">
        <f t="shared" si="7"/>
        <v/>
      </c>
      <c r="G132" s="249" t="str">
        <f t="shared" ref="G132:G195" si="8">IF(LEN(B132)=3,"是",IF(C132&lt;&gt;"",IF(SUM(D132:E132)&lt;&gt;0,"是","否"),"是"))</f>
        <v>否</v>
      </c>
      <c r="H132" s="154" t="str">
        <f t="shared" ref="H132:H195" si="9">IF(LEN(B132)=3,"类",IF(LEN(B132)=5,"款","项"))</f>
        <v>项</v>
      </c>
    </row>
    <row r="133" ht="36" customHeight="1" spans="1:8">
      <c r="A133" s="154">
        <f t="shared" ref="A133:A196" si="10">LEN(B133)</f>
        <v>7</v>
      </c>
      <c r="B133" s="385">
        <v>2011350</v>
      </c>
      <c r="C133" s="278" t="s">
        <v>147</v>
      </c>
      <c r="D133" s="283">
        <f>VLOOKUP(B133,'[3]24'!$B$4:$D$1296,3,FALSE)</f>
        <v>0</v>
      </c>
      <c r="E133" s="283">
        <v>0</v>
      </c>
      <c r="F133" s="281" t="str">
        <f t="shared" ref="F133:F196" si="11">IF(D133&lt;&gt;0,E133/D133-1,"")</f>
        <v/>
      </c>
      <c r="G133" s="249" t="str">
        <f t="shared" si="8"/>
        <v>否</v>
      </c>
      <c r="H133" s="154" t="str">
        <f t="shared" si="9"/>
        <v>项</v>
      </c>
    </row>
    <row r="134" ht="36" customHeight="1" spans="1:8">
      <c r="A134" s="154">
        <f t="shared" si="10"/>
        <v>7</v>
      </c>
      <c r="B134" s="385">
        <v>2011399</v>
      </c>
      <c r="C134" s="278" t="s">
        <v>219</v>
      </c>
      <c r="D134" s="283">
        <f>VLOOKUP(B134,'[3]24'!$B$4:$D$1296,3,FALSE)</f>
        <v>5</v>
      </c>
      <c r="E134" s="283">
        <v>0</v>
      </c>
      <c r="F134" s="281">
        <f t="shared" si="11"/>
        <v>-1</v>
      </c>
      <c r="G134" s="249" t="str">
        <f t="shared" si="8"/>
        <v>是</v>
      </c>
      <c r="H134" s="154" t="str">
        <f t="shared" si="9"/>
        <v>项</v>
      </c>
    </row>
    <row r="135" ht="36" customHeight="1" spans="1:8">
      <c r="A135" s="154">
        <f t="shared" si="10"/>
        <v>5</v>
      </c>
      <c r="B135" s="384">
        <v>20114</v>
      </c>
      <c r="C135" s="274" t="s">
        <v>220</v>
      </c>
      <c r="D135" s="307">
        <f>VLOOKUP(B135,'[3]24'!$B$4:$D$1296,3,FALSE)</f>
        <v>0</v>
      </c>
      <c r="E135" s="307">
        <v>3</v>
      </c>
      <c r="F135" s="276" t="str">
        <f t="shared" si="11"/>
        <v/>
      </c>
      <c r="G135" s="249" t="str">
        <f t="shared" si="8"/>
        <v>是</v>
      </c>
      <c r="H135" s="154" t="str">
        <f t="shared" si="9"/>
        <v>款</v>
      </c>
    </row>
    <row r="136" ht="36" customHeight="1" spans="1:8">
      <c r="A136" s="154">
        <f t="shared" si="10"/>
        <v>7</v>
      </c>
      <c r="B136" s="385">
        <v>2011401</v>
      </c>
      <c r="C136" s="278" t="s">
        <v>138</v>
      </c>
      <c r="D136" s="283">
        <f>VLOOKUP(B136,'[3]24'!$B$4:$D$1296,3,FALSE)</f>
        <v>0</v>
      </c>
      <c r="E136" s="283">
        <v>0</v>
      </c>
      <c r="F136" s="281" t="str">
        <f t="shared" si="11"/>
        <v/>
      </c>
      <c r="G136" s="249" t="str">
        <f t="shared" si="8"/>
        <v>否</v>
      </c>
      <c r="H136" s="154" t="str">
        <f t="shared" si="9"/>
        <v>项</v>
      </c>
    </row>
    <row r="137" ht="36" customHeight="1" spans="1:8">
      <c r="A137" s="154">
        <f t="shared" si="10"/>
        <v>7</v>
      </c>
      <c r="B137" s="385">
        <v>2011402</v>
      </c>
      <c r="C137" s="278" t="s">
        <v>139</v>
      </c>
      <c r="D137" s="283">
        <f>VLOOKUP(B137,'[3]24'!$B$4:$D$1296,3,FALSE)</f>
        <v>0</v>
      </c>
      <c r="E137" s="283">
        <v>0</v>
      </c>
      <c r="F137" s="281" t="str">
        <f t="shared" si="11"/>
        <v/>
      </c>
      <c r="G137" s="249" t="str">
        <f t="shared" si="8"/>
        <v>否</v>
      </c>
      <c r="H137" s="154" t="str">
        <f t="shared" si="9"/>
        <v>项</v>
      </c>
    </row>
    <row r="138" ht="36" customHeight="1" spans="1:8">
      <c r="A138" s="154">
        <f t="shared" si="10"/>
        <v>7</v>
      </c>
      <c r="B138" s="385">
        <v>2011403</v>
      </c>
      <c r="C138" s="278" t="s">
        <v>140</v>
      </c>
      <c r="D138" s="283">
        <f>VLOOKUP(B138,'[3]24'!$B$4:$D$1296,3,FALSE)</f>
        <v>0</v>
      </c>
      <c r="E138" s="283">
        <v>0</v>
      </c>
      <c r="F138" s="281" t="str">
        <f t="shared" si="11"/>
        <v/>
      </c>
      <c r="G138" s="249" t="str">
        <f t="shared" si="8"/>
        <v>否</v>
      </c>
      <c r="H138" s="154" t="str">
        <f t="shared" si="9"/>
        <v>项</v>
      </c>
    </row>
    <row r="139" ht="36" customHeight="1" spans="1:8">
      <c r="A139" s="154">
        <f t="shared" si="10"/>
        <v>7</v>
      </c>
      <c r="B139" s="385">
        <v>2011404</v>
      </c>
      <c r="C139" s="278" t="s">
        <v>221</v>
      </c>
      <c r="D139" s="283">
        <f>VLOOKUP(B139,'[3]24'!$B$4:$D$1296,3,FALSE)</f>
        <v>0</v>
      </c>
      <c r="E139" s="283">
        <v>0</v>
      </c>
      <c r="F139" s="281" t="str">
        <f t="shared" si="11"/>
        <v/>
      </c>
      <c r="G139" s="249" t="str">
        <f t="shared" si="8"/>
        <v>否</v>
      </c>
      <c r="H139" s="154" t="str">
        <f t="shared" si="9"/>
        <v>项</v>
      </c>
    </row>
    <row r="140" ht="36" customHeight="1" spans="1:8">
      <c r="A140" s="154">
        <f t="shared" si="10"/>
        <v>7</v>
      </c>
      <c r="B140" s="385">
        <v>2011405</v>
      </c>
      <c r="C140" s="278" t="s">
        <v>222</v>
      </c>
      <c r="D140" s="283">
        <f>VLOOKUP(B140,'[3]24'!$B$4:$D$1296,3,FALSE)</f>
        <v>0</v>
      </c>
      <c r="E140" s="283">
        <v>0</v>
      </c>
      <c r="F140" s="281" t="str">
        <f t="shared" si="11"/>
        <v/>
      </c>
      <c r="G140" s="249" t="str">
        <f t="shared" si="8"/>
        <v>否</v>
      </c>
      <c r="H140" s="154" t="str">
        <f t="shared" si="9"/>
        <v>项</v>
      </c>
    </row>
    <row r="141" ht="36" customHeight="1" spans="1:8">
      <c r="A141" s="154">
        <f t="shared" si="10"/>
        <v>7</v>
      </c>
      <c r="B141" s="385">
        <v>2011406</v>
      </c>
      <c r="C141" s="278" t="s">
        <v>223</v>
      </c>
      <c r="D141" s="283"/>
      <c r="E141" s="283"/>
      <c r="F141" s="281" t="str">
        <f t="shared" si="11"/>
        <v/>
      </c>
      <c r="G141" s="249" t="str">
        <f t="shared" si="8"/>
        <v>否</v>
      </c>
      <c r="H141" s="154" t="str">
        <f t="shared" si="9"/>
        <v>项</v>
      </c>
    </row>
    <row r="142" ht="36" customHeight="1" spans="1:8">
      <c r="A142" s="154">
        <f t="shared" si="10"/>
        <v>7</v>
      </c>
      <c r="B142" s="385">
        <v>2011408</v>
      </c>
      <c r="C142" s="278" t="s">
        <v>224</v>
      </c>
      <c r="D142" s="283">
        <f>VLOOKUP(B142,'[3]24'!$B$4:$D$1296,3,FALSE)</f>
        <v>0</v>
      </c>
      <c r="E142" s="283">
        <v>0</v>
      </c>
      <c r="F142" s="281" t="str">
        <f t="shared" si="11"/>
        <v/>
      </c>
      <c r="G142" s="249" t="str">
        <f t="shared" si="8"/>
        <v>否</v>
      </c>
      <c r="H142" s="154" t="str">
        <f t="shared" si="9"/>
        <v>项</v>
      </c>
    </row>
    <row r="143" ht="36" customHeight="1" spans="1:8">
      <c r="A143" s="154">
        <f t="shared" si="10"/>
        <v>7</v>
      </c>
      <c r="B143" s="385">
        <v>2011409</v>
      </c>
      <c r="C143" s="278" t="s">
        <v>225</v>
      </c>
      <c r="D143" s="283">
        <f>VLOOKUP(B143,'[3]24'!$B$4:$D$1296,3,FALSE)</f>
        <v>0</v>
      </c>
      <c r="E143" s="283">
        <v>3</v>
      </c>
      <c r="F143" s="281" t="str">
        <f t="shared" si="11"/>
        <v/>
      </c>
      <c r="G143" s="249" t="str">
        <f t="shared" si="8"/>
        <v>是</v>
      </c>
      <c r="H143" s="154" t="str">
        <f t="shared" si="9"/>
        <v>项</v>
      </c>
    </row>
    <row r="144" ht="36" customHeight="1" spans="1:8">
      <c r="A144" s="154">
        <f t="shared" si="10"/>
        <v>7</v>
      </c>
      <c r="B144" s="385">
        <v>2011410</v>
      </c>
      <c r="C144" s="278" t="s">
        <v>226</v>
      </c>
      <c r="D144" s="283">
        <f>VLOOKUP(B144,'[3]24'!$B$4:$D$1296,3,FALSE)</f>
        <v>0</v>
      </c>
      <c r="E144" s="283">
        <v>0</v>
      </c>
      <c r="F144" s="281" t="str">
        <f t="shared" si="11"/>
        <v/>
      </c>
      <c r="G144" s="249" t="str">
        <f t="shared" si="8"/>
        <v>否</v>
      </c>
      <c r="H144" s="154" t="str">
        <f t="shared" si="9"/>
        <v>项</v>
      </c>
    </row>
    <row r="145" ht="36" customHeight="1" spans="1:8">
      <c r="A145" s="154">
        <f t="shared" si="10"/>
        <v>7</v>
      </c>
      <c r="B145" s="385">
        <v>2011411</v>
      </c>
      <c r="C145" s="278" t="s">
        <v>227</v>
      </c>
      <c r="D145" s="283">
        <f>VLOOKUP(B145,'[3]24'!$B$4:$D$1296,3,FALSE)</f>
        <v>0</v>
      </c>
      <c r="E145" s="283">
        <v>0</v>
      </c>
      <c r="F145" s="281" t="str">
        <f t="shared" si="11"/>
        <v/>
      </c>
      <c r="G145" s="249" t="str">
        <f t="shared" si="8"/>
        <v>否</v>
      </c>
      <c r="H145" s="154" t="str">
        <f t="shared" si="9"/>
        <v>项</v>
      </c>
    </row>
    <row r="146" ht="36" customHeight="1" spans="1:8">
      <c r="A146" s="154">
        <f t="shared" si="10"/>
        <v>7</v>
      </c>
      <c r="B146" s="385">
        <v>2011450</v>
      </c>
      <c r="C146" s="278" t="s">
        <v>147</v>
      </c>
      <c r="D146" s="283">
        <f>VLOOKUP(B146,'[3]24'!$B$4:$D$1296,3,FALSE)</f>
        <v>0</v>
      </c>
      <c r="E146" s="283">
        <v>0</v>
      </c>
      <c r="F146" s="281" t="str">
        <f t="shared" si="11"/>
        <v/>
      </c>
      <c r="G146" s="249" t="str">
        <f t="shared" si="8"/>
        <v>否</v>
      </c>
      <c r="H146" s="154" t="str">
        <f t="shared" si="9"/>
        <v>项</v>
      </c>
    </row>
    <row r="147" ht="36" customHeight="1" spans="1:8">
      <c r="A147" s="154">
        <f t="shared" si="10"/>
        <v>7</v>
      </c>
      <c r="B147" s="385">
        <v>2011499</v>
      </c>
      <c r="C147" s="278" t="s">
        <v>228</v>
      </c>
      <c r="D147" s="283">
        <f>VLOOKUP(B147,'[3]24'!$B$4:$D$1296,3,FALSE)</f>
        <v>0</v>
      </c>
      <c r="E147" s="283">
        <v>0</v>
      </c>
      <c r="F147" s="281" t="str">
        <f t="shared" si="11"/>
        <v/>
      </c>
      <c r="G147" s="249" t="str">
        <f t="shared" si="8"/>
        <v>否</v>
      </c>
      <c r="H147" s="154" t="str">
        <f t="shared" si="9"/>
        <v>项</v>
      </c>
    </row>
    <row r="148" ht="36" customHeight="1" spans="1:8">
      <c r="A148" s="154">
        <f t="shared" si="10"/>
        <v>5</v>
      </c>
      <c r="B148" s="384">
        <v>20123</v>
      </c>
      <c r="C148" s="274" t="s">
        <v>229</v>
      </c>
      <c r="D148" s="307">
        <f>VLOOKUP(B148,'[3]24'!$B$4:$D$1296,3,FALSE)</f>
        <v>387</v>
      </c>
      <c r="E148" s="307">
        <v>161</v>
      </c>
      <c r="F148" s="276">
        <f t="shared" si="11"/>
        <v>-0.584</v>
      </c>
      <c r="G148" s="249" t="str">
        <f t="shared" si="8"/>
        <v>是</v>
      </c>
      <c r="H148" s="154" t="str">
        <f t="shared" si="9"/>
        <v>款</v>
      </c>
    </row>
    <row r="149" ht="36" customHeight="1" spans="1:8">
      <c r="A149" s="154">
        <f t="shared" si="10"/>
        <v>7</v>
      </c>
      <c r="B149" s="385">
        <v>2012301</v>
      </c>
      <c r="C149" s="278" t="s">
        <v>138</v>
      </c>
      <c r="D149" s="283">
        <f>VLOOKUP(B149,'[3]24'!$B$4:$D$1296,3,FALSE)</f>
        <v>0</v>
      </c>
      <c r="E149" s="283">
        <v>0</v>
      </c>
      <c r="F149" s="281" t="str">
        <f t="shared" si="11"/>
        <v/>
      </c>
      <c r="G149" s="249" t="str">
        <f t="shared" si="8"/>
        <v>否</v>
      </c>
      <c r="H149" s="154" t="str">
        <f t="shared" si="9"/>
        <v>项</v>
      </c>
    </row>
    <row r="150" ht="36" customHeight="1" spans="1:8">
      <c r="A150" s="154">
        <f t="shared" si="10"/>
        <v>7</v>
      </c>
      <c r="B150" s="385">
        <v>2012302</v>
      </c>
      <c r="C150" s="278" t="s">
        <v>139</v>
      </c>
      <c r="D150" s="283">
        <f>VLOOKUP(B150,'[3]24'!$B$4:$D$1296,3,FALSE)</f>
        <v>0</v>
      </c>
      <c r="E150" s="283">
        <v>0</v>
      </c>
      <c r="F150" s="281" t="str">
        <f t="shared" si="11"/>
        <v/>
      </c>
      <c r="G150" s="249" t="str">
        <f t="shared" si="8"/>
        <v>否</v>
      </c>
      <c r="H150" s="154" t="str">
        <f t="shared" si="9"/>
        <v>项</v>
      </c>
    </row>
    <row r="151" ht="36" customHeight="1" spans="1:8">
      <c r="A151" s="154">
        <f t="shared" si="10"/>
        <v>7</v>
      </c>
      <c r="B151" s="385">
        <v>2012303</v>
      </c>
      <c r="C151" s="278" t="s">
        <v>140</v>
      </c>
      <c r="D151" s="283">
        <f>VLOOKUP(B151,'[3]24'!$B$4:$D$1296,3,FALSE)</f>
        <v>0</v>
      </c>
      <c r="E151" s="283">
        <v>0</v>
      </c>
      <c r="F151" s="281" t="str">
        <f t="shared" si="11"/>
        <v/>
      </c>
      <c r="G151" s="249" t="str">
        <f t="shared" si="8"/>
        <v>否</v>
      </c>
      <c r="H151" s="154" t="str">
        <f t="shared" si="9"/>
        <v>项</v>
      </c>
    </row>
    <row r="152" ht="36" customHeight="1" spans="1:8">
      <c r="A152" s="154">
        <f t="shared" si="10"/>
        <v>7</v>
      </c>
      <c r="B152" s="385">
        <v>2012304</v>
      </c>
      <c r="C152" s="278" t="s">
        <v>230</v>
      </c>
      <c r="D152" s="283">
        <f>VLOOKUP(B152,'[3]24'!$B$4:$D$1296,3,FALSE)</f>
        <v>210</v>
      </c>
      <c r="E152" s="283">
        <v>10</v>
      </c>
      <c r="F152" s="281">
        <f t="shared" si="11"/>
        <v>-0.952</v>
      </c>
      <c r="G152" s="249" t="str">
        <f t="shared" si="8"/>
        <v>是</v>
      </c>
      <c r="H152" s="154" t="str">
        <f t="shared" si="9"/>
        <v>项</v>
      </c>
    </row>
    <row r="153" ht="36" customHeight="1" spans="1:8">
      <c r="A153" s="154">
        <f t="shared" si="10"/>
        <v>7</v>
      </c>
      <c r="B153" s="385">
        <v>2012350</v>
      </c>
      <c r="C153" s="278" t="s">
        <v>147</v>
      </c>
      <c r="D153" s="283">
        <f>VLOOKUP(B153,'[3]24'!$B$4:$D$1296,3,FALSE)</f>
        <v>0</v>
      </c>
      <c r="E153" s="283">
        <v>0</v>
      </c>
      <c r="F153" s="281" t="str">
        <f t="shared" si="11"/>
        <v/>
      </c>
      <c r="G153" s="249" t="str">
        <f t="shared" si="8"/>
        <v>否</v>
      </c>
      <c r="H153" s="154" t="str">
        <f t="shared" si="9"/>
        <v>项</v>
      </c>
    </row>
    <row r="154" ht="36" customHeight="1" spans="1:8">
      <c r="A154" s="154">
        <f t="shared" si="10"/>
        <v>7</v>
      </c>
      <c r="B154" s="385">
        <v>2012399</v>
      </c>
      <c r="C154" s="278" t="s">
        <v>231</v>
      </c>
      <c r="D154" s="283">
        <f>VLOOKUP(B154,'[3]24'!$B$4:$D$1296,3,FALSE)</f>
        <v>177</v>
      </c>
      <c r="E154" s="283">
        <v>151</v>
      </c>
      <c r="F154" s="281">
        <f t="shared" si="11"/>
        <v>-0.147</v>
      </c>
      <c r="G154" s="249" t="str">
        <f t="shared" si="8"/>
        <v>是</v>
      </c>
      <c r="H154" s="154" t="str">
        <f t="shared" si="9"/>
        <v>项</v>
      </c>
    </row>
    <row r="155" ht="36" customHeight="1" spans="1:8">
      <c r="A155" s="154">
        <f t="shared" si="10"/>
        <v>5</v>
      </c>
      <c r="B155" s="384">
        <v>20125</v>
      </c>
      <c r="C155" s="274" t="s">
        <v>232</v>
      </c>
      <c r="D155" s="307">
        <f>VLOOKUP(B155,'[3]24'!$B$4:$D$1296,3,FALSE)</f>
        <v>0</v>
      </c>
      <c r="E155" s="307">
        <v>0</v>
      </c>
      <c r="F155" s="276" t="str">
        <f t="shared" si="11"/>
        <v/>
      </c>
      <c r="G155" s="249" t="str">
        <f t="shared" si="8"/>
        <v>否</v>
      </c>
      <c r="H155" s="154" t="str">
        <f t="shared" si="9"/>
        <v>款</v>
      </c>
    </row>
    <row r="156" ht="36" customHeight="1" spans="1:8">
      <c r="A156" s="154">
        <f t="shared" si="10"/>
        <v>7</v>
      </c>
      <c r="B156" s="385">
        <v>2012501</v>
      </c>
      <c r="C156" s="278" t="s">
        <v>138</v>
      </c>
      <c r="D156" s="283">
        <f>VLOOKUP(B156,'[3]24'!$B$4:$D$1296,3,FALSE)</f>
        <v>0</v>
      </c>
      <c r="E156" s="283">
        <v>0</v>
      </c>
      <c r="F156" s="281" t="str">
        <f t="shared" si="11"/>
        <v/>
      </c>
      <c r="G156" s="249" t="str">
        <f t="shared" si="8"/>
        <v>否</v>
      </c>
      <c r="H156" s="154" t="str">
        <f t="shared" si="9"/>
        <v>项</v>
      </c>
    </row>
    <row r="157" ht="36" customHeight="1" spans="1:8">
      <c r="A157" s="154">
        <f t="shared" si="10"/>
        <v>7</v>
      </c>
      <c r="B157" s="385">
        <v>2012502</v>
      </c>
      <c r="C157" s="278" t="s">
        <v>139</v>
      </c>
      <c r="D157" s="283">
        <f>VLOOKUP(B157,'[3]24'!$B$4:$D$1296,3,FALSE)</f>
        <v>0</v>
      </c>
      <c r="E157" s="283">
        <v>0</v>
      </c>
      <c r="F157" s="281" t="str">
        <f t="shared" si="11"/>
        <v/>
      </c>
      <c r="G157" s="249" t="str">
        <f t="shared" si="8"/>
        <v>否</v>
      </c>
      <c r="H157" s="154" t="str">
        <f t="shared" si="9"/>
        <v>项</v>
      </c>
    </row>
    <row r="158" ht="36" customHeight="1" spans="1:8">
      <c r="A158" s="154">
        <f t="shared" si="10"/>
        <v>7</v>
      </c>
      <c r="B158" s="385">
        <v>2012503</v>
      </c>
      <c r="C158" s="278" t="s">
        <v>140</v>
      </c>
      <c r="D158" s="283">
        <f>VLOOKUP(B158,'[3]24'!$B$4:$D$1296,3,FALSE)</f>
        <v>0</v>
      </c>
      <c r="E158" s="283">
        <v>0</v>
      </c>
      <c r="F158" s="281" t="str">
        <f t="shared" si="11"/>
        <v/>
      </c>
      <c r="G158" s="249" t="str">
        <f t="shared" si="8"/>
        <v>否</v>
      </c>
      <c r="H158" s="154" t="str">
        <f t="shared" si="9"/>
        <v>项</v>
      </c>
    </row>
    <row r="159" ht="36" customHeight="1" spans="1:8">
      <c r="A159" s="154">
        <f t="shared" si="10"/>
        <v>7</v>
      </c>
      <c r="B159" s="385">
        <v>2012504</v>
      </c>
      <c r="C159" s="278" t="s">
        <v>233</v>
      </c>
      <c r="D159" s="283">
        <f>VLOOKUP(B159,'[3]24'!$B$4:$D$1296,3,FALSE)</f>
        <v>0</v>
      </c>
      <c r="E159" s="283">
        <v>0</v>
      </c>
      <c r="F159" s="281" t="str">
        <f t="shared" si="11"/>
        <v/>
      </c>
      <c r="G159" s="249" t="str">
        <f t="shared" si="8"/>
        <v>否</v>
      </c>
      <c r="H159" s="154" t="str">
        <f t="shared" si="9"/>
        <v>项</v>
      </c>
    </row>
    <row r="160" ht="36" customHeight="1" spans="1:8">
      <c r="A160" s="154">
        <f t="shared" si="10"/>
        <v>7</v>
      </c>
      <c r="B160" s="385">
        <v>2012505</v>
      </c>
      <c r="C160" s="278" t="s">
        <v>234</v>
      </c>
      <c r="D160" s="283">
        <f>VLOOKUP(B160,'[3]24'!$B$4:$D$1296,3,FALSE)</f>
        <v>0</v>
      </c>
      <c r="E160" s="283">
        <v>0</v>
      </c>
      <c r="F160" s="281" t="str">
        <f t="shared" si="11"/>
        <v/>
      </c>
      <c r="G160" s="249" t="str">
        <f t="shared" si="8"/>
        <v>否</v>
      </c>
      <c r="H160" s="154" t="str">
        <f t="shared" si="9"/>
        <v>项</v>
      </c>
    </row>
    <row r="161" ht="36" customHeight="1" spans="1:8">
      <c r="A161" s="154">
        <f t="shared" si="10"/>
        <v>7</v>
      </c>
      <c r="B161" s="385">
        <v>2012550</v>
      </c>
      <c r="C161" s="278" t="s">
        <v>147</v>
      </c>
      <c r="D161" s="283">
        <f>VLOOKUP(B161,'[3]24'!$B$4:$D$1296,3,FALSE)</f>
        <v>0</v>
      </c>
      <c r="E161" s="283">
        <v>0</v>
      </c>
      <c r="F161" s="281" t="str">
        <f t="shared" si="11"/>
        <v/>
      </c>
      <c r="G161" s="249" t="str">
        <f t="shared" si="8"/>
        <v>否</v>
      </c>
      <c r="H161" s="154" t="str">
        <f t="shared" si="9"/>
        <v>项</v>
      </c>
    </row>
    <row r="162" ht="36" customHeight="1" spans="1:8">
      <c r="A162" s="154">
        <f t="shared" si="10"/>
        <v>7</v>
      </c>
      <c r="B162" s="385">
        <v>2012599</v>
      </c>
      <c r="C162" s="278" t="s">
        <v>235</v>
      </c>
      <c r="D162" s="283">
        <f>VLOOKUP(B162,'[3]24'!$B$4:$D$1296,3,FALSE)</f>
        <v>0</v>
      </c>
      <c r="E162" s="283">
        <v>0</v>
      </c>
      <c r="F162" s="281" t="str">
        <f t="shared" si="11"/>
        <v/>
      </c>
      <c r="G162" s="249" t="str">
        <f t="shared" si="8"/>
        <v>否</v>
      </c>
      <c r="H162" s="154" t="str">
        <f t="shared" si="9"/>
        <v>项</v>
      </c>
    </row>
    <row r="163" ht="36" customHeight="1" spans="1:8">
      <c r="A163" s="154">
        <f t="shared" si="10"/>
        <v>5</v>
      </c>
      <c r="B163" s="384">
        <v>20126</v>
      </c>
      <c r="C163" s="274" t="s">
        <v>236</v>
      </c>
      <c r="D163" s="307">
        <f>VLOOKUP(B163,'[3]24'!$B$4:$D$1296,3,FALSE)</f>
        <v>138</v>
      </c>
      <c r="E163" s="307">
        <v>138</v>
      </c>
      <c r="F163" s="276">
        <f t="shared" si="11"/>
        <v>0</v>
      </c>
      <c r="G163" s="249" t="str">
        <f t="shared" si="8"/>
        <v>是</v>
      </c>
      <c r="H163" s="154" t="str">
        <f t="shared" si="9"/>
        <v>款</v>
      </c>
    </row>
    <row r="164" ht="36" customHeight="1" spans="1:8">
      <c r="A164" s="154">
        <f t="shared" si="10"/>
        <v>7</v>
      </c>
      <c r="B164" s="385">
        <v>2012601</v>
      </c>
      <c r="C164" s="278" t="s">
        <v>138</v>
      </c>
      <c r="D164" s="283">
        <f>VLOOKUP(B164,'[3]24'!$B$4:$D$1296,3,FALSE)</f>
        <v>108</v>
      </c>
      <c r="E164" s="283">
        <v>118</v>
      </c>
      <c r="F164" s="281">
        <f t="shared" si="11"/>
        <v>0.093</v>
      </c>
      <c r="G164" s="249" t="str">
        <f t="shared" si="8"/>
        <v>是</v>
      </c>
      <c r="H164" s="154" t="str">
        <f t="shared" si="9"/>
        <v>项</v>
      </c>
    </row>
    <row r="165" ht="36" customHeight="1" spans="1:8">
      <c r="A165" s="154">
        <f t="shared" si="10"/>
        <v>7</v>
      </c>
      <c r="B165" s="385">
        <v>2012602</v>
      </c>
      <c r="C165" s="278" t="s">
        <v>139</v>
      </c>
      <c r="D165" s="283">
        <f>VLOOKUP(B165,'[3]24'!$B$4:$D$1296,3,FALSE)</f>
        <v>0</v>
      </c>
      <c r="E165" s="283">
        <v>0</v>
      </c>
      <c r="F165" s="281" t="str">
        <f t="shared" si="11"/>
        <v/>
      </c>
      <c r="G165" s="249" t="str">
        <f t="shared" si="8"/>
        <v>否</v>
      </c>
      <c r="H165" s="154" t="str">
        <f t="shared" si="9"/>
        <v>项</v>
      </c>
    </row>
    <row r="166" ht="36" customHeight="1" spans="1:8">
      <c r="A166" s="154">
        <f t="shared" si="10"/>
        <v>7</v>
      </c>
      <c r="B166" s="385">
        <v>2012603</v>
      </c>
      <c r="C166" s="278" t="s">
        <v>140</v>
      </c>
      <c r="D166" s="283">
        <f>VLOOKUP(B166,'[3]24'!$B$4:$D$1296,3,FALSE)</f>
        <v>0</v>
      </c>
      <c r="E166" s="283">
        <v>0</v>
      </c>
      <c r="F166" s="281" t="str">
        <f t="shared" si="11"/>
        <v/>
      </c>
      <c r="G166" s="249" t="str">
        <f t="shared" si="8"/>
        <v>否</v>
      </c>
      <c r="H166" s="154" t="str">
        <f t="shared" si="9"/>
        <v>项</v>
      </c>
    </row>
    <row r="167" ht="36" customHeight="1" spans="1:8">
      <c r="A167" s="154">
        <f t="shared" si="10"/>
        <v>7</v>
      </c>
      <c r="B167" s="385">
        <v>2012604</v>
      </c>
      <c r="C167" s="278" t="s">
        <v>237</v>
      </c>
      <c r="D167" s="283">
        <f>VLOOKUP(B167,'[3]24'!$B$4:$D$1296,3,FALSE)</f>
        <v>0</v>
      </c>
      <c r="E167" s="283">
        <v>0</v>
      </c>
      <c r="F167" s="281" t="str">
        <f t="shared" si="11"/>
        <v/>
      </c>
      <c r="G167" s="249" t="str">
        <f t="shared" si="8"/>
        <v>否</v>
      </c>
      <c r="H167" s="154" t="str">
        <f t="shared" si="9"/>
        <v>项</v>
      </c>
    </row>
    <row r="168" ht="36" customHeight="1" spans="1:8">
      <c r="A168" s="154">
        <f t="shared" si="10"/>
        <v>7</v>
      </c>
      <c r="B168" s="385">
        <v>2012699</v>
      </c>
      <c r="C168" s="278" t="s">
        <v>238</v>
      </c>
      <c r="D168" s="283">
        <f>VLOOKUP(B168,'[3]24'!$B$4:$D$1296,3,FALSE)</f>
        <v>30</v>
      </c>
      <c r="E168" s="283">
        <v>20</v>
      </c>
      <c r="F168" s="281">
        <f t="shared" si="11"/>
        <v>-0.333</v>
      </c>
      <c r="G168" s="249" t="str">
        <f t="shared" si="8"/>
        <v>是</v>
      </c>
      <c r="H168" s="154" t="str">
        <f t="shared" si="9"/>
        <v>项</v>
      </c>
    </row>
    <row r="169" ht="36" customHeight="1" spans="1:8">
      <c r="A169" s="154">
        <f t="shared" si="10"/>
        <v>5</v>
      </c>
      <c r="B169" s="384">
        <v>20128</v>
      </c>
      <c r="C169" s="274" t="s">
        <v>239</v>
      </c>
      <c r="D169" s="307">
        <f>VLOOKUP(B169,'[3]24'!$B$4:$D$1296,3,FALSE)</f>
        <v>49</v>
      </c>
      <c r="E169" s="307">
        <v>54</v>
      </c>
      <c r="F169" s="276">
        <f t="shared" si="11"/>
        <v>0.102</v>
      </c>
      <c r="G169" s="249" t="str">
        <f t="shared" si="8"/>
        <v>是</v>
      </c>
      <c r="H169" s="154" t="str">
        <f t="shared" si="9"/>
        <v>款</v>
      </c>
    </row>
    <row r="170" ht="36" customHeight="1" spans="1:8">
      <c r="A170" s="154">
        <f t="shared" si="10"/>
        <v>7</v>
      </c>
      <c r="B170" s="385">
        <v>2012801</v>
      </c>
      <c r="C170" s="278" t="s">
        <v>138</v>
      </c>
      <c r="D170" s="283">
        <f>VLOOKUP(B170,'[3]24'!$B$4:$D$1296,3,FALSE)</f>
        <v>49</v>
      </c>
      <c r="E170" s="283">
        <v>48</v>
      </c>
      <c r="F170" s="281">
        <f t="shared" si="11"/>
        <v>-0.02</v>
      </c>
      <c r="G170" s="249" t="str">
        <f t="shared" si="8"/>
        <v>是</v>
      </c>
      <c r="H170" s="154" t="str">
        <f t="shared" si="9"/>
        <v>项</v>
      </c>
    </row>
    <row r="171" ht="36" customHeight="1" spans="1:8">
      <c r="A171" s="154">
        <f t="shared" si="10"/>
        <v>7</v>
      </c>
      <c r="B171" s="385">
        <v>2012802</v>
      </c>
      <c r="C171" s="278" t="s">
        <v>139</v>
      </c>
      <c r="D171" s="283">
        <f>VLOOKUP(B171,'[3]24'!$B$4:$D$1296,3,FALSE)</f>
        <v>0</v>
      </c>
      <c r="E171" s="283">
        <v>0</v>
      </c>
      <c r="F171" s="281" t="str">
        <f t="shared" si="11"/>
        <v/>
      </c>
      <c r="G171" s="249" t="str">
        <f t="shared" si="8"/>
        <v>否</v>
      </c>
      <c r="H171" s="154" t="str">
        <f t="shared" si="9"/>
        <v>项</v>
      </c>
    </row>
    <row r="172" ht="36" customHeight="1" spans="1:8">
      <c r="A172" s="154">
        <f t="shared" si="10"/>
        <v>7</v>
      </c>
      <c r="B172" s="385">
        <v>2012803</v>
      </c>
      <c r="C172" s="278" t="s">
        <v>140</v>
      </c>
      <c r="D172" s="283">
        <f>VLOOKUP(B172,'[3]24'!$B$4:$D$1296,3,FALSE)</f>
        <v>0</v>
      </c>
      <c r="E172" s="283">
        <v>0</v>
      </c>
      <c r="F172" s="281" t="str">
        <f t="shared" si="11"/>
        <v/>
      </c>
      <c r="G172" s="249" t="str">
        <f t="shared" si="8"/>
        <v>否</v>
      </c>
      <c r="H172" s="154" t="str">
        <f t="shared" si="9"/>
        <v>项</v>
      </c>
    </row>
    <row r="173" ht="36" customHeight="1" spans="1:8">
      <c r="A173" s="154">
        <f t="shared" si="10"/>
        <v>7</v>
      </c>
      <c r="B173" s="385">
        <v>2012804</v>
      </c>
      <c r="C173" s="278" t="s">
        <v>152</v>
      </c>
      <c r="D173" s="283">
        <f>VLOOKUP(B173,'[3]24'!$B$4:$D$1296,3,FALSE)</f>
        <v>0</v>
      </c>
      <c r="E173" s="283">
        <v>0</v>
      </c>
      <c r="F173" s="281" t="str">
        <f t="shared" si="11"/>
        <v/>
      </c>
      <c r="G173" s="249" t="str">
        <f t="shared" si="8"/>
        <v>否</v>
      </c>
      <c r="H173" s="154" t="str">
        <f t="shared" si="9"/>
        <v>项</v>
      </c>
    </row>
    <row r="174" ht="36" customHeight="1" spans="1:8">
      <c r="A174" s="154">
        <f t="shared" si="10"/>
        <v>7</v>
      </c>
      <c r="B174" s="385">
        <v>2012850</v>
      </c>
      <c r="C174" s="278" t="s">
        <v>147</v>
      </c>
      <c r="D174" s="283">
        <f>VLOOKUP(B174,'[3]24'!$B$4:$D$1296,3,FALSE)</f>
        <v>0</v>
      </c>
      <c r="E174" s="283">
        <v>0</v>
      </c>
      <c r="F174" s="281" t="str">
        <f t="shared" si="11"/>
        <v/>
      </c>
      <c r="G174" s="249" t="str">
        <f t="shared" si="8"/>
        <v>否</v>
      </c>
      <c r="H174" s="154" t="str">
        <f t="shared" si="9"/>
        <v>项</v>
      </c>
    </row>
    <row r="175" ht="36" customHeight="1" spans="1:8">
      <c r="A175" s="154">
        <f t="shared" si="10"/>
        <v>7</v>
      </c>
      <c r="B175" s="385">
        <v>2012899</v>
      </c>
      <c r="C175" s="278" t="s">
        <v>240</v>
      </c>
      <c r="D175" s="283">
        <f>VLOOKUP(B175,'[3]24'!$B$4:$D$1296,3,FALSE)</f>
        <v>0</v>
      </c>
      <c r="E175" s="283">
        <v>6</v>
      </c>
      <c r="F175" s="281" t="str">
        <f t="shared" si="11"/>
        <v/>
      </c>
      <c r="G175" s="249" t="str">
        <f t="shared" si="8"/>
        <v>是</v>
      </c>
      <c r="H175" s="154" t="str">
        <f t="shared" si="9"/>
        <v>项</v>
      </c>
    </row>
    <row r="176" ht="36" customHeight="1" spans="1:8">
      <c r="A176" s="154">
        <f t="shared" si="10"/>
        <v>5</v>
      </c>
      <c r="B176" s="384">
        <v>20129</v>
      </c>
      <c r="C176" s="274" t="s">
        <v>241</v>
      </c>
      <c r="D176" s="307">
        <f>VLOOKUP(B176,'[3]24'!$B$4:$D$1296,3,FALSE)</f>
        <v>403</v>
      </c>
      <c r="E176" s="307">
        <v>372</v>
      </c>
      <c r="F176" s="276">
        <f t="shared" si="11"/>
        <v>-0.077</v>
      </c>
      <c r="G176" s="249" t="str">
        <f t="shared" si="8"/>
        <v>是</v>
      </c>
      <c r="H176" s="154" t="str">
        <f t="shared" si="9"/>
        <v>款</v>
      </c>
    </row>
    <row r="177" ht="36" customHeight="1" spans="1:8">
      <c r="A177" s="154">
        <f t="shared" si="10"/>
        <v>7</v>
      </c>
      <c r="B177" s="385">
        <v>2012901</v>
      </c>
      <c r="C177" s="278" t="s">
        <v>138</v>
      </c>
      <c r="D177" s="283">
        <f>VLOOKUP(B177,'[3]24'!$B$4:$D$1296,3,FALSE)</f>
        <v>190</v>
      </c>
      <c r="E177" s="283">
        <v>206</v>
      </c>
      <c r="F177" s="281">
        <f t="shared" si="11"/>
        <v>0.084</v>
      </c>
      <c r="G177" s="249" t="str">
        <f t="shared" si="8"/>
        <v>是</v>
      </c>
      <c r="H177" s="154" t="str">
        <f t="shared" si="9"/>
        <v>项</v>
      </c>
    </row>
    <row r="178" ht="36" customHeight="1" spans="1:8">
      <c r="A178" s="154">
        <f t="shared" si="10"/>
        <v>7</v>
      </c>
      <c r="B178" s="385">
        <v>2012902</v>
      </c>
      <c r="C178" s="278" t="s">
        <v>139</v>
      </c>
      <c r="D178" s="283">
        <f>VLOOKUP(B178,'[3]24'!$B$4:$D$1296,3,FALSE)</f>
        <v>8</v>
      </c>
      <c r="E178" s="283">
        <v>7</v>
      </c>
      <c r="F178" s="281">
        <f t="shared" si="11"/>
        <v>-0.125</v>
      </c>
      <c r="G178" s="249" t="str">
        <f t="shared" si="8"/>
        <v>是</v>
      </c>
      <c r="H178" s="154" t="str">
        <f t="shared" si="9"/>
        <v>项</v>
      </c>
    </row>
    <row r="179" ht="36" customHeight="1" spans="1:8">
      <c r="A179" s="154">
        <f t="shared" si="10"/>
        <v>7</v>
      </c>
      <c r="B179" s="385">
        <v>2012903</v>
      </c>
      <c r="C179" s="278" t="s">
        <v>140</v>
      </c>
      <c r="D179" s="283">
        <f>VLOOKUP(B179,'[3]24'!$B$4:$D$1296,3,FALSE)</f>
        <v>0</v>
      </c>
      <c r="E179" s="283">
        <v>0</v>
      </c>
      <c r="F179" s="281" t="str">
        <f t="shared" si="11"/>
        <v/>
      </c>
      <c r="G179" s="249" t="str">
        <f t="shared" si="8"/>
        <v>否</v>
      </c>
      <c r="H179" s="154" t="str">
        <f t="shared" si="9"/>
        <v>项</v>
      </c>
    </row>
    <row r="180" ht="36" customHeight="1" spans="1:8">
      <c r="A180" s="154">
        <f t="shared" si="10"/>
        <v>7</v>
      </c>
      <c r="B180" s="388">
        <v>2012906</v>
      </c>
      <c r="C180" s="278" t="s">
        <v>242</v>
      </c>
      <c r="D180" s="283">
        <f>VLOOKUP(B180,'[3]24'!$B$4:$D$1296,3,FALSE)</f>
        <v>0</v>
      </c>
      <c r="E180" s="283">
        <v>0</v>
      </c>
      <c r="F180" s="281" t="str">
        <f t="shared" si="11"/>
        <v/>
      </c>
      <c r="G180" s="249" t="str">
        <f t="shared" si="8"/>
        <v>否</v>
      </c>
      <c r="H180" s="154" t="str">
        <f t="shared" si="9"/>
        <v>项</v>
      </c>
    </row>
    <row r="181" ht="36" customHeight="1" spans="1:8">
      <c r="A181" s="154">
        <f t="shared" si="10"/>
        <v>7</v>
      </c>
      <c r="B181" s="385">
        <v>2012950</v>
      </c>
      <c r="C181" s="278" t="s">
        <v>147</v>
      </c>
      <c r="D181" s="283">
        <f>VLOOKUP(B181,'[3]24'!$B$4:$D$1296,3,FALSE)</f>
        <v>53</v>
      </c>
      <c r="E181" s="283">
        <v>64</v>
      </c>
      <c r="F181" s="281">
        <f t="shared" si="11"/>
        <v>0.208</v>
      </c>
      <c r="G181" s="249" t="str">
        <f t="shared" si="8"/>
        <v>是</v>
      </c>
      <c r="H181" s="154" t="str">
        <f t="shared" si="9"/>
        <v>项</v>
      </c>
    </row>
    <row r="182" ht="36" customHeight="1" spans="1:8">
      <c r="A182" s="154">
        <f t="shared" si="10"/>
        <v>7</v>
      </c>
      <c r="B182" s="385">
        <v>2012999</v>
      </c>
      <c r="C182" s="278" t="s">
        <v>243</v>
      </c>
      <c r="D182" s="283">
        <f>VLOOKUP(B182,'[3]24'!$B$4:$D$1296,3,FALSE)</f>
        <v>152</v>
      </c>
      <c r="E182" s="283">
        <v>95</v>
      </c>
      <c r="F182" s="281">
        <f t="shared" si="11"/>
        <v>-0.375</v>
      </c>
      <c r="G182" s="249" t="str">
        <f t="shared" si="8"/>
        <v>是</v>
      </c>
      <c r="H182" s="154" t="str">
        <f t="shared" si="9"/>
        <v>项</v>
      </c>
    </row>
    <row r="183" ht="36" customHeight="1" spans="1:8">
      <c r="A183" s="154">
        <f t="shared" si="10"/>
        <v>5</v>
      </c>
      <c r="B183" s="384">
        <v>20131</v>
      </c>
      <c r="C183" s="274" t="s">
        <v>244</v>
      </c>
      <c r="D183" s="307">
        <f>VLOOKUP(B183,'[3]24'!$B$4:$D$1296,3,FALSE)</f>
        <v>1117</v>
      </c>
      <c r="E183" s="307">
        <v>1108</v>
      </c>
      <c r="F183" s="276">
        <f t="shared" si="11"/>
        <v>-0.008</v>
      </c>
      <c r="G183" s="249" t="str">
        <f t="shared" si="8"/>
        <v>是</v>
      </c>
      <c r="H183" s="154" t="str">
        <f t="shared" si="9"/>
        <v>款</v>
      </c>
    </row>
    <row r="184" ht="36" customHeight="1" spans="1:8">
      <c r="A184" s="154">
        <f t="shared" si="10"/>
        <v>7</v>
      </c>
      <c r="B184" s="385">
        <v>2013101</v>
      </c>
      <c r="C184" s="278" t="s">
        <v>138</v>
      </c>
      <c r="D184" s="283">
        <f>VLOOKUP(B184,'[3]24'!$B$4:$D$1296,3,FALSE)</f>
        <v>917</v>
      </c>
      <c r="E184" s="283">
        <v>897</v>
      </c>
      <c r="F184" s="281">
        <f t="shared" si="11"/>
        <v>-0.022</v>
      </c>
      <c r="G184" s="249" t="str">
        <f t="shared" si="8"/>
        <v>是</v>
      </c>
      <c r="H184" s="154" t="str">
        <f t="shared" si="9"/>
        <v>项</v>
      </c>
    </row>
    <row r="185" ht="36" customHeight="1" spans="1:8">
      <c r="A185" s="154">
        <f t="shared" si="10"/>
        <v>7</v>
      </c>
      <c r="B185" s="385">
        <v>2013102</v>
      </c>
      <c r="C185" s="278" t="s">
        <v>139</v>
      </c>
      <c r="D185" s="283">
        <f>VLOOKUP(B185,'[3]24'!$B$4:$D$1296,3,FALSE)</f>
        <v>110</v>
      </c>
      <c r="E185" s="283">
        <v>105</v>
      </c>
      <c r="F185" s="281">
        <f t="shared" si="11"/>
        <v>-0.045</v>
      </c>
      <c r="G185" s="249" t="str">
        <f t="shared" si="8"/>
        <v>是</v>
      </c>
      <c r="H185" s="154" t="str">
        <f t="shared" si="9"/>
        <v>项</v>
      </c>
    </row>
    <row r="186" ht="36" customHeight="1" spans="1:8">
      <c r="A186" s="154">
        <f t="shared" si="10"/>
        <v>7</v>
      </c>
      <c r="B186" s="385">
        <v>2013103</v>
      </c>
      <c r="C186" s="278" t="s">
        <v>140</v>
      </c>
      <c r="D186" s="283">
        <f>VLOOKUP(B186,'[3]24'!$B$4:$D$1296,3,FALSE)</f>
        <v>0</v>
      </c>
      <c r="E186" s="283">
        <v>0</v>
      </c>
      <c r="F186" s="281" t="str">
        <f t="shared" si="11"/>
        <v/>
      </c>
      <c r="G186" s="249" t="str">
        <f t="shared" si="8"/>
        <v>否</v>
      </c>
      <c r="H186" s="154" t="str">
        <f t="shared" si="9"/>
        <v>项</v>
      </c>
    </row>
    <row r="187" ht="36" customHeight="1" spans="1:8">
      <c r="A187" s="154">
        <f t="shared" si="10"/>
        <v>7</v>
      </c>
      <c r="B187" s="385">
        <v>2013105</v>
      </c>
      <c r="C187" s="278" t="s">
        <v>245</v>
      </c>
      <c r="D187" s="283">
        <f>VLOOKUP(B187,'[3]24'!$B$4:$D$1296,3,FALSE)</f>
        <v>0</v>
      </c>
      <c r="E187" s="283">
        <v>0</v>
      </c>
      <c r="F187" s="281" t="str">
        <f t="shared" si="11"/>
        <v/>
      </c>
      <c r="G187" s="249" t="str">
        <f t="shared" si="8"/>
        <v>否</v>
      </c>
      <c r="H187" s="154" t="str">
        <f t="shared" si="9"/>
        <v>项</v>
      </c>
    </row>
    <row r="188" ht="36" customHeight="1" spans="1:8">
      <c r="A188" s="154">
        <f t="shared" si="10"/>
        <v>7</v>
      </c>
      <c r="B188" s="385">
        <v>2013150</v>
      </c>
      <c r="C188" s="278" t="s">
        <v>147</v>
      </c>
      <c r="D188" s="283">
        <f>VLOOKUP(B188,'[3]24'!$B$4:$D$1296,3,FALSE)</f>
        <v>90</v>
      </c>
      <c r="E188" s="283">
        <v>101</v>
      </c>
      <c r="F188" s="281">
        <f t="shared" si="11"/>
        <v>0.122</v>
      </c>
      <c r="G188" s="249" t="str">
        <f t="shared" si="8"/>
        <v>是</v>
      </c>
      <c r="H188" s="154" t="str">
        <f t="shared" si="9"/>
        <v>项</v>
      </c>
    </row>
    <row r="189" ht="36" customHeight="1" spans="1:8">
      <c r="A189" s="154">
        <f t="shared" si="10"/>
        <v>7</v>
      </c>
      <c r="B189" s="385">
        <v>2013199</v>
      </c>
      <c r="C189" s="278" t="s">
        <v>246</v>
      </c>
      <c r="D189" s="283">
        <f>VLOOKUP(B189,'[3]24'!$B$4:$D$1296,3,FALSE)</f>
        <v>0</v>
      </c>
      <c r="E189" s="283">
        <v>5</v>
      </c>
      <c r="F189" s="281" t="str">
        <f t="shared" si="11"/>
        <v/>
      </c>
      <c r="G189" s="249" t="str">
        <f t="shared" si="8"/>
        <v>是</v>
      </c>
      <c r="H189" s="154" t="str">
        <f t="shared" si="9"/>
        <v>项</v>
      </c>
    </row>
    <row r="190" ht="36" customHeight="1" spans="1:8">
      <c r="A190" s="154">
        <f t="shared" si="10"/>
        <v>5</v>
      </c>
      <c r="B190" s="384">
        <v>20132</v>
      </c>
      <c r="C190" s="274" t="s">
        <v>247</v>
      </c>
      <c r="D190" s="307">
        <f>VLOOKUP(B190,'[3]24'!$B$4:$D$1296,3,FALSE)</f>
        <v>980</v>
      </c>
      <c r="E190" s="307">
        <v>1237</v>
      </c>
      <c r="F190" s="276">
        <f t="shared" si="11"/>
        <v>0.262</v>
      </c>
      <c r="G190" s="249" t="str">
        <f t="shared" si="8"/>
        <v>是</v>
      </c>
      <c r="H190" s="154" t="str">
        <f t="shared" si="9"/>
        <v>款</v>
      </c>
    </row>
    <row r="191" ht="36" customHeight="1" spans="1:8">
      <c r="A191" s="154">
        <f t="shared" si="10"/>
        <v>7</v>
      </c>
      <c r="B191" s="385">
        <v>2013201</v>
      </c>
      <c r="C191" s="278" t="s">
        <v>138</v>
      </c>
      <c r="D191" s="283">
        <f>VLOOKUP(B191,'[3]24'!$B$4:$D$1296,3,FALSE)</f>
        <v>752</v>
      </c>
      <c r="E191" s="283">
        <v>647</v>
      </c>
      <c r="F191" s="281">
        <f t="shared" si="11"/>
        <v>-0.14</v>
      </c>
      <c r="G191" s="249" t="str">
        <f t="shared" si="8"/>
        <v>是</v>
      </c>
      <c r="H191" s="154" t="str">
        <f t="shared" si="9"/>
        <v>项</v>
      </c>
    </row>
    <row r="192" ht="36" customHeight="1" spans="1:8">
      <c r="A192" s="154">
        <f t="shared" si="10"/>
        <v>7</v>
      </c>
      <c r="B192" s="385">
        <v>2013202</v>
      </c>
      <c r="C192" s="278" t="s">
        <v>139</v>
      </c>
      <c r="D192" s="283">
        <f>VLOOKUP(B192,'[3]24'!$B$4:$D$1296,3,FALSE)</f>
        <v>225</v>
      </c>
      <c r="E192" s="283">
        <v>578</v>
      </c>
      <c r="F192" s="281">
        <f t="shared" si="11"/>
        <v>1.569</v>
      </c>
      <c r="G192" s="249" t="str">
        <f t="shared" si="8"/>
        <v>是</v>
      </c>
      <c r="H192" s="154" t="str">
        <f t="shared" si="9"/>
        <v>项</v>
      </c>
    </row>
    <row r="193" ht="36" customHeight="1" spans="1:8">
      <c r="A193" s="154">
        <f t="shared" si="10"/>
        <v>7</v>
      </c>
      <c r="B193" s="385">
        <v>2013203</v>
      </c>
      <c r="C193" s="278" t="s">
        <v>140</v>
      </c>
      <c r="D193" s="283">
        <f>VLOOKUP(B193,'[3]24'!$B$4:$D$1296,3,FALSE)</f>
        <v>0</v>
      </c>
      <c r="E193" s="283">
        <v>0</v>
      </c>
      <c r="F193" s="281" t="str">
        <f t="shared" si="11"/>
        <v/>
      </c>
      <c r="G193" s="249" t="str">
        <f t="shared" si="8"/>
        <v>否</v>
      </c>
      <c r="H193" s="154" t="str">
        <f t="shared" si="9"/>
        <v>项</v>
      </c>
    </row>
    <row r="194" ht="36" customHeight="1" spans="1:8">
      <c r="A194" s="154">
        <f t="shared" si="10"/>
        <v>7</v>
      </c>
      <c r="B194" s="385">
        <v>2013204</v>
      </c>
      <c r="C194" s="278" t="s">
        <v>248</v>
      </c>
      <c r="D194" s="283">
        <f>VLOOKUP(B194,'[3]24'!$B$4:$D$1296,3,FALSE)</f>
        <v>0</v>
      </c>
      <c r="E194" s="283">
        <v>0</v>
      </c>
      <c r="F194" s="281" t="str">
        <f t="shared" si="11"/>
        <v/>
      </c>
      <c r="G194" s="249" t="str">
        <f t="shared" si="8"/>
        <v>否</v>
      </c>
      <c r="H194" s="154" t="str">
        <f t="shared" si="9"/>
        <v>项</v>
      </c>
    </row>
    <row r="195" ht="36" customHeight="1" spans="1:8">
      <c r="A195" s="154">
        <f t="shared" si="10"/>
        <v>7</v>
      </c>
      <c r="B195" s="385">
        <v>2013250</v>
      </c>
      <c r="C195" s="278" t="s">
        <v>147</v>
      </c>
      <c r="D195" s="283">
        <f>VLOOKUP(B195,'[3]24'!$B$4:$D$1296,3,FALSE)</f>
        <v>0</v>
      </c>
      <c r="E195" s="283">
        <v>0</v>
      </c>
      <c r="F195" s="281" t="str">
        <f t="shared" si="11"/>
        <v/>
      </c>
      <c r="G195" s="249" t="str">
        <f t="shared" si="8"/>
        <v>否</v>
      </c>
      <c r="H195" s="154" t="str">
        <f t="shared" si="9"/>
        <v>项</v>
      </c>
    </row>
    <row r="196" ht="36" customHeight="1" spans="1:8">
      <c r="A196" s="154">
        <f t="shared" si="10"/>
        <v>7</v>
      </c>
      <c r="B196" s="385">
        <v>2013299</v>
      </c>
      <c r="C196" s="278" t="s">
        <v>249</v>
      </c>
      <c r="D196" s="283">
        <f>VLOOKUP(B196,'[3]24'!$B$4:$D$1296,3,FALSE)</f>
        <v>3</v>
      </c>
      <c r="E196" s="283">
        <v>12</v>
      </c>
      <c r="F196" s="281">
        <f t="shared" si="11"/>
        <v>3</v>
      </c>
      <c r="G196" s="249" t="str">
        <f t="shared" ref="G196:G259" si="12">IF(LEN(B196)=3,"是",IF(C196&lt;&gt;"",IF(SUM(D196:E196)&lt;&gt;0,"是","否"),"是"))</f>
        <v>是</v>
      </c>
      <c r="H196" s="154" t="str">
        <f t="shared" ref="H196:H259" si="13">IF(LEN(B196)=3,"类",IF(LEN(B196)=5,"款","项"))</f>
        <v>项</v>
      </c>
    </row>
    <row r="197" ht="36" customHeight="1" spans="1:8">
      <c r="A197" s="154">
        <f t="shared" ref="A197:A260" si="14">LEN(B197)</f>
        <v>5</v>
      </c>
      <c r="B197" s="384">
        <v>20133</v>
      </c>
      <c r="C197" s="274" t="s">
        <v>250</v>
      </c>
      <c r="D197" s="307">
        <f>VLOOKUP(B197,'[3]24'!$B$4:$D$1296,3,FALSE)</f>
        <v>695</v>
      </c>
      <c r="E197" s="307">
        <v>429</v>
      </c>
      <c r="F197" s="276">
        <f t="shared" ref="F197:F260" si="15">IF(D197&lt;&gt;0,E197/D197-1,"")</f>
        <v>-0.383</v>
      </c>
      <c r="G197" s="249" t="str">
        <f t="shared" si="12"/>
        <v>是</v>
      </c>
      <c r="H197" s="154" t="str">
        <f t="shared" si="13"/>
        <v>款</v>
      </c>
    </row>
    <row r="198" ht="36" customHeight="1" spans="1:8">
      <c r="A198" s="154">
        <f t="shared" si="14"/>
        <v>7</v>
      </c>
      <c r="B198" s="385">
        <v>2013301</v>
      </c>
      <c r="C198" s="278" t="s">
        <v>138</v>
      </c>
      <c r="D198" s="283">
        <f>VLOOKUP(B198,'[3]24'!$B$4:$D$1296,3,FALSE)</f>
        <v>312</v>
      </c>
      <c r="E198" s="283">
        <v>311</v>
      </c>
      <c r="F198" s="281">
        <f t="shared" si="15"/>
        <v>-0.003</v>
      </c>
      <c r="G198" s="249" t="str">
        <f t="shared" si="12"/>
        <v>是</v>
      </c>
      <c r="H198" s="154" t="str">
        <f t="shared" si="13"/>
        <v>项</v>
      </c>
    </row>
    <row r="199" ht="36" customHeight="1" spans="1:8">
      <c r="A199" s="154">
        <f t="shared" si="14"/>
        <v>7</v>
      </c>
      <c r="B199" s="385">
        <v>2013302</v>
      </c>
      <c r="C199" s="278" t="s">
        <v>139</v>
      </c>
      <c r="D199" s="283">
        <f>VLOOKUP(B199,'[3]24'!$B$4:$D$1296,3,FALSE)</f>
        <v>0</v>
      </c>
      <c r="E199" s="283">
        <v>0</v>
      </c>
      <c r="F199" s="281" t="str">
        <f t="shared" si="15"/>
        <v/>
      </c>
      <c r="G199" s="249" t="str">
        <f t="shared" si="12"/>
        <v>否</v>
      </c>
      <c r="H199" s="154" t="str">
        <f t="shared" si="13"/>
        <v>项</v>
      </c>
    </row>
    <row r="200" ht="36" customHeight="1" spans="1:8">
      <c r="A200" s="154">
        <f t="shared" si="14"/>
        <v>7</v>
      </c>
      <c r="B200" s="385">
        <v>2013303</v>
      </c>
      <c r="C200" s="278" t="s">
        <v>140</v>
      </c>
      <c r="D200" s="283">
        <f>VLOOKUP(B200,'[3]24'!$B$4:$D$1296,3,FALSE)</f>
        <v>0</v>
      </c>
      <c r="E200" s="283">
        <v>0</v>
      </c>
      <c r="F200" s="281" t="str">
        <f t="shared" si="15"/>
        <v/>
      </c>
      <c r="G200" s="249" t="str">
        <f t="shared" si="12"/>
        <v>否</v>
      </c>
      <c r="H200" s="154" t="str">
        <f t="shared" si="13"/>
        <v>项</v>
      </c>
    </row>
    <row r="201" ht="36" customHeight="1" spans="1:8">
      <c r="A201" s="154">
        <f t="shared" si="14"/>
        <v>7</v>
      </c>
      <c r="B201" s="385">
        <v>2013304</v>
      </c>
      <c r="C201" s="278" t="s">
        <v>251</v>
      </c>
      <c r="D201" s="283">
        <f>VLOOKUP(B201,'[3]24'!$B$4:$D$1296,3,FALSE)</f>
        <v>113</v>
      </c>
      <c r="E201" s="283">
        <v>10</v>
      </c>
      <c r="F201" s="281">
        <f t="shared" si="15"/>
        <v>-0.912</v>
      </c>
      <c r="G201" s="249" t="str">
        <f t="shared" si="12"/>
        <v>是</v>
      </c>
      <c r="H201" s="154" t="str">
        <f t="shared" si="13"/>
        <v>项</v>
      </c>
    </row>
    <row r="202" ht="36" customHeight="1" spans="1:8">
      <c r="A202" s="154">
        <f t="shared" si="14"/>
        <v>7</v>
      </c>
      <c r="B202" s="385">
        <v>2013350</v>
      </c>
      <c r="C202" s="278" t="s">
        <v>147</v>
      </c>
      <c r="D202" s="283">
        <f>VLOOKUP(B202,'[3]24'!$B$4:$D$1296,3,FALSE)</f>
        <v>270</v>
      </c>
      <c r="E202" s="283">
        <v>108</v>
      </c>
      <c r="F202" s="281">
        <f t="shared" si="15"/>
        <v>-0.6</v>
      </c>
      <c r="G202" s="249" t="str">
        <f t="shared" si="12"/>
        <v>是</v>
      </c>
      <c r="H202" s="154" t="str">
        <f t="shared" si="13"/>
        <v>项</v>
      </c>
    </row>
    <row r="203" ht="36" customHeight="1" spans="1:8">
      <c r="A203" s="154">
        <f t="shared" si="14"/>
        <v>7</v>
      </c>
      <c r="B203" s="385">
        <v>2013399</v>
      </c>
      <c r="C203" s="278" t="s">
        <v>252</v>
      </c>
      <c r="D203" s="283">
        <f>VLOOKUP(B203,'[3]24'!$B$4:$D$1296,3,FALSE)</f>
        <v>0</v>
      </c>
      <c r="E203" s="283">
        <v>0</v>
      </c>
      <c r="F203" s="281" t="str">
        <f t="shared" si="15"/>
        <v/>
      </c>
      <c r="G203" s="249" t="str">
        <f t="shared" si="12"/>
        <v>否</v>
      </c>
      <c r="H203" s="154" t="str">
        <f t="shared" si="13"/>
        <v>项</v>
      </c>
    </row>
    <row r="204" ht="36" customHeight="1" spans="1:8">
      <c r="A204" s="154">
        <f t="shared" si="14"/>
        <v>5</v>
      </c>
      <c r="B204" s="384">
        <v>20134</v>
      </c>
      <c r="C204" s="274" t="s">
        <v>253</v>
      </c>
      <c r="D204" s="307">
        <f>VLOOKUP(B204,'[3]24'!$B$4:$D$1296,3,FALSE)</f>
        <v>695</v>
      </c>
      <c r="E204" s="307">
        <v>382</v>
      </c>
      <c r="F204" s="276">
        <f t="shared" si="15"/>
        <v>-0.45</v>
      </c>
      <c r="G204" s="249" t="str">
        <f t="shared" si="12"/>
        <v>是</v>
      </c>
      <c r="H204" s="154" t="str">
        <f t="shared" si="13"/>
        <v>款</v>
      </c>
    </row>
    <row r="205" ht="36" customHeight="1" spans="1:8">
      <c r="A205" s="154">
        <f t="shared" si="14"/>
        <v>7</v>
      </c>
      <c r="B205" s="385">
        <v>2013401</v>
      </c>
      <c r="C205" s="278" t="s">
        <v>138</v>
      </c>
      <c r="D205" s="283">
        <f>VLOOKUP(B205,'[3]24'!$B$4:$D$1296,3,FALSE)</f>
        <v>155</v>
      </c>
      <c r="E205" s="283">
        <v>155</v>
      </c>
      <c r="F205" s="281">
        <f t="shared" si="15"/>
        <v>0</v>
      </c>
      <c r="G205" s="249" t="str">
        <f t="shared" si="12"/>
        <v>是</v>
      </c>
      <c r="H205" s="154" t="str">
        <f t="shared" si="13"/>
        <v>项</v>
      </c>
    </row>
    <row r="206" ht="36" customHeight="1" spans="1:8">
      <c r="A206" s="154">
        <f t="shared" si="14"/>
        <v>7</v>
      </c>
      <c r="B206" s="385">
        <v>2013402</v>
      </c>
      <c r="C206" s="278" t="s">
        <v>139</v>
      </c>
      <c r="D206" s="283">
        <f>VLOOKUP(B206,'[3]24'!$B$4:$D$1296,3,FALSE)</f>
        <v>1</v>
      </c>
      <c r="E206" s="283">
        <v>0</v>
      </c>
      <c r="F206" s="281">
        <f t="shared" si="15"/>
        <v>-1</v>
      </c>
      <c r="G206" s="249" t="str">
        <f t="shared" si="12"/>
        <v>是</v>
      </c>
      <c r="H206" s="154" t="str">
        <f t="shared" si="13"/>
        <v>项</v>
      </c>
    </row>
    <row r="207" ht="36" customHeight="1" spans="1:8">
      <c r="A207" s="154">
        <f t="shared" si="14"/>
        <v>7</v>
      </c>
      <c r="B207" s="385">
        <v>2013403</v>
      </c>
      <c r="C207" s="278" t="s">
        <v>140</v>
      </c>
      <c r="D207" s="283">
        <f>VLOOKUP(B207,'[3]24'!$B$4:$D$1296,3,FALSE)</f>
        <v>0</v>
      </c>
      <c r="E207" s="283">
        <v>0</v>
      </c>
      <c r="F207" s="281" t="str">
        <f t="shared" si="15"/>
        <v/>
      </c>
      <c r="G207" s="249" t="str">
        <f t="shared" si="12"/>
        <v>否</v>
      </c>
      <c r="H207" s="154" t="str">
        <f t="shared" si="13"/>
        <v>项</v>
      </c>
    </row>
    <row r="208" ht="36" customHeight="1" spans="1:8">
      <c r="A208" s="154">
        <f t="shared" si="14"/>
        <v>7</v>
      </c>
      <c r="B208" s="385">
        <v>2013404</v>
      </c>
      <c r="C208" s="278" t="s">
        <v>254</v>
      </c>
      <c r="D208" s="283">
        <f>VLOOKUP(B208,'[3]24'!$B$4:$D$1296,3,FALSE)</f>
        <v>464</v>
      </c>
      <c r="E208" s="283">
        <v>172</v>
      </c>
      <c r="F208" s="281">
        <f t="shared" si="15"/>
        <v>-0.629</v>
      </c>
      <c r="G208" s="249" t="str">
        <f t="shared" si="12"/>
        <v>是</v>
      </c>
      <c r="H208" s="154" t="str">
        <f t="shared" si="13"/>
        <v>项</v>
      </c>
    </row>
    <row r="209" ht="36" customHeight="1" spans="1:8">
      <c r="A209" s="154">
        <f t="shared" si="14"/>
        <v>7</v>
      </c>
      <c r="B209" s="385">
        <v>2013405</v>
      </c>
      <c r="C209" s="278" t="s">
        <v>255</v>
      </c>
      <c r="D209" s="283">
        <f>VLOOKUP(B209,'[3]24'!$B$4:$D$1296,3,FALSE)</f>
        <v>0</v>
      </c>
      <c r="E209" s="283">
        <v>0</v>
      </c>
      <c r="F209" s="281" t="str">
        <f t="shared" si="15"/>
        <v/>
      </c>
      <c r="G209" s="249" t="str">
        <f t="shared" si="12"/>
        <v>否</v>
      </c>
      <c r="H209" s="154" t="str">
        <f t="shared" si="13"/>
        <v>项</v>
      </c>
    </row>
    <row r="210" ht="36" customHeight="1" spans="1:8">
      <c r="A210" s="154">
        <f t="shared" si="14"/>
        <v>7</v>
      </c>
      <c r="B210" s="385">
        <v>2013450</v>
      </c>
      <c r="C210" s="278" t="s">
        <v>147</v>
      </c>
      <c r="D210" s="283">
        <f>VLOOKUP(B210,'[3]24'!$B$4:$D$1296,3,FALSE)</f>
        <v>34</v>
      </c>
      <c r="E210" s="283">
        <v>33</v>
      </c>
      <c r="F210" s="281">
        <f t="shared" si="15"/>
        <v>-0.029</v>
      </c>
      <c r="G210" s="249" t="str">
        <f t="shared" si="12"/>
        <v>是</v>
      </c>
      <c r="H210" s="154" t="str">
        <f t="shared" si="13"/>
        <v>项</v>
      </c>
    </row>
    <row r="211" ht="36" customHeight="1" spans="1:8">
      <c r="A211" s="154">
        <f t="shared" si="14"/>
        <v>7</v>
      </c>
      <c r="B211" s="385">
        <v>2013499</v>
      </c>
      <c r="C211" s="278" t="s">
        <v>256</v>
      </c>
      <c r="D211" s="283">
        <f>VLOOKUP(B211,'[3]24'!$B$4:$D$1296,3,FALSE)</f>
        <v>41</v>
      </c>
      <c r="E211" s="283">
        <v>22</v>
      </c>
      <c r="F211" s="281">
        <f t="shared" si="15"/>
        <v>-0.463</v>
      </c>
      <c r="G211" s="249" t="str">
        <f t="shared" si="12"/>
        <v>是</v>
      </c>
      <c r="H211" s="154" t="str">
        <f t="shared" si="13"/>
        <v>项</v>
      </c>
    </row>
    <row r="212" ht="36" customHeight="1" spans="1:8">
      <c r="A212" s="154">
        <f t="shared" si="14"/>
        <v>5</v>
      </c>
      <c r="B212" s="384">
        <v>20135</v>
      </c>
      <c r="C212" s="274" t="s">
        <v>257</v>
      </c>
      <c r="D212" s="307">
        <f>VLOOKUP(B212,'[3]24'!$B$4:$D$1296,3,FALSE)</f>
        <v>0</v>
      </c>
      <c r="E212" s="307">
        <v>0</v>
      </c>
      <c r="F212" s="276" t="str">
        <f t="shared" si="15"/>
        <v/>
      </c>
      <c r="G212" s="249" t="str">
        <f t="shared" si="12"/>
        <v>否</v>
      </c>
      <c r="H212" s="154" t="str">
        <f t="shared" si="13"/>
        <v>款</v>
      </c>
    </row>
    <row r="213" ht="36" customHeight="1" spans="1:8">
      <c r="A213" s="154">
        <f t="shared" si="14"/>
        <v>7</v>
      </c>
      <c r="B213" s="385">
        <v>2013501</v>
      </c>
      <c r="C213" s="278" t="s">
        <v>138</v>
      </c>
      <c r="D213" s="283">
        <f>VLOOKUP(B213,'[3]24'!$B$4:$D$1296,3,FALSE)</f>
        <v>0</v>
      </c>
      <c r="E213" s="283">
        <v>0</v>
      </c>
      <c r="F213" s="281" t="str">
        <f t="shared" si="15"/>
        <v/>
      </c>
      <c r="G213" s="249" t="str">
        <f t="shared" si="12"/>
        <v>否</v>
      </c>
      <c r="H213" s="154" t="str">
        <f t="shared" si="13"/>
        <v>项</v>
      </c>
    </row>
    <row r="214" ht="36" customHeight="1" spans="1:8">
      <c r="A214" s="154">
        <f t="shared" si="14"/>
        <v>7</v>
      </c>
      <c r="B214" s="385">
        <v>2013502</v>
      </c>
      <c r="C214" s="278" t="s">
        <v>139</v>
      </c>
      <c r="D214" s="283">
        <f>VLOOKUP(B214,'[3]24'!$B$4:$D$1296,3,FALSE)</f>
        <v>0</v>
      </c>
      <c r="E214" s="283">
        <v>0</v>
      </c>
      <c r="F214" s="281" t="str">
        <f t="shared" si="15"/>
        <v/>
      </c>
      <c r="G214" s="249" t="str">
        <f t="shared" si="12"/>
        <v>否</v>
      </c>
      <c r="H214" s="154" t="str">
        <f t="shared" si="13"/>
        <v>项</v>
      </c>
    </row>
    <row r="215" ht="36" customHeight="1" spans="1:8">
      <c r="A215" s="154">
        <f t="shared" si="14"/>
        <v>7</v>
      </c>
      <c r="B215" s="385">
        <v>2013503</v>
      </c>
      <c r="C215" s="278" t="s">
        <v>140</v>
      </c>
      <c r="D215" s="283">
        <f>VLOOKUP(B215,'[3]24'!$B$4:$D$1296,3,FALSE)</f>
        <v>0</v>
      </c>
      <c r="E215" s="283">
        <v>0</v>
      </c>
      <c r="F215" s="281" t="str">
        <f t="shared" si="15"/>
        <v/>
      </c>
      <c r="G215" s="249" t="str">
        <f t="shared" si="12"/>
        <v>否</v>
      </c>
      <c r="H215" s="154" t="str">
        <f t="shared" si="13"/>
        <v>项</v>
      </c>
    </row>
    <row r="216" ht="36" customHeight="1" spans="1:8">
      <c r="A216" s="154">
        <f t="shared" si="14"/>
        <v>7</v>
      </c>
      <c r="B216" s="385">
        <v>2013550</v>
      </c>
      <c r="C216" s="278" t="s">
        <v>147</v>
      </c>
      <c r="D216" s="283">
        <f>VLOOKUP(B216,'[3]24'!$B$4:$D$1296,3,FALSE)</f>
        <v>0</v>
      </c>
      <c r="E216" s="283">
        <v>0</v>
      </c>
      <c r="F216" s="281" t="str">
        <f t="shared" si="15"/>
        <v/>
      </c>
      <c r="G216" s="249" t="str">
        <f t="shared" si="12"/>
        <v>否</v>
      </c>
      <c r="H216" s="154" t="str">
        <f t="shared" si="13"/>
        <v>项</v>
      </c>
    </row>
    <row r="217" ht="36" customHeight="1" spans="1:8">
      <c r="A217" s="154">
        <f t="shared" si="14"/>
        <v>7</v>
      </c>
      <c r="B217" s="385">
        <v>2013599</v>
      </c>
      <c r="C217" s="278" t="s">
        <v>258</v>
      </c>
      <c r="D217" s="283">
        <f>VLOOKUP(B217,'[3]24'!$B$4:$D$1296,3,FALSE)</f>
        <v>0</v>
      </c>
      <c r="E217" s="283">
        <v>0</v>
      </c>
      <c r="F217" s="281" t="str">
        <f t="shared" si="15"/>
        <v/>
      </c>
      <c r="G217" s="249" t="str">
        <f t="shared" si="12"/>
        <v>否</v>
      </c>
      <c r="H217" s="154" t="str">
        <f t="shared" si="13"/>
        <v>项</v>
      </c>
    </row>
    <row r="218" ht="36" customHeight="1" spans="1:8">
      <c r="A218" s="154">
        <f t="shared" si="14"/>
        <v>5</v>
      </c>
      <c r="B218" s="384">
        <v>20136</v>
      </c>
      <c r="C218" s="274" t="s">
        <v>259</v>
      </c>
      <c r="D218" s="307">
        <f>VLOOKUP(B218,'[3]24'!$B$4:$D$1296,3,FALSE)</f>
        <v>93</v>
      </c>
      <c r="E218" s="307">
        <v>67</v>
      </c>
      <c r="F218" s="276">
        <f t="shared" si="15"/>
        <v>-0.28</v>
      </c>
      <c r="G218" s="249" t="str">
        <f t="shared" si="12"/>
        <v>是</v>
      </c>
      <c r="H218" s="154" t="str">
        <f t="shared" si="13"/>
        <v>款</v>
      </c>
    </row>
    <row r="219" ht="36" customHeight="1" spans="1:8">
      <c r="A219" s="154">
        <f t="shared" si="14"/>
        <v>7</v>
      </c>
      <c r="B219" s="385">
        <v>2013601</v>
      </c>
      <c r="C219" s="278" t="s">
        <v>138</v>
      </c>
      <c r="D219" s="283">
        <f>VLOOKUP(B219,'[3]24'!$B$4:$D$1296,3,FALSE)</f>
        <v>0</v>
      </c>
      <c r="E219" s="283">
        <v>0</v>
      </c>
      <c r="F219" s="281" t="str">
        <f t="shared" si="15"/>
        <v/>
      </c>
      <c r="G219" s="249" t="str">
        <f t="shared" si="12"/>
        <v>否</v>
      </c>
      <c r="H219" s="154" t="str">
        <f t="shared" si="13"/>
        <v>项</v>
      </c>
    </row>
    <row r="220" ht="36" customHeight="1" spans="1:8">
      <c r="A220" s="154">
        <f t="shared" si="14"/>
        <v>7</v>
      </c>
      <c r="B220" s="385">
        <v>2013602</v>
      </c>
      <c r="C220" s="278" t="s">
        <v>139</v>
      </c>
      <c r="D220" s="283">
        <f>VLOOKUP(B220,'[3]24'!$B$4:$D$1296,3,FALSE)</f>
        <v>10</v>
      </c>
      <c r="E220" s="283">
        <v>5</v>
      </c>
      <c r="F220" s="281">
        <f t="shared" si="15"/>
        <v>-0.5</v>
      </c>
      <c r="G220" s="249" t="str">
        <f t="shared" si="12"/>
        <v>是</v>
      </c>
      <c r="H220" s="154" t="str">
        <f t="shared" si="13"/>
        <v>项</v>
      </c>
    </row>
    <row r="221" ht="36" customHeight="1" spans="1:8">
      <c r="A221" s="154">
        <f t="shared" si="14"/>
        <v>7</v>
      </c>
      <c r="B221" s="385">
        <v>2013603</v>
      </c>
      <c r="C221" s="278" t="s">
        <v>140</v>
      </c>
      <c r="D221" s="283">
        <f>VLOOKUP(B221,'[3]24'!$B$4:$D$1296,3,FALSE)</f>
        <v>0</v>
      </c>
      <c r="E221" s="283">
        <v>0</v>
      </c>
      <c r="F221" s="281" t="str">
        <f t="shared" si="15"/>
        <v/>
      </c>
      <c r="G221" s="249" t="str">
        <f t="shared" si="12"/>
        <v>否</v>
      </c>
      <c r="H221" s="154" t="str">
        <f t="shared" si="13"/>
        <v>项</v>
      </c>
    </row>
    <row r="222" ht="36" customHeight="1" spans="1:8">
      <c r="A222" s="154">
        <f t="shared" si="14"/>
        <v>7</v>
      </c>
      <c r="B222" s="385">
        <v>2013650</v>
      </c>
      <c r="C222" s="278" t="s">
        <v>147</v>
      </c>
      <c r="D222" s="283">
        <f>VLOOKUP(B222,'[3]24'!$B$4:$D$1296,3,FALSE)</f>
        <v>55</v>
      </c>
      <c r="E222" s="283">
        <v>42</v>
      </c>
      <c r="F222" s="281">
        <f t="shared" si="15"/>
        <v>-0.236</v>
      </c>
      <c r="G222" s="249" t="str">
        <f t="shared" si="12"/>
        <v>是</v>
      </c>
      <c r="H222" s="154" t="str">
        <f t="shared" si="13"/>
        <v>项</v>
      </c>
    </row>
    <row r="223" ht="36" customHeight="1" spans="1:8">
      <c r="A223" s="154">
        <f t="shared" si="14"/>
        <v>7</v>
      </c>
      <c r="B223" s="385">
        <v>2013699</v>
      </c>
      <c r="C223" s="278" t="s">
        <v>260</v>
      </c>
      <c r="D223" s="283">
        <f>VLOOKUP(B223,'[3]24'!$B$4:$D$1296,3,FALSE)</f>
        <v>28</v>
      </c>
      <c r="E223" s="283">
        <v>20</v>
      </c>
      <c r="F223" s="281">
        <f t="shared" si="15"/>
        <v>-0.286</v>
      </c>
      <c r="G223" s="249" t="str">
        <f t="shared" si="12"/>
        <v>是</v>
      </c>
      <c r="H223" s="154" t="str">
        <f t="shared" si="13"/>
        <v>项</v>
      </c>
    </row>
    <row r="224" ht="36" customHeight="1" spans="1:8">
      <c r="A224" s="154">
        <f t="shared" si="14"/>
        <v>5</v>
      </c>
      <c r="B224" s="384">
        <v>20137</v>
      </c>
      <c r="C224" s="274" t="s">
        <v>261</v>
      </c>
      <c r="D224" s="307">
        <f>VLOOKUP(B224,'[3]24'!$B$4:$D$1296,3,FALSE)</f>
        <v>0</v>
      </c>
      <c r="E224" s="307">
        <v>0</v>
      </c>
      <c r="F224" s="276" t="str">
        <f t="shared" si="15"/>
        <v/>
      </c>
      <c r="G224" s="249" t="str">
        <f t="shared" si="12"/>
        <v>否</v>
      </c>
      <c r="H224" s="154" t="str">
        <f t="shared" si="13"/>
        <v>款</v>
      </c>
    </row>
    <row r="225" ht="36" customHeight="1" spans="1:8">
      <c r="A225" s="154">
        <f t="shared" si="14"/>
        <v>7</v>
      </c>
      <c r="B225" s="385">
        <v>2013701</v>
      </c>
      <c r="C225" s="278" t="s">
        <v>138</v>
      </c>
      <c r="D225" s="283">
        <f>VLOOKUP(B225,'[3]24'!$B$4:$D$1296,3,FALSE)</f>
        <v>0</v>
      </c>
      <c r="E225" s="283">
        <v>0</v>
      </c>
      <c r="F225" s="281" t="str">
        <f t="shared" si="15"/>
        <v/>
      </c>
      <c r="G225" s="249" t="str">
        <f t="shared" si="12"/>
        <v>否</v>
      </c>
      <c r="H225" s="154" t="str">
        <f t="shared" si="13"/>
        <v>项</v>
      </c>
    </row>
    <row r="226" ht="36" customHeight="1" spans="1:8">
      <c r="A226" s="154">
        <f t="shared" si="14"/>
        <v>7</v>
      </c>
      <c r="B226" s="385">
        <v>2013702</v>
      </c>
      <c r="C226" s="278" t="s">
        <v>139</v>
      </c>
      <c r="D226" s="283">
        <f>VLOOKUP(B226,'[3]24'!$B$4:$D$1296,3,FALSE)</f>
        <v>0</v>
      </c>
      <c r="E226" s="283">
        <v>0</v>
      </c>
      <c r="F226" s="281" t="str">
        <f t="shared" si="15"/>
        <v/>
      </c>
      <c r="G226" s="249" t="str">
        <f t="shared" si="12"/>
        <v>否</v>
      </c>
      <c r="H226" s="154" t="str">
        <f t="shared" si="13"/>
        <v>项</v>
      </c>
    </row>
    <row r="227" ht="36" customHeight="1" spans="1:8">
      <c r="A227" s="154">
        <f t="shared" si="14"/>
        <v>7</v>
      </c>
      <c r="B227" s="385">
        <v>2013703</v>
      </c>
      <c r="C227" s="278" t="s">
        <v>140</v>
      </c>
      <c r="D227" s="283">
        <f>VLOOKUP(B227,'[3]24'!$B$4:$D$1296,3,FALSE)</f>
        <v>0</v>
      </c>
      <c r="E227" s="283">
        <v>0</v>
      </c>
      <c r="F227" s="281" t="str">
        <f t="shared" si="15"/>
        <v/>
      </c>
      <c r="G227" s="249" t="str">
        <f t="shared" si="12"/>
        <v>否</v>
      </c>
      <c r="H227" s="154" t="str">
        <f t="shared" si="13"/>
        <v>项</v>
      </c>
    </row>
    <row r="228" ht="36" customHeight="1" spans="1:8">
      <c r="A228" s="154">
        <f t="shared" si="14"/>
        <v>7</v>
      </c>
      <c r="B228" s="385">
        <v>2013704</v>
      </c>
      <c r="C228" s="278" t="s">
        <v>262</v>
      </c>
      <c r="D228" s="283">
        <f>VLOOKUP(B228,'[3]24'!$B$4:$D$1296,3,FALSE)</f>
        <v>0</v>
      </c>
      <c r="E228" s="283">
        <v>0</v>
      </c>
      <c r="F228" s="281" t="str">
        <f t="shared" si="15"/>
        <v/>
      </c>
      <c r="G228" s="249" t="str">
        <f t="shared" si="12"/>
        <v>否</v>
      </c>
      <c r="H228" s="154" t="str">
        <f t="shared" si="13"/>
        <v>项</v>
      </c>
    </row>
    <row r="229" ht="36" customHeight="1" spans="1:8">
      <c r="A229" s="154">
        <f t="shared" si="14"/>
        <v>7</v>
      </c>
      <c r="B229" s="385">
        <v>2013750</v>
      </c>
      <c r="C229" s="278" t="s">
        <v>147</v>
      </c>
      <c r="D229" s="283">
        <f>VLOOKUP(B229,'[3]24'!$B$4:$D$1296,3,FALSE)</f>
        <v>0</v>
      </c>
      <c r="E229" s="283">
        <v>0</v>
      </c>
      <c r="F229" s="281" t="str">
        <f t="shared" si="15"/>
        <v/>
      </c>
      <c r="G229" s="249" t="str">
        <f t="shared" si="12"/>
        <v>否</v>
      </c>
      <c r="H229" s="154" t="str">
        <f t="shared" si="13"/>
        <v>项</v>
      </c>
    </row>
    <row r="230" ht="36" customHeight="1" spans="1:8">
      <c r="A230" s="154">
        <f t="shared" si="14"/>
        <v>7</v>
      </c>
      <c r="B230" s="385">
        <v>2013799</v>
      </c>
      <c r="C230" s="278" t="s">
        <v>263</v>
      </c>
      <c r="D230" s="283">
        <f>VLOOKUP(B230,'[3]24'!$B$4:$D$1296,3,FALSE)</f>
        <v>0</v>
      </c>
      <c r="E230" s="283">
        <v>0</v>
      </c>
      <c r="F230" s="281" t="str">
        <f t="shared" si="15"/>
        <v/>
      </c>
      <c r="G230" s="249" t="str">
        <f t="shared" si="12"/>
        <v>否</v>
      </c>
      <c r="H230" s="154" t="str">
        <f t="shared" si="13"/>
        <v>项</v>
      </c>
    </row>
    <row r="231" ht="36" customHeight="1" spans="1:8">
      <c r="A231" s="154">
        <f t="shared" si="14"/>
        <v>5</v>
      </c>
      <c r="B231" s="384">
        <v>20138</v>
      </c>
      <c r="C231" s="274" t="s">
        <v>264</v>
      </c>
      <c r="D231" s="307">
        <f>VLOOKUP(B231,'[3]24'!$B$4:$D$1296,3,FALSE)</f>
        <v>974</v>
      </c>
      <c r="E231" s="307">
        <v>939</v>
      </c>
      <c r="F231" s="276">
        <f t="shared" si="15"/>
        <v>-0.036</v>
      </c>
      <c r="G231" s="249" t="str">
        <f t="shared" si="12"/>
        <v>是</v>
      </c>
      <c r="H231" s="154" t="str">
        <f t="shared" si="13"/>
        <v>款</v>
      </c>
    </row>
    <row r="232" ht="36" customHeight="1" spans="1:8">
      <c r="A232" s="154">
        <f t="shared" si="14"/>
        <v>7</v>
      </c>
      <c r="B232" s="385">
        <v>2013801</v>
      </c>
      <c r="C232" s="278" t="s">
        <v>138</v>
      </c>
      <c r="D232" s="283">
        <f>VLOOKUP(B232,'[3]24'!$B$4:$D$1296,3,FALSE)</f>
        <v>792</v>
      </c>
      <c r="E232" s="283">
        <v>760</v>
      </c>
      <c r="F232" s="281">
        <f t="shared" si="15"/>
        <v>-0.04</v>
      </c>
      <c r="G232" s="249" t="str">
        <f t="shared" si="12"/>
        <v>是</v>
      </c>
      <c r="H232" s="154" t="str">
        <f t="shared" si="13"/>
        <v>项</v>
      </c>
    </row>
    <row r="233" ht="36" customHeight="1" spans="1:8">
      <c r="A233" s="154">
        <f t="shared" si="14"/>
        <v>7</v>
      </c>
      <c r="B233" s="385">
        <v>2013802</v>
      </c>
      <c r="C233" s="278" t="s">
        <v>139</v>
      </c>
      <c r="D233" s="283">
        <f>VLOOKUP(B233,'[3]24'!$B$4:$D$1296,3,FALSE)</f>
        <v>0</v>
      </c>
      <c r="E233" s="283">
        <v>0</v>
      </c>
      <c r="F233" s="281" t="str">
        <f t="shared" si="15"/>
        <v/>
      </c>
      <c r="G233" s="249" t="str">
        <f t="shared" si="12"/>
        <v>否</v>
      </c>
      <c r="H233" s="154" t="str">
        <f t="shared" si="13"/>
        <v>项</v>
      </c>
    </row>
    <row r="234" ht="36" customHeight="1" spans="1:8">
      <c r="A234" s="154">
        <f t="shared" si="14"/>
        <v>7</v>
      </c>
      <c r="B234" s="385">
        <v>2013803</v>
      </c>
      <c r="C234" s="278" t="s">
        <v>140</v>
      </c>
      <c r="D234" s="283">
        <f>VLOOKUP(B234,'[3]24'!$B$4:$D$1296,3,FALSE)</f>
        <v>0</v>
      </c>
      <c r="E234" s="283">
        <v>0</v>
      </c>
      <c r="F234" s="281" t="str">
        <f t="shared" si="15"/>
        <v/>
      </c>
      <c r="G234" s="249" t="str">
        <f t="shared" si="12"/>
        <v>否</v>
      </c>
      <c r="H234" s="154" t="str">
        <f t="shared" si="13"/>
        <v>项</v>
      </c>
    </row>
    <row r="235" ht="36" customHeight="1" spans="1:8">
      <c r="A235" s="154">
        <f t="shared" si="14"/>
        <v>7</v>
      </c>
      <c r="B235" s="385">
        <v>2013804</v>
      </c>
      <c r="C235" s="278" t="s">
        <v>265</v>
      </c>
      <c r="D235" s="283">
        <f>VLOOKUP(B235,'[3]24'!$B$4:$D$1296,3,FALSE)</f>
        <v>21</v>
      </c>
      <c r="E235" s="283">
        <v>0</v>
      </c>
      <c r="F235" s="281">
        <f t="shared" si="15"/>
        <v>-1</v>
      </c>
      <c r="G235" s="249" t="str">
        <f t="shared" si="12"/>
        <v>是</v>
      </c>
      <c r="H235" s="154" t="str">
        <f t="shared" si="13"/>
        <v>项</v>
      </c>
    </row>
    <row r="236" ht="36" customHeight="1" spans="1:8">
      <c r="A236" s="154">
        <f t="shared" si="14"/>
        <v>7</v>
      </c>
      <c r="B236" s="385">
        <v>2013805</v>
      </c>
      <c r="C236" s="278" t="s">
        <v>266</v>
      </c>
      <c r="D236" s="283">
        <f>VLOOKUP(B236,'[3]24'!$B$4:$D$1296,3,FALSE)</f>
        <v>12</v>
      </c>
      <c r="E236" s="283">
        <v>0</v>
      </c>
      <c r="F236" s="281">
        <f t="shared" si="15"/>
        <v>-1</v>
      </c>
      <c r="G236" s="249" t="str">
        <f t="shared" si="12"/>
        <v>是</v>
      </c>
      <c r="H236" s="154" t="str">
        <f t="shared" si="13"/>
        <v>项</v>
      </c>
    </row>
    <row r="237" ht="36" customHeight="1" spans="1:8">
      <c r="A237" s="154">
        <f t="shared" si="14"/>
        <v>7</v>
      </c>
      <c r="B237" s="385">
        <v>2013808</v>
      </c>
      <c r="C237" s="278" t="s">
        <v>179</v>
      </c>
      <c r="D237" s="283">
        <f>VLOOKUP(B237,'[3]24'!$B$4:$D$1296,3,FALSE)</f>
        <v>0</v>
      </c>
      <c r="E237" s="283">
        <v>0</v>
      </c>
      <c r="F237" s="281" t="str">
        <f t="shared" si="15"/>
        <v/>
      </c>
      <c r="G237" s="249" t="str">
        <f t="shared" si="12"/>
        <v>否</v>
      </c>
      <c r="H237" s="154" t="str">
        <f t="shared" si="13"/>
        <v>项</v>
      </c>
    </row>
    <row r="238" ht="36" customHeight="1" spans="1:8">
      <c r="A238" s="154">
        <f t="shared" si="14"/>
        <v>7</v>
      </c>
      <c r="B238" s="385">
        <v>2013810</v>
      </c>
      <c r="C238" s="278" t="s">
        <v>267</v>
      </c>
      <c r="D238" s="283">
        <f>VLOOKUP(B238,'[3]24'!$B$4:$D$1296,3,FALSE)</f>
        <v>3</v>
      </c>
      <c r="E238" s="283">
        <v>0</v>
      </c>
      <c r="F238" s="281">
        <f t="shared" si="15"/>
        <v>-1</v>
      </c>
      <c r="G238" s="249" t="str">
        <f t="shared" si="12"/>
        <v>是</v>
      </c>
      <c r="H238" s="154" t="str">
        <f t="shared" si="13"/>
        <v>项</v>
      </c>
    </row>
    <row r="239" ht="36" customHeight="1" spans="1:8">
      <c r="A239" s="154">
        <f t="shared" si="14"/>
        <v>7</v>
      </c>
      <c r="B239" s="385">
        <v>2013812</v>
      </c>
      <c r="C239" s="278" t="s">
        <v>268</v>
      </c>
      <c r="D239" s="283">
        <f>VLOOKUP(B239,'[3]24'!$B$4:$D$1296,3,FALSE)</f>
        <v>1</v>
      </c>
      <c r="E239" s="283">
        <v>2</v>
      </c>
      <c r="F239" s="281">
        <f t="shared" si="15"/>
        <v>1</v>
      </c>
      <c r="G239" s="249" t="str">
        <f t="shared" si="12"/>
        <v>是</v>
      </c>
      <c r="H239" s="154" t="str">
        <f t="shared" si="13"/>
        <v>项</v>
      </c>
    </row>
    <row r="240" ht="36" customHeight="1" spans="1:8">
      <c r="A240" s="154">
        <f t="shared" si="14"/>
        <v>7</v>
      </c>
      <c r="B240" s="385">
        <v>2013813</v>
      </c>
      <c r="C240" s="278" t="s">
        <v>269</v>
      </c>
      <c r="D240" s="283">
        <f>VLOOKUP(B240,'[3]24'!$B$4:$D$1296,3,FALSE)</f>
        <v>0</v>
      </c>
      <c r="E240" s="283">
        <v>0</v>
      </c>
      <c r="F240" s="281" t="str">
        <f t="shared" si="15"/>
        <v/>
      </c>
      <c r="G240" s="249" t="str">
        <f t="shared" si="12"/>
        <v>否</v>
      </c>
      <c r="H240" s="154" t="str">
        <f t="shared" si="13"/>
        <v>项</v>
      </c>
    </row>
    <row r="241" ht="36" customHeight="1" spans="1:8">
      <c r="A241" s="154">
        <f t="shared" si="14"/>
        <v>7</v>
      </c>
      <c r="B241" s="385">
        <v>2013814</v>
      </c>
      <c r="C241" s="278" t="s">
        <v>270</v>
      </c>
      <c r="D241" s="283">
        <f>VLOOKUP(B241,'[3]24'!$B$4:$D$1296,3,FALSE)</f>
        <v>0</v>
      </c>
      <c r="E241" s="283">
        <v>0</v>
      </c>
      <c r="F241" s="281" t="str">
        <f t="shared" si="15"/>
        <v/>
      </c>
      <c r="G241" s="249" t="str">
        <f t="shared" si="12"/>
        <v>否</v>
      </c>
      <c r="H241" s="154" t="str">
        <f t="shared" si="13"/>
        <v>项</v>
      </c>
    </row>
    <row r="242" ht="36" customHeight="1" spans="1:8">
      <c r="A242" s="154">
        <f t="shared" si="14"/>
        <v>7</v>
      </c>
      <c r="B242" s="385">
        <v>2013815</v>
      </c>
      <c r="C242" s="278" t="s">
        <v>271</v>
      </c>
      <c r="D242" s="283">
        <f>VLOOKUP(B242,'[3]24'!$B$4:$D$1296,3,FALSE)</f>
        <v>0</v>
      </c>
      <c r="E242" s="283">
        <v>0</v>
      </c>
      <c r="F242" s="281" t="str">
        <f t="shared" si="15"/>
        <v/>
      </c>
      <c r="G242" s="249" t="str">
        <f t="shared" si="12"/>
        <v>否</v>
      </c>
      <c r="H242" s="154" t="str">
        <f t="shared" si="13"/>
        <v>项</v>
      </c>
    </row>
    <row r="243" ht="36" customHeight="1" spans="1:8">
      <c r="A243" s="154">
        <f t="shared" si="14"/>
        <v>7</v>
      </c>
      <c r="B243" s="385">
        <v>2013816</v>
      </c>
      <c r="C243" s="278" t="s">
        <v>272</v>
      </c>
      <c r="D243" s="283">
        <f>VLOOKUP(B243,'[3]24'!$B$4:$D$1296,3,FALSE)</f>
        <v>13</v>
      </c>
      <c r="E243" s="283">
        <v>38</v>
      </c>
      <c r="F243" s="281">
        <f t="shared" si="15"/>
        <v>1.923</v>
      </c>
      <c r="G243" s="249" t="str">
        <f t="shared" si="12"/>
        <v>是</v>
      </c>
      <c r="H243" s="154" t="str">
        <f t="shared" si="13"/>
        <v>项</v>
      </c>
    </row>
    <row r="244" ht="36" customHeight="1" spans="1:8">
      <c r="A244" s="154">
        <f t="shared" si="14"/>
        <v>7</v>
      </c>
      <c r="B244" s="385">
        <v>2013850</v>
      </c>
      <c r="C244" s="278" t="s">
        <v>147</v>
      </c>
      <c r="D244" s="283">
        <f>VLOOKUP(B244,'[3]24'!$B$4:$D$1296,3,FALSE)</f>
        <v>127</v>
      </c>
      <c r="E244" s="283">
        <v>126</v>
      </c>
      <c r="F244" s="281">
        <f t="shared" si="15"/>
        <v>-0.008</v>
      </c>
      <c r="G244" s="249" t="str">
        <f t="shared" si="12"/>
        <v>是</v>
      </c>
      <c r="H244" s="154" t="str">
        <f t="shared" si="13"/>
        <v>项</v>
      </c>
    </row>
    <row r="245" ht="36" customHeight="1" spans="1:8">
      <c r="A245" s="154">
        <f t="shared" si="14"/>
        <v>7</v>
      </c>
      <c r="B245" s="385">
        <v>2013899</v>
      </c>
      <c r="C245" s="278" t="s">
        <v>273</v>
      </c>
      <c r="D245" s="283">
        <f>VLOOKUP(B245,'[3]24'!$B$4:$D$1296,3,FALSE)</f>
        <v>5</v>
      </c>
      <c r="E245" s="283">
        <v>13</v>
      </c>
      <c r="F245" s="281">
        <f t="shared" si="15"/>
        <v>1.6</v>
      </c>
      <c r="G245" s="249" t="str">
        <f t="shared" si="12"/>
        <v>是</v>
      </c>
      <c r="H245" s="154" t="str">
        <f t="shared" si="13"/>
        <v>项</v>
      </c>
    </row>
    <row r="246" ht="36" customHeight="1" spans="1:8">
      <c r="A246" s="154">
        <f t="shared" si="14"/>
        <v>5</v>
      </c>
      <c r="B246" s="384">
        <v>20199</v>
      </c>
      <c r="C246" s="274" t="s">
        <v>274</v>
      </c>
      <c r="D246" s="307">
        <f>VLOOKUP(B246,'[3]24'!$B$4:$D$1296,3,FALSE)</f>
        <v>4422</v>
      </c>
      <c r="E246" s="307">
        <v>1612</v>
      </c>
      <c r="F246" s="276">
        <f t="shared" si="15"/>
        <v>-0.635</v>
      </c>
      <c r="G246" s="249" t="str">
        <f t="shared" si="12"/>
        <v>是</v>
      </c>
      <c r="H246" s="154" t="str">
        <f t="shared" si="13"/>
        <v>款</v>
      </c>
    </row>
    <row r="247" ht="36" customHeight="1" spans="1:8">
      <c r="A247" s="154">
        <f t="shared" si="14"/>
        <v>7</v>
      </c>
      <c r="B247" s="385">
        <v>2019901</v>
      </c>
      <c r="C247" s="278" t="s">
        <v>275</v>
      </c>
      <c r="D247" s="283">
        <f>VLOOKUP(B247,'[3]24'!$B$4:$D$1296,3,FALSE)</f>
        <v>0</v>
      </c>
      <c r="E247" s="283">
        <v>0</v>
      </c>
      <c r="F247" s="281" t="str">
        <f t="shared" si="15"/>
        <v/>
      </c>
      <c r="G247" s="249" t="str">
        <f t="shared" si="12"/>
        <v>否</v>
      </c>
      <c r="H247" s="154" t="str">
        <f t="shared" si="13"/>
        <v>项</v>
      </c>
    </row>
    <row r="248" ht="36" customHeight="1" spans="1:8">
      <c r="A248" s="154">
        <f t="shared" si="14"/>
        <v>7</v>
      </c>
      <c r="B248" s="385">
        <v>2019999</v>
      </c>
      <c r="C248" s="278" t="s">
        <v>276</v>
      </c>
      <c r="D248" s="283">
        <f>VLOOKUP(B248,'[3]24'!$B$4:$D$1296,3,FALSE)</f>
        <v>4422</v>
      </c>
      <c r="E248" s="283">
        <v>1612</v>
      </c>
      <c r="F248" s="281">
        <f t="shared" si="15"/>
        <v>-0.635</v>
      </c>
      <c r="G248" s="249" t="str">
        <f t="shared" si="12"/>
        <v>是</v>
      </c>
      <c r="H248" s="154" t="str">
        <f t="shared" si="13"/>
        <v>项</v>
      </c>
    </row>
    <row r="249" ht="36" customHeight="1" spans="1:8">
      <c r="A249" s="154">
        <f t="shared" si="14"/>
        <v>3</v>
      </c>
      <c r="B249" s="384">
        <v>202</v>
      </c>
      <c r="C249" s="274" t="s">
        <v>73</v>
      </c>
      <c r="D249" s="307">
        <f>VLOOKUP(B249,'[3]24'!$B$4:$D$1296,3,FALSE)</f>
        <v>0</v>
      </c>
      <c r="E249" s="307">
        <v>0</v>
      </c>
      <c r="F249" s="276" t="str">
        <f t="shared" si="15"/>
        <v/>
      </c>
      <c r="G249" s="249" t="str">
        <f t="shared" si="12"/>
        <v>是</v>
      </c>
      <c r="H249" s="154" t="str">
        <f t="shared" si="13"/>
        <v>类</v>
      </c>
    </row>
    <row r="250" ht="36" customHeight="1" spans="1:8">
      <c r="A250" s="154">
        <f t="shared" si="14"/>
        <v>5</v>
      </c>
      <c r="B250" s="384">
        <v>20205</v>
      </c>
      <c r="C250" s="274" t="s">
        <v>277</v>
      </c>
      <c r="D250" s="307">
        <f>VLOOKUP(B250,'[3]24'!$B$4:$D$1296,3,FALSE)</f>
        <v>0</v>
      </c>
      <c r="E250" s="307">
        <v>0</v>
      </c>
      <c r="F250" s="276" t="str">
        <f t="shared" si="15"/>
        <v/>
      </c>
      <c r="G250" s="249" t="str">
        <f t="shared" si="12"/>
        <v>否</v>
      </c>
      <c r="H250" s="154" t="str">
        <f t="shared" si="13"/>
        <v>款</v>
      </c>
    </row>
    <row r="251" ht="36" customHeight="1" spans="1:8">
      <c r="A251" s="154">
        <f t="shared" si="14"/>
        <v>5</v>
      </c>
      <c r="B251" s="384">
        <v>20299</v>
      </c>
      <c r="C251" s="274" t="s">
        <v>278</v>
      </c>
      <c r="D251" s="307">
        <f>VLOOKUP(B251,'[3]24'!$B$4:$D$1296,3,FALSE)</f>
        <v>0</v>
      </c>
      <c r="E251" s="307">
        <v>0</v>
      </c>
      <c r="F251" s="276" t="str">
        <f t="shared" si="15"/>
        <v/>
      </c>
      <c r="G251" s="249" t="str">
        <f t="shared" si="12"/>
        <v>否</v>
      </c>
      <c r="H251" s="154" t="str">
        <f t="shared" si="13"/>
        <v>款</v>
      </c>
    </row>
    <row r="252" ht="36" customHeight="1" spans="1:8">
      <c r="A252" s="154">
        <f t="shared" si="14"/>
        <v>3</v>
      </c>
      <c r="B252" s="384">
        <v>203</v>
      </c>
      <c r="C252" s="274" t="s">
        <v>75</v>
      </c>
      <c r="D252" s="307">
        <f>VLOOKUP(B252,'[3]24'!$B$4:$D$1296,3,FALSE)</f>
        <v>196</v>
      </c>
      <c r="E252" s="307">
        <v>291</v>
      </c>
      <c r="F252" s="276">
        <f t="shared" si="15"/>
        <v>0.485</v>
      </c>
      <c r="G252" s="249" t="str">
        <f t="shared" si="12"/>
        <v>是</v>
      </c>
      <c r="H252" s="154" t="str">
        <f t="shared" si="13"/>
        <v>类</v>
      </c>
    </row>
    <row r="253" ht="36" customHeight="1" spans="1:8">
      <c r="A253" s="154">
        <f t="shared" si="14"/>
        <v>5</v>
      </c>
      <c r="B253" s="389">
        <v>20301</v>
      </c>
      <c r="C253" s="274" t="s">
        <v>279</v>
      </c>
      <c r="D253" s="307">
        <f>VLOOKUP(B253,'[3]24'!$B$4:$D$1296,3,FALSE)</f>
        <v>0</v>
      </c>
      <c r="E253" s="307">
        <v>0</v>
      </c>
      <c r="F253" s="276" t="str">
        <f t="shared" si="15"/>
        <v/>
      </c>
      <c r="G253" s="249" t="str">
        <f t="shared" si="12"/>
        <v>否</v>
      </c>
      <c r="H253" s="154" t="str">
        <f t="shared" si="13"/>
        <v>款</v>
      </c>
    </row>
    <row r="254" ht="36" customHeight="1" spans="1:8">
      <c r="A254" s="154">
        <f t="shared" si="14"/>
        <v>7</v>
      </c>
      <c r="B254" s="390">
        <v>2030101</v>
      </c>
      <c r="C254" s="278" t="s">
        <v>280</v>
      </c>
      <c r="D254" s="283">
        <f>VLOOKUP(B254,'[3]24'!$B$4:$D$1296,3,FALSE)</f>
        <v>0</v>
      </c>
      <c r="E254" s="283">
        <v>0</v>
      </c>
      <c r="F254" s="281" t="str">
        <f t="shared" si="15"/>
        <v/>
      </c>
      <c r="G254" s="249" t="str">
        <f t="shared" si="12"/>
        <v>否</v>
      </c>
      <c r="H254" s="154" t="str">
        <f t="shared" si="13"/>
        <v>项</v>
      </c>
    </row>
    <row r="255" ht="36" customHeight="1" spans="1:8">
      <c r="A255" s="154">
        <f t="shared" si="14"/>
        <v>5</v>
      </c>
      <c r="B255" s="389">
        <v>20304</v>
      </c>
      <c r="C255" s="274" t="s">
        <v>281</v>
      </c>
      <c r="D255" s="307">
        <f>VLOOKUP(B255,'[3]24'!$B$4:$D$1296,3,FALSE)</f>
        <v>0</v>
      </c>
      <c r="E255" s="307">
        <v>0</v>
      </c>
      <c r="F255" s="276" t="str">
        <f t="shared" si="15"/>
        <v/>
      </c>
      <c r="G255" s="249" t="str">
        <f t="shared" si="12"/>
        <v>否</v>
      </c>
      <c r="H255" s="154" t="str">
        <f t="shared" si="13"/>
        <v>款</v>
      </c>
    </row>
    <row r="256" ht="36" customHeight="1" spans="1:8">
      <c r="A256" s="154">
        <f t="shared" si="14"/>
        <v>7</v>
      </c>
      <c r="B256" s="390">
        <v>2030401</v>
      </c>
      <c r="C256" s="278" t="s">
        <v>282</v>
      </c>
      <c r="D256" s="283">
        <f>VLOOKUP(B256,'[3]24'!$B$4:$D$1296,3,FALSE)</f>
        <v>0</v>
      </c>
      <c r="E256" s="283">
        <v>0</v>
      </c>
      <c r="F256" s="281" t="str">
        <f t="shared" si="15"/>
        <v/>
      </c>
      <c r="G256" s="249" t="str">
        <f t="shared" si="12"/>
        <v>否</v>
      </c>
      <c r="H256" s="154" t="str">
        <f t="shared" si="13"/>
        <v>项</v>
      </c>
    </row>
    <row r="257" ht="36" customHeight="1" spans="1:8">
      <c r="A257" s="154">
        <f t="shared" si="14"/>
        <v>5</v>
      </c>
      <c r="B257" s="389">
        <v>20305</v>
      </c>
      <c r="C257" s="274" t="s">
        <v>283</v>
      </c>
      <c r="D257" s="307">
        <f>VLOOKUP(B257,'[3]24'!$B$4:$D$1296,3,FALSE)</f>
        <v>0</v>
      </c>
      <c r="E257" s="307">
        <v>0</v>
      </c>
      <c r="F257" s="276" t="str">
        <f t="shared" si="15"/>
        <v/>
      </c>
      <c r="G257" s="249" t="str">
        <f t="shared" si="12"/>
        <v>否</v>
      </c>
      <c r="H257" s="154" t="str">
        <f t="shared" si="13"/>
        <v>款</v>
      </c>
    </row>
    <row r="258" ht="36" customHeight="1" spans="1:8">
      <c r="A258" s="154">
        <f t="shared" si="14"/>
        <v>7</v>
      </c>
      <c r="B258" s="390">
        <v>2030501</v>
      </c>
      <c r="C258" s="278" t="s">
        <v>284</v>
      </c>
      <c r="D258" s="283">
        <f>VLOOKUP(B258,'[3]24'!$B$4:$D$1296,3,FALSE)</f>
        <v>0</v>
      </c>
      <c r="E258" s="283">
        <v>0</v>
      </c>
      <c r="F258" s="281" t="str">
        <f t="shared" si="15"/>
        <v/>
      </c>
      <c r="G258" s="249" t="str">
        <f t="shared" si="12"/>
        <v>否</v>
      </c>
      <c r="H258" s="154" t="str">
        <f t="shared" si="13"/>
        <v>项</v>
      </c>
    </row>
    <row r="259" ht="36" customHeight="1" spans="1:8">
      <c r="A259" s="154">
        <f t="shared" si="14"/>
        <v>5</v>
      </c>
      <c r="B259" s="384">
        <v>20306</v>
      </c>
      <c r="C259" s="274" t="s">
        <v>285</v>
      </c>
      <c r="D259" s="307">
        <f>VLOOKUP(B259,'[3]24'!$B$4:$D$1296,3,FALSE)</f>
        <v>196</v>
      </c>
      <c r="E259" s="307">
        <v>289</v>
      </c>
      <c r="F259" s="276">
        <f t="shared" si="15"/>
        <v>0.474</v>
      </c>
      <c r="G259" s="249" t="str">
        <f t="shared" si="12"/>
        <v>是</v>
      </c>
      <c r="H259" s="154" t="str">
        <f t="shared" si="13"/>
        <v>款</v>
      </c>
    </row>
    <row r="260" ht="36" customHeight="1" spans="1:8">
      <c r="A260" s="154">
        <f t="shared" si="14"/>
        <v>7</v>
      </c>
      <c r="B260" s="385">
        <v>2030601</v>
      </c>
      <c r="C260" s="278" t="s">
        <v>286</v>
      </c>
      <c r="D260" s="283">
        <f>VLOOKUP(B260,'[3]24'!$B$4:$D$1296,3,FALSE)</f>
        <v>88</v>
      </c>
      <c r="E260" s="283">
        <v>111</v>
      </c>
      <c r="F260" s="281">
        <f t="shared" si="15"/>
        <v>0.261</v>
      </c>
      <c r="G260" s="249" t="str">
        <f t="shared" ref="G260:G270" si="16">IF(LEN(B260)=3,"是",IF(C260&lt;&gt;"",IF(SUM(D260:E260)&lt;&gt;0,"是","否"),"是"))</f>
        <v>是</v>
      </c>
      <c r="H260" s="154" t="str">
        <f t="shared" ref="H260:H270" si="17">IF(LEN(B260)=3,"类",IF(LEN(B260)=5,"款","项"))</f>
        <v>项</v>
      </c>
    </row>
    <row r="261" ht="36" customHeight="1" spans="1:8">
      <c r="A261" s="154">
        <f t="shared" ref="A261:A324" si="18">LEN(B261)</f>
        <v>7</v>
      </c>
      <c r="B261" s="385">
        <v>2030602</v>
      </c>
      <c r="C261" s="278" t="s">
        <v>287</v>
      </c>
      <c r="D261" s="283">
        <f>VLOOKUP(B261,'[3]24'!$B$4:$D$1296,3,FALSE)</f>
        <v>0</v>
      </c>
      <c r="E261" s="283">
        <v>0</v>
      </c>
      <c r="F261" s="281" t="str">
        <f t="shared" ref="F261:F324" si="19">IF(D261&lt;&gt;0,E261/D261-1,"")</f>
        <v/>
      </c>
      <c r="G261" s="249" t="str">
        <f t="shared" si="16"/>
        <v>否</v>
      </c>
      <c r="H261" s="154" t="str">
        <f t="shared" si="17"/>
        <v>项</v>
      </c>
    </row>
    <row r="262" ht="36" customHeight="1" spans="1:8">
      <c r="A262" s="154">
        <f t="shared" si="18"/>
        <v>7</v>
      </c>
      <c r="B262" s="385">
        <v>2030603</v>
      </c>
      <c r="C262" s="278" t="s">
        <v>288</v>
      </c>
      <c r="D262" s="283">
        <f>VLOOKUP(B262,'[3]24'!$B$4:$D$1296,3,FALSE)</f>
        <v>0</v>
      </c>
      <c r="E262" s="283">
        <v>40</v>
      </c>
      <c r="F262" s="281" t="str">
        <f t="shared" si="19"/>
        <v/>
      </c>
      <c r="G262" s="249" t="str">
        <f t="shared" si="16"/>
        <v>是</v>
      </c>
      <c r="H262" s="154" t="str">
        <f t="shared" si="17"/>
        <v>项</v>
      </c>
    </row>
    <row r="263" ht="36" customHeight="1" spans="1:8">
      <c r="A263" s="154">
        <f t="shared" si="18"/>
        <v>7</v>
      </c>
      <c r="B263" s="385">
        <v>2030604</v>
      </c>
      <c r="C263" s="278" t="s">
        <v>289</v>
      </c>
      <c r="D263" s="283">
        <f>VLOOKUP(B263,'[3]24'!$B$4:$D$1296,3,FALSE)</f>
        <v>0</v>
      </c>
      <c r="E263" s="283">
        <v>0</v>
      </c>
      <c r="F263" s="281" t="str">
        <f t="shared" si="19"/>
        <v/>
      </c>
      <c r="G263" s="249" t="str">
        <f t="shared" si="16"/>
        <v>否</v>
      </c>
      <c r="H263" s="154" t="str">
        <f t="shared" si="17"/>
        <v>项</v>
      </c>
    </row>
    <row r="264" ht="36" customHeight="1" spans="1:8">
      <c r="A264" s="154">
        <f t="shared" si="18"/>
        <v>7</v>
      </c>
      <c r="B264" s="385">
        <v>2030605</v>
      </c>
      <c r="C264" s="278" t="s">
        <v>290</v>
      </c>
      <c r="D264" s="283"/>
      <c r="E264" s="283"/>
      <c r="F264" s="281" t="str">
        <f t="shared" si="19"/>
        <v/>
      </c>
      <c r="G264" s="249" t="str">
        <f t="shared" si="16"/>
        <v>否</v>
      </c>
      <c r="H264" s="154" t="str">
        <f t="shared" si="17"/>
        <v>项</v>
      </c>
    </row>
    <row r="265" ht="36" customHeight="1" spans="1:8">
      <c r="A265" s="154">
        <f t="shared" si="18"/>
        <v>7</v>
      </c>
      <c r="B265" s="385">
        <v>2030606</v>
      </c>
      <c r="C265" s="278" t="s">
        <v>291</v>
      </c>
      <c r="D265" s="283"/>
      <c r="E265" s="283"/>
      <c r="F265" s="281" t="str">
        <f t="shared" si="19"/>
        <v/>
      </c>
      <c r="G265" s="249" t="str">
        <f t="shared" si="16"/>
        <v>否</v>
      </c>
      <c r="H265" s="154" t="str">
        <f t="shared" si="17"/>
        <v>项</v>
      </c>
    </row>
    <row r="266" ht="36" customHeight="1" spans="1:8">
      <c r="A266" s="154">
        <f t="shared" si="18"/>
        <v>7</v>
      </c>
      <c r="B266" s="385">
        <v>2030607</v>
      </c>
      <c r="C266" s="278" t="s">
        <v>292</v>
      </c>
      <c r="D266" s="283">
        <f>VLOOKUP(B266,'[3]24'!$B$4:$D$1296,3,FALSE)</f>
        <v>106</v>
      </c>
      <c r="E266" s="283">
        <v>136</v>
      </c>
      <c r="F266" s="281">
        <f t="shared" si="19"/>
        <v>0.283</v>
      </c>
      <c r="G266" s="249" t="str">
        <f t="shared" si="16"/>
        <v>是</v>
      </c>
      <c r="H266" s="154" t="str">
        <f t="shared" si="17"/>
        <v>项</v>
      </c>
    </row>
    <row r="267" ht="36" customHeight="1" spans="1:8">
      <c r="A267" s="154">
        <f t="shared" si="18"/>
        <v>7</v>
      </c>
      <c r="B267" s="385">
        <v>2030608</v>
      </c>
      <c r="C267" s="278" t="s">
        <v>293</v>
      </c>
      <c r="D267" s="283">
        <f>VLOOKUP(B267,'[3]24'!$B$4:$D$1296,3,FALSE)</f>
        <v>0</v>
      </c>
      <c r="E267" s="283">
        <v>0</v>
      </c>
      <c r="F267" s="281" t="str">
        <f t="shared" si="19"/>
        <v/>
      </c>
      <c r="G267" s="249" t="str">
        <f t="shared" si="16"/>
        <v>否</v>
      </c>
      <c r="H267" s="154" t="str">
        <f t="shared" si="17"/>
        <v>项</v>
      </c>
    </row>
    <row r="268" ht="36" customHeight="1" spans="1:8">
      <c r="A268" s="154">
        <f t="shared" si="18"/>
        <v>7</v>
      </c>
      <c r="B268" s="385">
        <v>2030699</v>
      </c>
      <c r="C268" s="278" t="s">
        <v>294</v>
      </c>
      <c r="D268" s="283">
        <f>VLOOKUP(B268,'[3]24'!$B$4:$D$1296,3,FALSE)</f>
        <v>2</v>
      </c>
      <c r="E268" s="283">
        <v>2</v>
      </c>
      <c r="F268" s="281">
        <f t="shared" si="19"/>
        <v>0</v>
      </c>
      <c r="G268" s="249" t="str">
        <f t="shared" si="16"/>
        <v>是</v>
      </c>
      <c r="H268" s="154" t="str">
        <f t="shared" si="17"/>
        <v>项</v>
      </c>
    </row>
    <row r="269" ht="36" customHeight="1" spans="1:8">
      <c r="A269" s="154">
        <f t="shared" si="18"/>
        <v>5</v>
      </c>
      <c r="B269" s="384">
        <v>20399</v>
      </c>
      <c r="C269" s="274" t="s">
        <v>295</v>
      </c>
      <c r="D269" s="307">
        <f>VLOOKUP(B269,'[3]24'!$B$4:$D$1296,3,FALSE)</f>
        <v>0</v>
      </c>
      <c r="E269" s="307">
        <v>2</v>
      </c>
      <c r="F269" s="276" t="str">
        <f t="shared" si="19"/>
        <v/>
      </c>
      <c r="G269" s="249" t="str">
        <f t="shared" si="16"/>
        <v>是</v>
      </c>
      <c r="H269" s="154" t="str">
        <f t="shared" si="17"/>
        <v>款</v>
      </c>
    </row>
    <row r="270" ht="36" customHeight="1" spans="1:8">
      <c r="A270" s="154">
        <f t="shared" si="18"/>
        <v>7</v>
      </c>
      <c r="B270" s="390">
        <v>2039999</v>
      </c>
      <c r="C270" s="278" t="s">
        <v>296</v>
      </c>
      <c r="D270" s="283">
        <f>VLOOKUP(B270,'[3]24'!$B$4:$D$1296,3,FALSE)</f>
        <v>0</v>
      </c>
      <c r="E270" s="283">
        <v>2</v>
      </c>
      <c r="F270" s="281" t="str">
        <f t="shared" si="19"/>
        <v/>
      </c>
      <c r="G270" s="249" t="str">
        <f t="shared" si="16"/>
        <v>是</v>
      </c>
      <c r="H270" s="154" t="str">
        <f t="shared" si="17"/>
        <v>项</v>
      </c>
    </row>
    <row r="271" ht="36" customHeight="1" spans="1:8">
      <c r="A271" s="154">
        <f t="shared" si="18"/>
        <v>3</v>
      </c>
      <c r="B271" s="384">
        <v>204</v>
      </c>
      <c r="C271" s="274" t="s">
        <v>77</v>
      </c>
      <c r="D271" s="307">
        <f>VLOOKUP(B271,'[3]24'!$B$4:$D$1296,3,FALSE)</f>
        <v>8955</v>
      </c>
      <c r="E271" s="307">
        <v>7769</v>
      </c>
      <c r="F271" s="276">
        <f t="shared" si="19"/>
        <v>-0.132</v>
      </c>
      <c r="G271" s="249" t="str">
        <f t="shared" ref="G271:G321" si="20">IF(LEN(B271)=3,"是",IF(C271&lt;&gt;"",IF(SUM(D271:E271)&lt;&gt;0,"是","否"),"是"))</f>
        <v>是</v>
      </c>
      <c r="H271" s="154" t="str">
        <f t="shared" ref="H271:H321" si="21">IF(LEN(B271)=3,"类",IF(LEN(B271)=5,"款","项"))</f>
        <v>类</v>
      </c>
    </row>
    <row r="272" ht="36" customHeight="1" spans="1:8">
      <c r="A272" s="154">
        <f t="shared" si="18"/>
        <v>5</v>
      </c>
      <c r="B272" s="384">
        <v>20401</v>
      </c>
      <c r="C272" s="274" t="s">
        <v>297</v>
      </c>
      <c r="D272" s="307">
        <f>VLOOKUP(B272,'[3]24'!$B$4:$D$1296,3,FALSE)</f>
        <v>15</v>
      </c>
      <c r="E272" s="307">
        <v>15</v>
      </c>
      <c r="F272" s="276">
        <f t="shared" si="19"/>
        <v>0</v>
      </c>
      <c r="G272" s="249" t="str">
        <f t="shared" si="20"/>
        <v>是</v>
      </c>
      <c r="H272" s="154" t="str">
        <f t="shared" si="21"/>
        <v>款</v>
      </c>
    </row>
    <row r="273" ht="36" customHeight="1" spans="1:8">
      <c r="A273" s="154">
        <f t="shared" si="18"/>
        <v>7</v>
      </c>
      <c r="B273" s="385">
        <v>2040101</v>
      </c>
      <c r="C273" s="278" t="s">
        <v>298</v>
      </c>
      <c r="D273" s="283">
        <f>VLOOKUP(B273,'[3]24'!$B$4:$D$1296,3,FALSE)</f>
        <v>0</v>
      </c>
      <c r="E273" s="283">
        <v>0</v>
      </c>
      <c r="F273" s="281" t="str">
        <f t="shared" si="19"/>
        <v/>
      </c>
      <c r="G273" s="249" t="str">
        <f t="shared" si="20"/>
        <v>否</v>
      </c>
      <c r="H273" s="154" t="str">
        <f t="shared" si="21"/>
        <v>项</v>
      </c>
    </row>
    <row r="274" ht="36" customHeight="1" spans="1:8">
      <c r="A274" s="154">
        <f t="shared" si="18"/>
        <v>7</v>
      </c>
      <c r="B274" s="385">
        <v>2040199</v>
      </c>
      <c r="C274" s="278" t="s">
        <v>299</v>
      </c>
      <c r="D274" s="283">
        <f>VLOOKUP(B274,'[3]24'!$B$4:$D$1296,3,FALSE)</f>
        <v>15</v>
      </c>
      <c r="E274" s="283">
        <v>15</v>
      </c>
      <c r="F274" s="281">
        <f t="shared" si="19"/>
        <v>0</v>
      </c>
      <c r="G274" s="249" t="str">
        <f t="shared" si="20"/>
        <v>是</v>
      </c>
      <c r="H274" s="154" t="str">
        <f t="shared" si="21"/>
        <v>项</v>
      </c>
    </row>
    <row r="275" ht="36" customHeight="1" spans="1:8">
      <c r="A275" s="154">
        <f t="shared" si="18"/>
        <v>5</v>
      </c>
      <c r="B275" s="384">
        <v>20402</v>
      </c>
      <c r="C275" s="274" t="s">
        <v>300</v>
      </c>
      <c r="D275" s="307">
        <f>VLOOKUP(B275,'[3]24'!$B$4:$D$1296,3,FALSE)</f>
        <v>8072</v>
      </c>
      <c r="E275" s="307">
        <v>6995</v>
      </c>
      <c r="F275" s="276">
        <f t="shared" si="19"/>
        <v>-0.133</v>
      </c>
      <c r="G275" s="249" t="str">
        <f t="shared" si="20"/>
        <v>是</v>
      </c>
      <c r="H275" s="154" t="str">
        <f t="shared" si="21"/>
        <v>款</v>
      </c>
    </row>
    <row r="276" ht="36" customHeight="1" spans="1:8">
      <c r="A276" s="154">
        <f t="shared" si="18"/>
        <v>7</v>
      </c>
      <c r="B276" s="385">
        <v>2040201</v>
      </c>
      <c r="C276" s="278" t="s">
        <v>138</v>
      </c>
      <c r="D276" s="283">
        <f>VLOOKUP(B276,'[3]24'!$B$4:$D$1296,3,FALSE)</f>
        <v>6314</v>
      </c>
      <c r="E276" s="283">
        <v>6402</v>
      </c>
      <c r="F276" s="281">
        <f t="shared" si="19"/>
        <v>0.014</v>
      </c>
      <c r="G276" s="249" t="str">
        <f t="shared" si="20"/>
        <v>是</v>
      </c>
      <c r="H276" s="154" t="str">
        <f t="shared" si="21"/>
        <v>项</v>
      </c>
    </row>
    <row r="277" ht="36" customHeight="1" spans="1:8">
      <c r="A277" s="154">
        <f t="shared" si="18"/>
        <v>7</v>
      </c>
      <c r="B277" s="385">
        <v>2040202</v>
      </c>
      <c r="C277" s="278" t="s">
        <v>139</v>
      </c>
      <c r="D277" s="283">
        <f>VLOOKUP(B277,'[3]24'!$B$4:$D$1296,3,FALSE)</f>
        <v>844</v>
      </c>
      <c r="E277" s="283">
        <v>494</v>
      </c>
      <c r="F277" s="281">
        <f t="shared" si="19"/>
        <v>-0.415</v>
      </c>
      <c r="G277" s="249" t="str">
        <f t="shared" si="20"/>
        <v>是</v>
      </c>
      <c r="H277" s="154" t="str">
        <f t="shared" si="21"/>
        <v>项</v>
      </c>
    </row>
    <row r="278" ht="36" customHeight="1" spans="1:8">
      <c r="A278" s="154">
        <f t="shared" si="18"/>
        <v>7</v>
      </c>
      <c r="B278" s="385">
        <v>2040203</v>
      </c>
      <c r="C278" s="278" t="s">
        <v>140</v>
      </c>
      <c r="D278" s="283">
        <f>VLOOKUP(B278,'[3]24'!$B$4:$D$1296,3,FALSE)</f>
        <v>0</v>
      </c>
      <c r="E278" s="283">
        <v>0</v>
      </c>
      <c r="F278" s="281" t="str">
        <f t="shared" si="19"/>
        <v/>
      </c>
      <c r="G278" s="249" t="str">
        <f t="shared" si="20"/>
        <v>否</v>
      </c>
      <c r="H278" s="154" t="str">
        <f t="shared" si="21"/>
        <v>项</v>
      </c>
    </row>
    <row r="279" ht="36" customHeight="1" spans="1:8">
      <c r="A279" s="154">
        <f t="shared" si="18"/>
        <v>7</v>
      </c>
      <c r="B279" s="385">
        <v>2040219</v>
      </c>
      <c r="C279" s="278" t="s">
        <v>179</v>
      </c>
      <c r="D279" s="283">
        <f>VLOOKUP(B279,'[3]24'!$B$4:$D$1296,3,FALSE)</f>
        <v>0</v>
      </c>
      <c r="E279" s="283">
        <v>0</v>
      </c>
      <c r="F279" s="281" t="str">
        <f t="shared" si="19"/>
        <v/>
      </c>
      <c r="G279" s="249" t="str">
        <f t="shared" si="20"/>
        <v>否</v>
      </c>
      <c r="H279" s="154" t="str">
        <f t="shared" si="21"/>
        <v>项</v>
      </c>
    </row>
    <row r="280" ht="36" customHeight="1" spans="1:8">
      <c r="A280" s="154">
        <f t="shared" si="18"/>
        <v>7</v>
      </c>
      <c r="B280" s="385">
        <v>2040220</v>
      </c>
      <c r="C280" s="278" t="s">
        <v>301</v>
      </c>
      <c r="D280" s="283">
        <f>VLOOKUP(B280,'[3]24'!$B$4:$D$1296,3,FALSE)</f>
        <v>100</v>
      </c>
      <c r="E280" s="283">
        <v>30</v>
      </c>
      <c r="F280" s="281">
        <f t="shared" si="19"/>
        <v>-0.7</v>
      </c>
      <c r="G280" s="249" t="str">
        <f t="shared" si="20"/>
        <v>是</v>
      </c>
      <c r="H280" s="154" t="str">
        <f t="shared" si="21"/>
        <v>项</v>
      </c>
    </row>
    <row r="281" ht="36" customHeight="1" spans="1:8">
      <c r="A281" s="154">
        <f t="shared" si="18"/>
        <v>7</v>
      </c>
      <c r="B281" s="385">
        <v>2040221</v>
      </c>
      <c r="C281" s="278" t="s">
        <v>302</v>
      </c>
      <c r="D281" s="283">
        <f>VLOOKUP(B281,'[3]24'!$B$4:$D$1296,3,FALSE)</f>
        <v>0</v>
      </c>
      <c r="E281" s="283">
        <v>0</v>
      </c>
      <c r="F281" s="281" t="str">
        <f t="shared" si="19"/>
        <v/>
      </c>
      <c r="G281" s="249" t="str">
        <f t="shared" si="20"/>
        <v>否</v>
      </c>
      <c r="H281" s="154" t="str">
        <f t="shared" si="21"/>
        <v>项</v>
      </c>
    </row>
    <row r="282" ht="36" customHeight="1" spans="1:8">
      <c r="A282" s="154">
        <f t="shared" si="18"/>
        <v>7</v>
      </c>
      <c r="B282" s="385">
        <v>2040222</v>
      </c>
      <c r="C282" s="278" t="s">
        <v>303</v>
      </c>
      <c r="D282" s="283">
        <f>VLOOKUP(B282,'[3]24'!$B$4:$D$1296,3,FALSE)</f>
        <v>0</v>
      </c>
      <c r="E282" s="283">
        <v>0</v>
      </c>
      <c r="F282" s="281" t="str">
        <f t="shared" si="19"/>
        <v/>
      </c>
      <c r="G282" s="249" t="str">
        <f t="shared" si="20"/>
        <v>否</v>
      </c>
      <c r="H282" s="154" t="str">
        <f t="shared" si="21"/>
        <v>项</v>
      </c>
    </row>
    <row r="283" ht="36" customHeight="1" spans="1:8">
      <c r="A283" s="154">
        <f t="shared" si="18"/>
        <v>7</v>
      </c>
      <c r="B283" s="385">
        <v>2040223</v>
      </c>
      <c r="C283" s="278" t="s">
        <v>304</v>
      </c>
      <c r="D283" s="283">
        <f>VLOOKUP(B283,'[3]24'!$B$4:$D$1296,3,FALSE)</f>
        <v>0</v>
      </c>
      <c r="E283" s="283">
        <v>0</v>
      </c>
      <c r="F283" s="281" t="str">
        <f t="shared" si="19"/>
        <v/>
      </c>
      <c r="G283" s="249" t="str">
        <f t="shared" si="20"/>
        <v>否</v>
      </c>
      <c r="H283" s="154" t="str">
        <f t="shared" si="21"/>
        <v>项</v>
      </c>
    </row>
    <row r="284" ht="36" customHeight="1" spans="1:8">
      <c r="A284" s="154">
        <f t="shared" si="18"/>
        <v>7</v>
      </c>
      <c r="B284" s="385">
        <v>2040250</v>
      </c>
      <c r="C284" s="278" t="s">
        <v>147</v>
      </c>
      <c r="D284" s="283">
        <f>VLOOKUP(B284,'[3]24'!$B$4:$D$1296,3,FALSE)</f>
        <v>0</v>
      </c>
      <c r="E284" s="283">
        <v>0</v>
      </c>
      <c r="F284" s="281" t="str">
        <f t="shared" si="19"/>
        <v/>
      </c>
      <c r="G284" s="249" t="str">
        <f t="shared" si="20"/>
        <v>否</v>
      </c>
      <c r="H284" s="154" t="str">
        <f t="shared" si="21"/>
        <v>项</v>
      </c>
    </row>
    <row r="285" ht="36" customHeight="1" spans="1:8">
      <c r="A285" s="154">
        <f t="shared" si="18"/>
        <v>7</v>
      </c>
      <c r="B285" s="385">
        <v>2040299</v>
      </c>
      <c r="C285" s="278" t="s">
        <v>305</v>
      </c>
      <c r="D285" s="283">
        <f>VLOOKUP(B285,'[3]24'!$B$4:$D$1296,3,FALSE)</f>
        <v>814</v>
      </c>
      <c r="E285" s="283">
        <v>69</v>
      </c>
      <c r="F285" s="281">
        <f t="shared" si="19"/>
        <v>-0.915</v>
      </c>
      <c r="G285" s="249" t="str">
        <f t="shared" si="20"/>
        <v>是</v>
      </c>
      <c r="H285" s="154" t="str">
        <f t="shared" si="21"/>
        <v>项</v>
      </c>
    </row>
    <row r="286" ht="36" customHeight="1" spans="1:8">
      <c r="A286" s="154">
        <f t="shared" si="18"/>
        <v>5</v>
      </c>
      <c r="B286" s="384">
        <v>20403</v>
      </c>
      <c r="C286" s="274" t="s">
        <v>306</v>
      </c>
      <c r="D286" s="307">
        <f>VLOOKUP(B286,'[3]24'!$B$4:$D$1296,3,FALSE)</f>
        <v>0</v>
      </c>
      <c r="E286" s="307">
        <v>0</v>
      </c>
      <c r="F286" s="276" t="str">
        <f t="shared" si="19"/>
        <v/>
      </c>
      <c r="G286" s="249" t="str">
        <f t="shared" si="20"/>
        <v>否</v>
      </c>
      <c r="H286" s="154" t="str">
        <f t="shared" si="21"/>
        <v>款</v>
      </c>
    </row>
    <row r="287" ht="36" customHeight="1" spans="1:8">
      <c r="A287" s="154">
        <f t="shared" si="18"/>
        <v>7</v>
      </c>
      <c r="B287" s="385">
        <v>2040301</v>
      </c>
      <c r="C287" s="278" t="s">
        <v>138</v>
      </c>
      <c r="D287" s="283">
        <f>VLOOKUP(B287,'[3]24'!$B$4:$D$1296,3,FALSE)</f>
        <v>0</v>
      </c>
      <c r="E287" s="283">
        <v>0</v>
      </c>
      <c r="F287" s="281" t="str">
        <f t="shared" si="19"/>
        <v/>
      </c>
      <c r="G287" s="249" t="str">
        <f t="shared" si="20"/>
        <v>否</v>
      </c>
      <c r="H287" s="154" t="str">
        <f t="shared" si="21"/>
        <v>项</v>
      </c>
    </row>
    <row r="288" ht="36" customHeight="1" spans="1:8">
      <c r="A288" s="154">
        <f t="shared" si="18"/>
        <v>7</v>
      </c>
      <c r="B288" s="385">
        <v>2040302</v>
      </c>
      <c r="C288" s="278" t="s">
        <v>139</v>
      </c>
      <c r="D288" s="283">
        <f>VLOOKUP(B288,'[3]24'!$B$4:$D$1296,3,FALSE)</f>
        <v>0</v>
      </c>
      <c r="E288" s="283">
        <v>0</v>
      </c>
      <c r="F288" s="281" t="str">
        <f t="shared" si="19"/>
        <v/>
      </c>
      <c r="G288" s="249" t="str">
        <f t="shared" si="20"/>
        <v>否</v>
      </c>
      <c r="H288" s="154" t="str">
        <f t="shared" si="21"/>
        <v>项</v>
      </c>
    </row>
    <row r="289" ht="36" customHeight="1" spans="1:8">
      <c r="A289" s="154">
        <f t="shared" si="18"/>
        <v>7</v>
      </c>
      <c r="B289" s="385">
        <v>2040303</v>
      </c>
      <c r="C289" s="278" t="s">
        <v>140</v>
      </c>
      <c r="D289" s="283">
        <f>VLOOKUP(B289,'[3]24'!$B$4:$D$1296,3,FALSE)</f>
        <v>0</v>
      </c>
      <c r="E289" s="283">
        <v>0</v>
      </c>
      <c r="F289" s="281" t="str">
        <f t="shared" si="19"/>
        <v/>
      </c>
      <c r="G289" s="249" t="str">
        <f t="shared" si="20"/>
        <v>否</v>
      </c>
      <c r="H289" s="154" t="str">
        <f t="shared" si="21"/>
        <v>项</v>
      </c>
    </row>
    <row r="290" ht="36" customHeight="1" spans="1:8">
      <c r="A290" s="154">
        <f t="shared" si="18"/>
        <v>7</v>
      </c>
      <c r="B290" s="385">
        <v>2040304</v>
      </c>
      <c r="C290" s="278" t="s">
        <v>307</v>
      </c>
      <c r="D290" s="283">
        <f>VLOOKUP(B290,'[3]24'!$B$4:$D$1296,3,FALSE)</f>
        <v>0</v>
      </c>
      <c r="E290" s="283">
        <v>0</v>
      </c>
      <c r="F290" s="281" t="str">
        <f t="shared" si="19"/>
        <v/>
      </c>
      <c r="G290" s="249" t="str">
        <f t="shared" si="20"/>
        <v>否</v>
      </c>
      <c r="H290" s="154" t="str">
        <f t="shared" si="21"/>
        <v>项</v>
      </c>
    </row>
    <row r="291" ht="36" customHeight="1" spans="1:8">
      <c r="A291" s="154">
        <f t="shared" si="18"/>
        <v>7</v>
      </c>
      <c r="B291" s="385">
        <v>2040350</v>
      </c>
      <c r="C291" s="278" t="s">
        <v>147</v>
      </c>
      <c r="D291" s="283">
        <f>VLOOKUP(B291,'[3]24'!$B$4:$D$1296,3,FALSE)</f>
        <v>0</v>
      </c>
      <c r="E291" s="283">
        <v>0</v>
      </c>
      <c r="F291" s="281" t="str">
        <f t="shared" si="19"/>
        <v/>
      </c>
      <c r="G291" s="249" t="str">
        <f t="shared" si="20"/>
        <v>否</v>
      </c>
      <c r="H291" s="154" t="str">
        <f t="shared" si="21"/>
        <v>项</v>
      </c>
    </row>
    <row r="292" ht="36" customHeight="1" spans="1:8">
      <c r="A292" s="154">
        <f t="shared" si="18"/>
        <v>7</v>
      </c>
      <c r="B292" s="385">
        <v>2040399</v>
      </c>
      <c r="C292" s="278" t="s">
        <v>308</v>
      </c>
      <c r="D292" s="283">
        <f>VLOOKUP(B292,'[3]24'!$B$4:$D$1296,3,FALSE)</f>
        <v>0</v>
      </c>
      <c r="E292" s="283">
        <v>0</v>
      </c>
      <c r="F292" s="281" t="str">
        <f t="shared" si="19"/>
        <v/>
      </c>
      <c r="G292" s="249" t="str">
        <f t="shared" si="20"/>
        <v>否</v>
      </c>
      <c r="H292" s="154" t="str">
        <f t="shared" si="21"/>
        <v>项</v>
      </c>
    </row>
    <row r="293" ht="36" customHeight="1" spans="1:8">
      <c r="A293" s="154">
        <f t="shared" si="18"/>
        <v>5</v>
      </c>
      <c r="B293" s="384">
        <v>20404</v>
      </c>
      <c r="C293" s="274" t="s">
        <v>309</v>
      </c>
      <c r="D293" s="307">
        <f>VLOOKUP(B293,'[3]24'!$B$4:$D$1296,3,FALSE)</f>
        <v>31</v>
      </c>
      <c r="E293" s="307">
        <v>50</v>
      </c>
      <c r="F293" s="276">
        <f t="shared" si="19"/>
        <v>0.613</v>
      </c>
      <c r="G293" s="249" t="str">
        <f t="shared" si="20"/>
        <v>是</v>
      </c>
      <c r="H293" s="154" t="str">
        <f t="shared" si="21"/>
        <v>款</v>
      </c>
    </row>
    <row r="294" ht="36" customHeight="1" spans="1:8">
      <c r="A294" s="154">
        <f t="shared" si="18"/>
        <v>7</v>
      </c>
      <c r="B294" s="385">
        <v>2040401</v>
      </c>
      <c r="C294" s="278" t="s">
        <v>138</v>
      </c>
      <c r="D294" s="283">
        <f>VLOOKUP(B294,'[3]24'!$B$4:$D$1296,3,FALSE)</f>
        <v>31</v>
      </c>
      <c r="E294" s="283">
        <v>50</v>
      </c>
      <c r="F294" s="281">
        <f t="shared" si="19"/>
        <v>0.613</v>
      </c>
      <c r="G294" s="249" t="str">
        <f t="shared" si="20"/>
        <v>是</v>
      </c>
      <c r="H294" s="154" t="str">
        <f t="shared" si="21"/>
        <v>项</v>
      </c>
    </row>
    <row r="295" ht="36" customHeight="1" spans="1:8">
      <c r="A295" s="154">
        <f t="shared" si="18"/>
        <v>7</v>
      </c>
      <c r="B295" s="385">
        <v>2040402</v>
      </c>
      <c r="C295" s="278" t="s">
        <v>139</v>
      </c>
      <c r="D295" s="283">
        <f>VLOOKUP(B295,'[3]24'!$B$4:$D$1296,3,FALSE)</f>
        <v>0</v>
      </c>
      <c r="E295" s="283">
        <v>0</v>
      </c>
      <c r="F295" s="281" t="str">
        <f t="shared" si="19"/>
        <v/>
      </c>
      <c r="G295" s="249" t="str">
        <f t="shared" si="20"/>
        <v>否</v>
      </c>
      <c r="H295" s="154" t="str">
        <f t="shared" si="21"/>
        <v>项</v>
      </c>
    </row>
    <row r="296" ht="36" customHeight="1" spans="1:8">
      <c r="A296" s="154">
        <f t="shared" si="18"/>
        <v>7</v>
      </c>
      <c r="B296" s="385">
        <v>2040403</v>
      </c>
      <c r="C296" s="278" t="s">
        <v>140</v>
      </c>
      <c r="D296" s="283">
        <f>VLOOKUP(B296,'[3]24'!$B$4:$D$1296,3,FALSE)</f>
        <v>0</v>
      </c>
      <c r="E296" s="283">
        <v>0</v>
      </c>
      <c r="F296" s="281" t="str">
        <f t="shared" si="19"/>
        <v/>
      </c>
      <c r="G296" s="249" t="str">
        <f t="shared" si="20"/>
        <v>否</v>
      </c>
      <c r="H296" s="154" t="str">
        <f t="shared" si="21"/>
        <v>项</v>
      </c>
    </row>
    <row r="297" ht="36" customHeight="1" spans="1:8">
      <c r="A297" s="154">
        <f t="shared" si="18"/>
        <v>7</v>
      </c>
      <c r="B297" s="385">
        <v>2040409</v>
      </c>
      <c r="C297" s="278" t="s">
        <v>310</v>
      </c>
      <c r="D297" s="283">
        <f>VLOOKUP(B297,'[3]24'!$B$4:$D$1296,3,FALSE)</f>
        <v>0</v>
      </c>
      <c r="E297" s="283">
        <v>0</v>
      </c>
      <c r="F297" s="281" t="str">
        <f t="shared" si="19"/>
        <v/>
      </c>
      <c r="G297" s="249" t="str">
        <f t="shared" si="20"/>
        <v>否</v>
      </c>
      <c r="H297" s="154" t="str">
        <f t="shared" si="21"/>
        <v>项</v>
      </c>
    </row>
    <row r="298" ht="36" customHeight="1" spans="1:8">
      <c r="A298" s="154">
        <f t="shared" si="18"/>
        <v>7</v>
      </c>
      <c r="B298" s="385">
        <v>2040410</v>
      </c>
      <c r="C298" s="278" t="s">
        <v>311</v>
      </c>
      <c r="D298" s="283">
        <f>VLOOKUP(B298,'[3]24'!$B$4:$D$1296,3,FALSE)</f>
        <v>0</v>
      </c>
      <c r="E298" s="283">
        <v>0</v>
      </c>
      <c r="F298" s="281" t="str">
        <f t="shared" si="19"/>
        <v/>
      </c>
      <c r="G298" s="249" t="str">
        <f t="shared" si="20"/>
        <v>否</v>
      </c>
      <c r="H298" s="154" t="str">
        <f t="shared" si="21"/>
        <v>项</v>
      </c>
    </row>
    <row r="299" ht="36" customHeight="1" spans="1:8">
      <c r="A299" s="154">
        <f t="shared" si="18"/>
        <v>7</v>
      </c>
      <c r="B299" s="385">
        <v>2040450</v>
      </c>
      <c r="C299" s="278" t="s">
        <v>147</v>
      </c>
      <c r="D299" s="283">
        <f>VLOOKUP(B299,'[3]24'!$B$4:$D$1296,3,FALSE)</f>
        <v>0</v>
      </c>
      <c r="E299" s="283">
        <v>0</v>
      </c>
      <c r="F299" s="281" t="str">
        <f t="shared" si="19"/>
        <v/>
      </c>
      <c r="G299" s="249" t="str">
        <f t="shared" si="20"/>
        <v>否</v>
      </c>
      <c r="H299" s="154" t="str">
        <f t="shared" si="21"/>
        <v>项</v>
      </c>
    </row>
    <row r="300" ht="36" customHeight="1" spans="1:8">
      <c r="A300" s="154">
        <f t="shared" si="18"/>
        <v>7</v>
      </c>
      <c r="B300" s="385">
        <v>2040499</v>
      </c>
      <c r="C300" s="278" t="s">
        <v>312</v>
      </c>
      <c r="D300" s="283">
        <f>VLOOKUP(B300,'[3]24'!$B$4:$D$1296,3,FALSE)</f>
        <v>0</v>
      </c>
      <c r="E300" s="283">
        <v>0</v>
      </c>
      <c r="F300" s="281" t="str">
        <f t="shared" si="19"/>
        <v/>
      </c>
      <c r="G300" s="249" t="str">
        <f t="shared" si="20"/>
        <v>否</v>
      </c>
      <c r="H300" s="154" t="str">
        <f t="shared" si="21"/>
        <v>项</v>
      </c>
    </row>
    <row r="301" ht="36" customHeight="1" spans="1:8">
      <c r="A301" s="154">
        <f t="shared" si="18"/>
        <v>5</v>
      </c>
      <c r="B301" s="384">
        <v>20405</v>
      </c>
      <c r="C301" s="274" t="s">
        <v>313</v>
      </c>
      <c r="D301" s="307">
        <f>VLOOKUP(B301,'[3]24'!$B$4:$D$1296,3,FALSE)</f>
        <v>51</v>
      </c>
      <c r="E301" s="307">
        <v>62</v>
      </c>
      <c r="F301" s="276">
        <f t="shared" si="19"/>
        <v>0.216</v>
      </c>
      <c r="G301" s="249" t="str">
        <f t="shared" si="20"/>
        <v>是</v>
      </c>
      <c r="H301" s="154" t="str">
        <f t="shared" si="21"/>
        <v>款</v>
      </c>
    </row>
    <row r="302" ht="36" customHeight="1" spans="1:8">
      <c r="A302" s="154">
        <f t="shared" si="18"/>
        <v>7</v>
      </c>
      <c r="B302" s="385">
        <v>2040501</v>
      </c>
      <c r="C302" s="278" t="s">
        <v>138</v>
      </c>
      <c r="D302" s="283">
        <f>VLOOKUP(B302,'[3]24'!$B$4:$D$1296,3,FALSE)</f>
        <v>51</v>
      </c>
      <c r="E302" s="283">
        <v>50</v>
      </c>
      <c r="F302" s="281">
        <f t="shared" si="19"/>
        <v>-0.02</v>
      </c>
      <c r="G302" s="249" t="str">
        <f t="shared" si="20"/>
        <v>是</v>
      </c>
      <c r="H302" s="154" t="str">
        <f t="shared" si="21"/>
        <v>项</v>
      </c>
    </row>
    <row r="303" ht="36" customHeight="1" spans="1:8">
      <c r="A303" s="154">
        <f t="shared" si="18"/>
        <v>7</v>
      </c>
      <c r="B303" s="385">
        <v>2040502</v>
      </c>
      <c r="C303" s="278" t="s">
        <v>139</v>
      </c>
      <c r="D303" s="283">
        <f>VLOOKUP(B303,'[3]24'!$B$4:$D$1296,3,FALSE)</f>
        <v>0</v>
      </c>
      <c r="E303" s="283">
        <v>0</v>
      </c>
      <c r="F303" s="281" t="str">
        <f t="shared" si="19"/>
        <v/>
      </c>
      <c r="G303" s="249" t="str">
        <f t="shared" si="20"/>
        <v>否</v>
      </c>
      <c r="H303" s="154" t="str">
        <f t="shared" si="21"/>
        <v>项</v>
      </c>
    </row>
    <row r="304" ht="36" customHeight="1" spans="1:8">
      <c r="A304" s="154">
        <f t="shared" si="18"/>
        <v>7</v>
      </c>
      <c r="B304" s="385">
        <v>2040503</v>
      </c>
      <c r="C304" s="278" t="s">
        <v>140</v>
      </c>
      <c r="D304" s="283">
        <f>VLOOKUP(B304,'[3]24'!$B$4:$D$1296,3,FALSE)</f>
        <v>0</v>
      </c>
      <c r="E304" s="283">
        <v>0</v>
      </c>
      <c r="F304" s="281" t="str">
        <f t="shared" si="19"/>
        <v/>
      </c>
      <c r="G304" s="249" t="str">
        <f t="shared" si="20"/>
        <v>否</v>
      </c>
      <c r="H304" s="154" t="str">
        <f t="shared" si="21"/>
        <v>项</v>
      </c>
    </row>
    <row r="305" ht="36" customHeight="1" spans="1:8">
      <c r="A305" s="154">
        <f t="shared" si="18"/>
        <v>7</v>
      </c>
      <c r="B305" s="385">
        <v>2040504</v>
      </c>
      <c r="C305" s="278" t="s">
        <v>314</v>
      </c>
      <c r="D305" s="283">
        <f>VLOOKUP(B305,'[3]24'!$B$4:$D$1296,3,FALSE)</f>
        <v>0</v>
      </c>
      <c r="E305" s="283">
        <v>0</v>
      </c>
      <c r="F305" s="281" t="str">
        <f t="shared" si="19"/>
        <v/>
      </c>
      <c r="G305" s="249" t="str">
        <f t="shared" si="20"/>
        <v>否</v>
      </c>
      <c r="H305" s="154" t="str">
        <f t="shared" si="21"/>
        <v>项</v>
      </c>
    </row>
    <row r="306" ht="36" customHeight="1" spans="1:8">
      <c r="A306" s="154">
        <f t="shared" si="18"/>
        <v>7</v>
      </c>
      <c r="B306" s="385">
        <v>2040505</v>
      </c>
      <c r="C306" s="278" t="s">
        <v>315</v>
      </c>
      <c r="D306" s="283">
        <f>VLOOKUP(B306,'[3]24'!$B$4:$D$1296,3,FALSE)</f>
        <v>0</v>
      </c>
      <c r="E306" s="283">
        <v>0</v>
      </c>
      <c r="F306" s="281" t="str">
        <f t="shared" si="19"/>
        <v/>
      </c>
      <c r="G306" s="249" t="str">
        <f t="shared" si="20"/>
        <v>否</v>
      </c>
      <c r="H306" s="154" t="str">
        <f t="shared" si="21"/>
        <v>项</v>
      </c>
    </row>
    <row r="307" ht="36" customHeight="1" spans="1:8">
      <c r="A307" s="154">
        <f t="shared" si="18"/>
        <v>7</v>
      </c>
      <c r="B307" s="385">
        <v>2040506</v>
      </c>
      <c r="C307" s="278" t="s">
        <v>316</v>
      </c>
      <c r="D307" s="283">
        <f>VLOOKUP(B307,'[3]24'!$B$4:$D$1296,3,FALSE)</f>
        <v>0</v>
      </c>
      <c r="E307" s="283">
        <v>0</v>
      </c>
      <c r="F307" s="281" t="str">
        <f t="shared" si="19"/>
        <v/>
      </c>
      <c r="G307" s="249" t="str">
        <f t="shared" si="20"/>
        <v>否</v>
      </c>
      <c r="H307" s="154" t="str">
        <f t="shared" si="21"/>
        <v>项</v>
      </c>
    </row>
    <row r="308" ht="36" customHeight="1" spans="1:8">
      <c r="A308" s="154">
        <f t="shared" si="18"/>
        <v>7</v>
      </c>
      <c r="B308" s="385">
        <v>2040550</v>
      </c>
      <c r="C308" s="278" t="s">
        <v>147</v>
      </c>
      <c r="D308" s="283">
        <f>VLOOKUP(B308,'[3]24'!$B$4:$D$1296,3,FALSE)</f>
        <v>0</v>
      </c>
      <c r="E308" s="283">
        <v>0</v>
      </c>
      <c r="F308" s="281" t="str">
        <f t="shared" si="19"/>
        <v/>
      </c>
      <c r="G308" s="249" t="str">
        <f t="shared" si="20"/>
        <v>否</v>
      </c>
      <c r="H308" s="154" t="str">
        <f t="shared" si="21"/>
        <v>项</v>
      </c>
    </row>
    <row r="309" ht="36" customHeight="1" spans="1:8">
      <c r="A309" s="154">
        <f t="shared" si="18"/>
        <v>7</v>
      </c>
      <c r="B309" s="385">
        <v>2040599</v>
      </c>
      <c r="C309" s="278" t="s">
        <v>317</v>
      </c>
      <c r="D309" s="283">
        <f>VLOOKUP(B309,'[3]24'!$B$4:$D$1296,3,FALSE)</f>
        <v>0</v>
      </c>
      <c r="E309" s="283">
        <v>12</v>
      </c>
      <c r="F309" s="281" t="str">
        <f t="shared" si="19"/>
        <v/>
      </c>
      <c r="G309" s="249" t="str">
        <f t="shared" si="20"/>
        <v>是</v>
      </c>
      <c r="H309" s="154" t="str">
        <f t="shared" si="21"/>
        <v>项</v>
      </c>
    </row>
    <row r="310" ht="36" customHeight="1" spans="1:8">
      <c r="A310" s="154">
        <f t="shared" si="18"/>
        <v>5</v>
      </c>
      <c r="B310" s="384">
        <v>20406</v>
      </c>
      <c r="C310" s="274" t="s">
        <v>318</v>
      </c>
      <c r="D310" s="307">
        <f>VLOOKUP(B310,'[3]24'!$B$4:$D$1296,3,FALSE)</f>
        <v>631</v>
      </c>
      <c r="E310" s="307">
        <v>519</v>
      </c>
      <c r="F310" s="276">
        <f t="shared" si="19"/>
        <v>-0.177</v>
      </c>
      <c r="G310" s="249" t="str">
        <f t="shared" si="20"/>
        <v>是</v>
      </c>
      <c r="H310" s="154" t="str">
        <f t="shared" si="21"/>
        <v>款</v>
      </c>
    </row>
    <row r="311" ht="36" customHeight="1" spans="1:8">
      <c r="A311" s="154">
        <f t="shared" si="18"/>
        <v>7</v>
      </c>
      <c r="B311" s="385">
        <v>2040601</v>
      </c>
      <c r="C311" s="278" t="s">
        <v>138</v>
      </c>
      <c r="D311" s="283">
        <f>VLOOKUP(B311,'[3]24'!$B$4:$D$1296,3,FALSE)</f>
        <v>442</v>
      </c>
      <c r="E311" s="283">
        <v>469</v>
      </c>
      <c r="F311" s="281">
        <f t="shared" si="19"/>
        <v>0.061</v>
      </c>
      <c r="G311" s="249" t="str">
        <f t="shared" si="20"/>
        <v>是</v>
      </c>
      <c r="H311" s="154" t="str">
        <f t="shared" si="21"/>
        <v>项</v>
      </c>
    </row>
    <row r="312" ht="36" customHeight="1" spans="1:8">
      <c r="A312" s="154">
        <f t="shared" si="18"/>
        <v>7</v>
      </c>
      <c r="B312" s="385">
        <v>2040602</v>
      </c>
      <c r="C312" s="278" t="s">
        <v>139</v>
      </c>
      <c r="D312" s="283">
        <f>VLOOKUP(B312,'[3]24'!$B$4:$D$1296,3,FALSE)</f>
        <v>37</v>
      </c>
      <c r="E312" s="283">
        <v>30</v>
      </c>
      <c r="F312" s="281">
        <f t="shared" si="19"/>
        <v>-0.189</v>
      </c>
      <c r="G312" s="249" t="str">
        <f t="shared" si="20"/>
        <v>是</v>
      </c>
      <c r="H312" s="154" t="str">
        <f t="shared" si="21"/>
        <v>项</v>
      </c>
    </row>
    <row r="313" ht="36" customHeight="1" spans="1:8">
      <c r="A313" s="154">
        <f t="shared" si="18"/>
        <v>7</v>
      </c>
      <c r="B313" s="385">
        <v>2040603</v>
      </c>
      <c r="C313" s="278" t="s">
        <v>140</v>
      </c>
      <c r="D313" s="283">
        <f>VLOOKUP(B313,'[3]24'!$B$4:$D$1296,3,FALSE)</f>
        <v>0</v>
      </c>
      <c r="E313" s="283">
        <v>0</v>
      </c>
      <c r="F313" s="281" t="str">
        <f t="shared" si="19"/>
        <v/>
      </c>
      <c r="G313" s="249" t="str">
        <f t="shared" si="20"/>
        <v>否</v>
      </c>
      <c r="H313" s="154" t="str">
        <f t="shared" si="21"/>
        <v>项</v>
      </c>
    </row>
    <row r="314" ht="36" customHeight="1" spans="1:8">
      <c r="A314" s="154">
        <f t="shared" si="18"/>
        <v>7</v>
      </c>
      <c r="B314" s="385">
        <v>2040604</v>
      </c>
      <c r="C314" s="278" t="s">
        <v>319</v>
      </c>
      <c r="D314" s="283">
        <f>VLOOKUP(B314,'[3]24'!$B$4:$D$1296,3,FALSE)</f>
        <v>9</v>
      </c>
      <c r="E314" s="283">
        <v>0</v>
      </c>
      <c r="F314" s="281">
        <f t="shared" si="19"/>
        <v>-1</v>
      </c>
      <c r="G314" s="249" t="str">
        <f t="shared" si="20"/>
        <v>是</v>
      </c>
      <c r="H314" s="154" t="str">
        <f t="shared" si="21"/>
        <v>项</v>
      </c>
    </row>
    <row r="315" ht="36" customHeight="1" spans="1:8">
      <c r="A315" s="154">
        <f t="shared" si="18"/>
        <v>7</v>
      </c>
      <c r="B315" s="385">
        <v>2040605</v>
      </c>
      <c r="C315" s="278" t="s">
        <v>320</v>
      </c>
      <c r="D315" s="283">
        <f>VLOOKUP(B315,'[3]24'!$B$4:$D$1296,3,FALSE)</f>
        <v>2</v>
      </c>
      <c r="E315" s="283">
        <v>5</v>
      </c>
      <c r="F315" s="281">
        <f t="shared" si="19"/>
        <v>1.5</v>
      </c>
      <c r="G315" s="249" t="str">
        <f t="shared" si="20"/>
        <v>是</v>
      </c>
      <c r="H315" s="154" t="str">
        <f t="shared" si="21"/>
        <v>项</v>
      </c>
    </row>
    <row r="316" ht="36" customHeight="1" spans="1:8">
      <c r="A316" s="154">
        <f t="shared" si="18"/>
        <v>7</v>
      </c>
      <c r="B316" s="391">
        <v>2040606</v>
      </c>
      <c r="C316" s="278" t="s">
        <v>321</v>
      </c>
      <c r="D316" s="283">
        <f>VLOOKUP(B316,'[3]24'!$B$4:$D$1296,3,FALSE)</f>
        <v>0</v>
      </c>
      <c r="E316" s="283">
        <v>0</v>
      </c>
      <c r="F316" s="281" t="str">
        <f t="shared" si="19"/>
        <v/>
      </c>
      <c r="G316" s="249" t="str">
        <f t="shared" si="20"/>
        <v>否</v>
      </c>
      <c r="H316" s="154" t="str">
        <f t="shared" si="21"/>
        <v>项</v>
      </c>
    </row>
    <row r="317" ht="36" customHeight="1" spans="1:8">
      <c r="A317" s="154">
        <f t="shared" si="18"/>
        <v>7</v>
      </c>
      <c r="B317" s="391">
        <v>2040607</v>
      </c>
      <c r="C317" s="278" t="s">
        <v>322</v>
      </c>
      <c r="D317" s="283">
        <f>VLOOKUP(B317,'[3]24'!$B$4:$D$1296,3,FALSE)</f>
        <v>7</v>
      </c>
      <c r="E317" s="283">
        <v>2</v>
      </c>
      <c r="F317" s="281">
        <f t="shared" si="19"/>
        <v>-0.714</v>
      </c>
      <c r="G317" s="249" t="str">
        <f t="shared" si="20"/>
        <v>是</v>
      </c>
      <c r="H317" s="154" t="str">
        <f t="shared" si="21"/>
        <v>项</v>
      </c>
    </row>
    <row r="318" ht="36" customHeight="1" spans="1:8">
      <c r="A318" s="154">
        <f t="shared" si="18"/>
        <v>7</v>
      </c>
      <c r="B318" s="385">
        <v>2040608</v>
      </c>
      <c r="C318" s="278" t="s">
        <v>323</v>
      </c>
      <c r="D318" s="283">
        <f>VLOOKUP(B318,'[3]24'!$B$4:$D$1296,3,FALSE)</f>
        <v>0</v>
      </c>
      <c r="E318" s="283">
        <v>0</v>
      </c>
      <c r="F318" s="281" t="str">
        <f t="shared" si="19"/>
        <v/>
      </c>
      <c r="G318" s="249" t="str">
        <f t="shared" si="20"/>
        <v>否</v>
      </c>
      <c r="H318" s="154" t="str">
        <f t="shared" si="21"/>
        <v>项</v>
      </c>
    </row>
    <row r="319" ht="36" customHeight="1" spans="1:8">
      <c r="A319" s="154">
        <f t="shared" si="18"/>
        <v>7</v>
      </c>
      <c r="B319" s="385">
        <v>2040609</v>
      </c>
      <c r="C319" s="278" t="s">
        <v>324</v>
      </c>
      <c r="D319" s="283"/>
      <c r="E319" s="283"/>
      <c r="F319" s="281" t="str">
        <f t="shared" si="19"/>
        <v/>
      </c>
      <c r="G319" s="249" t="str">
        <f t="shared" si="20"/>
        <v>否</v>
      </c>
      <c r="H319" s="154" t="str">
        <f t="shared" si="21"/>
        <v>项</v>
      </c>
    </row>
    <row r="320" ht="36" customHeight="1" spans="1:8">
      <c r="A320" s="154">
        <f t="shared" si="18"/>
        <v>7</v>
      </c>
      <c r="B320" s="385">
        <v>2040610</v>
      </c>
      <c r="C320" s="278" t="s">
        <v>325</v>
      </c>
      <c r="D320" s="283">
        <f>VLOOKUP(B320,'[3]24'!$B$4:$D$1296,3,FALSE)</f>
        <v>16</v>
      </c>
      <c r="E320" s="283">
        <v>13</v>
      </c>
      <c r="F320" s="281">
        <f t="shared" si="19"/>
        <v>-0.188</v>
      </c>
      <c r="G320" s="249" t="str">
        <f t="shared" si="20"/>
        <v>是</v>
      </c>
      <c r="H320" s="154" t="str">
        <f t="shared" si="21"/>
        <v>项</v>
      </c>
    </row>
    <row r="321" ht="36" customHeight="1" spans="1:8">
      <c r="A321" s="154">
        <f t="shared" si="18"/>
        <v>7</v>
      </c>
      <c r="B321" s="385">
        <v>2040611</v>
      </c>
      <c r="C321" s="278" t="s">
        <v>326</v>
      </c>
      <c r="D321" s="283"/>
      <c r="E321" s="283"/>
      <c r="F321" s="281" t="str">
        <f t="shared" si="19"/>
        <v/>
      </c>
      <c r="G321" s="249" t="str">
        <f t="shared" si="20"/>
        <v>否</v>
      </c>
      <c r="H321" s="154" t="str">
        <f t="shared" si="21"/>
        <v>项</v>
      </c>
    </row>
    <row r="322" ht="36" customHeight="1" spans="1:8">
      <c r="A322" s="154">
        <f t="shared" si="18"/>
        <v>7</v>
      </c>
      <c r="B322" s="385">
        <v>2040612</v>
      </c>
      <c r="C322" s="278" t="s">
        <v>327</v>
      </c>
      <c r="D322" s="283">
        <f>VLOOKUP(B322,'[3]24'!$B$4:$D$1296,3,FALSE)</f>
        <v>2</v>
      </c>
      <c r="E322" s="283">
        <v>0</v>
      </c>
      <c r="F322" s="281">
        <f t="shared" si="19"/>
        <v>-1</v>
      </c>
      <c r="G322" s="249" t="str">
        <f t="shared" ref="G322:G383" si="22">IF(LEN(B322)=3,"是",IF(C322&lt;&gt;"",IF(SUM(D322:E322)&lt;&gt;0,"是","否"),"是"))</f>
        <v>是</v>
      </c>
      <c r="H322" s="154" t="str">
        <f t="shared" ref="H322:H383" si="23">IF(LEN(B322)=3,"类",IF(LEN(B322)=5,"款","项"))</f>
        <v>项</v>
      </c>
    </row>
    <row r="323" ht="36" customHeight="1" spans="1:8">
      <c r="A323" s="154">
        <f t="shared" si="18"/>
        <v>7</v>
      </c>
      <c r="B323" s="385">
        <v>2040613</v>
      </c>
      <c r="C323" s="278" t="s">
        <v>179</v>
      </c>
      <c r="D323" s="283">
        <f>VLOOKUP(B323,'[3]24'!$B$4:$D$1296,3,FALSE)</f>
        <v>0</v>
      </c>
      <c r="E323" s="283">
        <v>0</v>
      </c>
      <c r="F323" s="281" t="str">
        <f t="shared" si="19"/>
        <v/>
      </c>
      <c r="G323" s="249" t="str">
        <f t="shared" si="22"/>
        <v>否</v>
      </c>
      <c r="H323" s="154" t="str">
        <f t="shared" si="23"/>
        <v>项</v>
      </c>
    </row>
    <row r="324" ht="36" customHeight="1" spans="1:8">
      <c r="A324" s="154">
        <f t="shared" si="18"/>
        <v>7</v>
      </c>
      <c r="B324" s="385">
        <v>2040650</v>
      </c>
      <c r="C324" s="278" t="s">
        <v>147</v>
      </c>
      <c r="D324" s="283">
        <f>VLOOKUP(B324,'[3]24'!$B$4:$D$1296,3,FALSE)</f>
        <v>0</v>
      </c>
      <c r="E324" s="283">
        <v>0</v>
      </c>
      <c r="F324" s="281" t="str">
        <f t="shared" si="19"/>
        <v/>
      </c>
      <c r="G324" s="249" t="str">
        <f t="shared" si="22"/>
        <v>否</v>
      </c>
      <c r="H324" s="154" t="str">
        <f t="shared" si="23"/>
        <v>项</v>
      </c>
    </row>
    <row r="325" ht="36" customHeight="1" spans="1:8">
      <c r="A325" s="154">
        <f t="shared" ref="A325:A388" si="24">LEN(B325)</f>
        <v>7</v>
      </c>
      <c r="B325" s="385">
        <v>2040699</v>
      </c>
      <c r="C325" s="278" t="s">
        <v>328</v>
      </c>
      <c r="D325" s="283">
        <f>VLOOKUP(B325,'[3]24'!$B$4:$D$1296,3,FALSE)</f>
        <v>116</v>
      </c>
      <c r="E325" s="283">
        <v>0</v>
      </c>
      <c r="F325" s="281">
        <f t="shared" ref="F325:F388" si="25">IF(D325&lt;&gt;0,E325/D325-1,"")</f>
        <v>-1</v>
      </c>
      <c r="G325" s="249" t="str">
        <f t="shared" si="22"/>
        <v>是</v>
      </c>
      <c r="H325" s="154" t="str">
        <f t="shared" si="23"/>
        <v>项</v>
      </c>
    </row>
    <row r="326" ht="36" customHeight="1" spans="1:8">
      <c r="A326" s="154">
        <f t="shared" si="24"/>
        <v>5</v>
      </c>
      <c r="B326" s="384">
        <v>20407</v>
      </c>
      <c r="C326" s="274" t="s">
        <v>329</v>
      </c>
      <c r="D326" s="307">
        <f>VLOOKUP(B326,'[3]24'!$B$4:$D$1296,3,FALSE)</f>
        <v>0</v>
      </c>
      <c r="E326" s="307">
        <v>0</v>
      </c>
      <c r="F326" s="276" t="str">
        <f t="shared" si="25"/>
        <v/>
      </c>
      <c r="G326" s="249" t="str">
        <f t="shared" si="22"/>
        <v>否</v>
      </c>
      <c r="H326" s="154" t="str">
        <f t="shared" si="23"/>
        <v>款</v>
      </c>
    </row>
    <row r="327" ht="36" customHeight="1" spans="1:8">
      <c r="A327" s="154">
        <f t="shared" si="24"/>
        <v>7</v>
      </c>
      <c r="B327" s="385">
        <v>2040701</v>
      </c>
      <c r="C327" s="278" t="s">
        <v>138</v>
      </c>
      <c r="D327" s="283">
        <f>VLOOKUP(B327,'[3]24'!$B$4:$D$1296,3,FALSE)</f>
        <v>0</v>
      </c>
      <c r="E327" s="283">
        <v>0</v>
      </c>
      <c r="F327" s="281" t="str">
        <f t="shared" si="25"/>
        <v/>
      </c>
      <c r="G327" s="249" t="str">
        <f t="shared" si="22"/>
        <v>否</v>
      </c>
      <c r="H327" s="154" t="str">
        <f t="shared" si="23"/>
        <v>项</v>
      </c>
    </row>
    <row r="328" ht="36" customHeight="1" spans="1:8">
      <c r="A328" s="154">
        <f t="shared" si="24"/>
        <v>7</v>
      </c>
      <c r="B328" s="385">
        <v>2040702</v>
      </c>
      <c r="C328" s="278" t="s">
        <v>139</v>
      </c>
      <c r="D328" s="283">
        <f>VLOOKUP(B328,'[3]24'!$B$4:$D$1296,3,FALSE)</f>
        <v>0</v>
      </c>
      <c r="E328" s="283">
        <v>0</v>
      </c>
      <c r="F328" s="281" t="str">
        <f t="shared" si="25"/>
        <v/>
      </c>
      <c r="G328" s="249" t="str">
        <f t="shared" si="22"/>
        <v>否</v>
      </c>
      <c r="H328" s="154" t="str">
        <f t="shared" si="23"/>
        <v>项</v>
      </c>
    </row>
    <row r="329" ht="36" customHeight="1" spans="1:8">
      <c r="A329" s="154">
        <f t="shared" si="24"/>
        <v>7</v>
      </c>
      <c r="B329" s="385">
        <v>2040703</v>
      </c>
      <c r="C329" s="278" t="s">
        <v>140</v>
      </c>
      <c r="D329" s="283">
        <f>VLOOKUP(B329,'[3]24'!$B$4:$D$1296,3,FALSE)</f>
        <v>0</v>
      </c>
      <c r="E329" s="283">
        <v>0</v>
      </c>
      <c r="F329" s="281" t="str">
        <f t="shared" si="25"/>
        <v/>
      </c>
      <c r="G329" s="249" t="str">
        <f t="shared" si="22"/>
        <v>否</v>
      </c>
      <c r="H329" s="154" t="str">
        <f t="shared" si="23"/>
        <v>项</v>
      </c>
    </row>
    <row r="330" ht="36" customHeight="1" spans="1:8">
      <c r="A330" s="154">
        <f t="shared" si="24"/>
        <v>7</v>
      </c>
      <c r="B330" s="385">
        <v>2040704</v>
      </c>
      <c r="C330" s="278" t="s">
        <v>330</v>
      </c>
      <c r="D330" s="283">
        <f>VLOOKUP(B330,'[3]24'!$B$4:$D$1296,3,FALSE)</f>
        <v>0</v>
      </c>
      <c r="E330" s="283">
        <v>0</v>
      </c>
      <c r="F330" s="281" t="str">
        <f t="shared" si="25"/>
        <v/>
      </c>
      <c r="G330" s="249" t="str">
        <f t="shared" si="22"/>
        <v>否</v>
      </c>
      <c r="H330" s="154" t="str">
        <f t="shared" si="23"/>
        <v>项</v>
      </c>
    </row>
    <row r="331" ht="36" customHeight="1" spans="1:8">
      <c r="A331" s="154">
        <f t="shared" si="24"/>
        <v>7</v>
      </c>
      <c r="B331" s="385">
        <v>2040705</v>
      </c>
      <c r="C331" s="278" t="s">
        <v>331</v>
      </c>
      <c r="D331" s="283">
        <f>VLOOKUP(B331,'[3]24'!$B$4:$D$1296,3,FALSE)</f>
        <v>0</v>
      </c>
      <c r="E331" s="283">
        <v>0</v>
      </c>
      <c r="F331" s="281" t="str">
        <f t="shared" si="25"/>
        <v/>
      </c>
      <c r="G331" s="249" t="str">
        <f t="shared" si="22"/>
        <v>否</v>
      </c>
      <c r="H331" s="154" t="str">
        <f t="shared" si="23"/>
        <v>项</v>
      </c>
    </row>
    <row r="332" ht="36" customHeight="1" spans="1:8">
      <c r="A332" s="154">
        <f t="shared" si="24"/>
        <v>7</v>
      </c>
      <c r="B332" s="385">
        <v>2040706</v>
      </c>
      <c r="C332" s="278" t="s">
        <v>332</v>
      </c>
      <c r="D332" s="283">
        <f>VLOOKUP(B332,'[3]24'!$B$4:$D$1296,3,FALSE)</f>
        <v>0</v>
      </c>
      <c r="E332" s="283">
        <v>0</v>
      </c>
      <c r="F332" s="281" t="str">
        <f t="shared" si="25"/>
        <v/>
      </c>
      <c r="G332" s="249" t="str">
        <f t="shared" si="22"/>
        <v>否</v>
      </c>
      <c r="H332" s="154" t="str">
        <f t="shared" si="23"/>
        <v>项</v>
      </c>
    </row>
    <row r="333" ht="36" customHeight="1" spans="1:8">
      <c r="A333" s="154">
        <f t="shared" si="24"/>
        <v>7</v>
      </c>
      <c r="B333" s="385">
        <v>2040707</v>
      </c>
      <c r="C333" s="278" t="s">
        <v>179</v>
      </c>
      <c r="D333" s="283">
        <f>VLOOKUP(B333,'[3]24'!$B$4:$D$1296,3,FALSE)</f>
        <v>0</v>
      </c>
      <c r="E333" s="283">
        <v>0</v>
      </c>
      <c r="F333" s="281" t="str">
        <f t="shared" si="25"/>
        <v/>
      </c>
      <c r="G333" s="249" t="str">
        <f t="shared" si="22"/>
        <v>否</v>
      </c>
      <c r="H333" s="154" t="str">
        <f t="shared" si="23"/>
        <v>项</v>
      </c>
    </row>
    <row r="334" ht="36" customHeight="1" spans="1:8">
      <c r="A334" s="154">
        <f t="shared" si="24"/>
        <v>7</v>
      </c>
      <c r="B334" s="385">
        <v>2040750</v>
      </c>
      <c r="C334" s="278" t="s">
        <v>147</v>
      </c>
      <c r="D334" s="283">
        <f>VLOOKUP(B334,'[3]24'!$B$4:$D$1296,3,FALSE)</f>
        <v>0</v>
      </c>
      <c r="E334" s="283">
        <v>0</v>
      </c>
      <c r="F334" s="281" t="str">
        <f t="shared" si="25"/>
        <v/>
      </c>
      <c r="G334" s="249" t="str">
        <f t="shared" si="22"/>
        <v>否</v>
      </c>
      <c r="H334" s="154" t="str">
        <f t="shared" si="23"/>
        <v>项</v>
      </c>
    </row>
    <row r="335" ht="36" customHeight="1" spans="1:8">
      <c r="A335" s="154">
        <f t="shared" si="24"/>
        <v>7</v>
      </c>
      <c r="B335" s="385">
        <v>2040799</v>
      </c>
      <c r="C335" s="278" t="s">
        <v>333</v>
      </c>
      <c r="D335" s="283">
        <f>VLOOKUP(B335,'[3]24'!$B$4:$D$1296,3,FALSE)</f>
        <v>0</v>
      </c>
      <c r="E335" s="283">
        <v>0</v>
      </c>
      <c r="F335" s="281" t="str">
        <f t="shared" si="25"/>
        <v/>
      </c>
      <c r="G335" s="249" t="str">
        <f t="shared" si="22"/>
        <v>否</v>
      </c>
      <c r="H335" s="154" t="str">
        <f t="shared" si="23"/>
        <v>项</v>
      </c>
    </row>
    <row r="336" ht="36" customHeight="1" spans="1:8">
      <c r="A336" s="154">
        <f t="shared" si="24"/>
        <v>5</v>
      </c>
      <c r="B336" s="384">
        <v>20408</v>
      </c>
      <c r="C336" s="274" t="s">
        <v>334</v>
      </c>
      <c r="D336" s="307">
        <f>VLOOKUP(B336,'[3]24'!$B$4:$D$1296,3,FALSE)</f>
        <v>0</v>
      </c>
      <c r="E336" s="307">
        <v>0</v>
      </c>
      <c r="F336" s="276" t="str">
        <f t="shared" si="25"/>
        <v/>
      </c>
      <c r="G336" s="249" t="str">
        <f t="shared" si="22"/>
        <v>否</v>
      </c>
      <c r="H336" s="154" t="str">
        <f t="shared" si="23"/>
        <v>款</v>
      </c>
    </row>
    <row r="337" ht="36" customHeight="1" spans="1:8">
      <c r="A337" s="154">
        <f t="shared" si="24"/>
        <v>7</v>
      </c>
      <c r="B337" s="385">
        <v>2040801</v>
      </c>
      <c r="C337" s="278" t="s">
        <v>138</v>
      </c>
      <c r="D337" s="283">
        <f>VLOOKUP(B337,'[3]24'!$B$4:$D$1296,3,FALSE)</f>
        <v>0</v>
      </c>
      <c r="E337" s="283">
        <v>0</v>
      </c>
      <c r="F337" s="281" t="str">
        <f t="shared" si="25"/>
        <v/>
      </c>
      <c r="G337" s="249" t="str">
        <f t="shared" si="22"/>
        <v>否</v>
      </c>
      <c r="H337" s="154" t="str">
        <f t="shared" si="23"/>
        <v>项</v>
      </c>
    </row>
    <row r="338" ht="36" customHeight="1" spans="1:8">
      <c r="A338" s="154">
        <f t="shared" si="24"/>
        <v>7</v>
      </c>
      <c r="B338" s="385">
        <v>2040802</v>
      </c>
      <c r="C338" s="278" t="s">
        <v>139</v>
      </c>
      <c r="D338" s="283">
        <f>VLOOKUP(B338,'[3]24'!$B$4:$D$1296,3,FALSE)</f>
        <v>0</v>
      </c>
      <c r="E338" s="283">
        <v>0</v>
      </c>
      <c r="F338" s="281" t="str">
        <f t="shared" si="25"/>
        <v/>
      </c>
      <c r="G338" s="249" t="str">
        <f t="shared" si="22"/>
        <v>否</v>
      </c>
      <c r="H338" s="154" t="str">
        <f t="shared" si="23"/>
        <v>项</v>
      </c>
    </row>
    <row r="339" ht="36" customHeight="1" spans="1:8">
      <c r="A339" s="154">
        <f t="shared" si="24"/>
        <v>7</v>
      </c>
      <c r="B339" s="385">
        <v>2040803</v>
      </c>
      <c r="C339" s="278" t="s">
        <v>140</v>
      </c>
      <c r="D339" s="283">
        <f>VLOOKUP(B339,'[3]24'!$B$4:$D$1296,3,FALSE)</f>
        <v>0</v>
      </c>
      <c r="E339" s="283">
        <v>0</v>
      </c>
      <c r="F339" s="281" t="str">
        <f t="shared" si="25"/>
        <v/>
      </c>
      <c r="G339" s="249" t="str">
        <f t="shared" si="22"/>
        <v>否</v>
      </c>
      <c r="H339" s="154" t="str">
        <f t="shared" si="23"/>
        <v>项</v>
      </c>
    </row>
    <row r="340" ht="36" customHeight="1" spans="1:8">
      <c r="A340" s="154">
        <f t="shared" si="24"/>
        <v>7</v>
      </c>
      <c r="B340" s="385">
        <v>2040804</v>
      </c>
      <c r="C340" s="278" t="s">
        <v>335</v>
      </c>
      <c r="D340" s="283">
        <f>VLOOKUP(B340,'[3]24'!$B$4:$D$1296,3,FALSE)</f>
        <v>0</v>
      </c>
      <c r="E340" s="283">
        <v>0</v>
      </c>
      <c r="F340" s="281" t="str">
        <f t="shared" si="25"/>
        <v/>
      </c>
      <c r="G340" s="249" t="str">
        <f t="shared" si="22"/>
        <v>否</v>
      </c>
      <c r="H340" s="154" t="str">
        <f t="shared" si="23"/>
        <v>项</v>
      </c>
    </row>
    <row r="341" ht="36" customHeight="1" spans="1:8">
      <c r="A341" s="154">
        <f t="shared" si="24"/>
        <v>7</v>
      </c>
      <c r="B341" s="385">
        <v>2040805</v>
      </c>
      <c r="C341" s="278" t="s">
        <v>336</v>
      </c>
      <c r="D341" s="283">
        <f>VLOOKUP(B341,'[3]24'!$B$4:$D$1296,3,FALSE)</f>
        <v>0</v>
      </c>
      <c r="E341" s="283">
        <v>0</v>
      </c>
      <c r="F341" s="281" t="str">
        <f t="shared" si="25"/>
        <v/>
      </c>
      <c r="G341" s="249" t="str">
        <f t="shared" si="22"/>
        <v>否</v>
      </c>
      <c r="H341" s="154" t="str">
        <f t="shared" si="23"/>
        <v>项</v>
      </c>
    </row>
    <row r="342" ht="36" customHeight="1" spans="1:8">
      <c r="A342" s="154">
        <f t="shared" si="24"/>
        <v>7</v>
      </c>
      <c r="B342" s="385">
        <v>2040806</v>
      </c>
      <c r="C342" s="278" t="s">
        <v>337</v>
      </c>
      <c r="D342" s="283">
        <f>VLOOKUP(B342,'[3]24'!$B$4:$D$1296,3,FALSE)</f>
        <v>0</v>
      </c>
      <c r="E342" s="283">
        <v>0</v>
      </c>
      <c r="F342" s="281" t="str">
        <f t="shared" si="25"/>
        <v/>
      </c>
      <c r="G342" s="249" t="str">
        <f t="shared" si="22"/>
        <v>否</v>
      </c>
      <c r="H342" s="154" t="str">
        <f t="shared" si="23"/>
        <v>项</v>
      </c>
    </row>
    <row r="343" ht="36" customHeight="1" spans="1:8">
      <c r="A343" s="154">
        <f t="shared" si="24"/>
        <v>7</v>
      </c>
      <c r="B343" s="385">
        <v>2040807</v>
      </c>
      <c r="C343" s="278" t="s">
        <v>179</v>
      </c>
      <c r="D343" s="283">
        <f>VLOOKUP(B343,'[3]24'!$B$4:$D$1296,3,FALSE)</f>
        <v>0</v>
      </c>
      <c r="E343" s="283">
        <v>0</v>
      </c>
      <c r="F343" s="281" t="str">
        <f t="shared" si="25"/>
        <v/>
      </c>
      <c r="G343" s="249" t="str">
        <f t="shared" si="22"/>
        <v>否</v>
      </c>
      <c r="H343" s="154" t="str">
        <f t="shared" si="23"/>
        <v>项</v>
      </c>
    </row>
    <row r="344" ht="36" customHeight="1" spans="1:8">
      <c r="A344" s="154">
        <f t="shared" si="24"/>
        <v>7</v>
      </c>
      <c r="B344" s="385">
        <v>2040850</v>
      </c>
      <c r="C344" s="278" t="s">
        <v>147</v>
      </c>
      <c r="D344" s="283">
        <f>VLOOKUP(B344,'[3]24'!$B$4:$D$1296,3,FALSE)</f>
        <v>0</v>
      </c>
      <c r="E344" s="283">
        <v>0</v>
      </c>
      <c r="F344" s="281" t="str">
        <f t="shared" si="25"/>
        <v/>
      </c>
      <c r="G344" s="249" t="str">
        <f t="shared" si="22"/>
        <v>否</v>
      </c>
      <c r="H344" s="154" t="str">
        <f t="shared" si="23"/>
        <v>项</v>
      </c>
    </row>
    <row r="345" ht="36" customHeight="1" spans="1:8">
      <c r="A345" s="154">
        <f t="shared" si="24"/>
        <v>7</v>
      </c>
      <c r="B345" s="385">
        <v>2040899</v>
      </c>
      <c r="C345" s="278" t="s">
        <v>338</v>
      </c>
      <c r="D345" s="283">
        <f>VLOOKUP(B345,'[3]24'!$B$4:$D$1296,3,FALSE)</f>
        <v>0</v>
      </c>
      <c r="E345" s="283">
        <v>0</v>
      </c>
      <c r="F345" s="281" t="str">
        <f t="shared" si="25"/>
        <v/>
      </c>
      <c r="G345" s="249" t="str">
        <f t="shared" si="22"/>
        <v>否</v>
      </c>
      <c r="H345" s="154" t="str">
        <f t="shared" si="23"/>
        <v>项</v>
      </c>
    </row>
    <row r="346" ht="36" customHeight="1" spans="1:8">
      <c r="A346" s="154">
        <f t="shared" si="24"/>
        <v>5</v>
      </c>
      <c r="B346" s="384">
        <v>20409</v>
      </c>
      <c r="C346" s="274" t="s">
        <v>339</v>
      </c>
      <c r="D346" s="307">
        <f>VLOOKUP(B346,'[3]24'!$B$4:$D$1296,3,FALSE)</f>
        <v>0</v>
      </c>
      <c r="E346" s="307">
        <v>0</v>
      </c>
      <c r="F346" s="276" t="str">
        <f t="shared" si="25"/>
        <v/>
      </c>
      <c r="G346" s="249" t="str">
        <f t="shared" si="22"/>
        <v>否</v>
      </c>
      <c r="H346" s="154" t="str">
        <f t="shared" si="23"/>
        <v>款</v>
      </c>
    </row>
    <row r="347" ht="36" customHeight="1" spans="1:8">
      <c r="A347" s="154">
        <f t="shared" si="24"/>
        <v>7</v>
      </c>
      <c r="B347" s="385">
        <v>2040901</v>
      </c>
      <c r="C347" s="278" t="s">
        <v>138</v>
      </c>
      <c r="D347" s="283">
        <f>VLOOKUP(B347,'[3]24'!$B$4:$D$1296,3,FALSE)</f>
        <v>0</v>
      </c>
      <c r="E347" s="283">
        <v>0</v>
      </c>
      <c r="F347" s="281" t="str">
        <f t="shared" si="25"/>
        <v/>
      </c>
      <c r="G347" s="249" t="str">
        <f t="shared" si="22"/>
        <v>否</v>
      </c>
      <c r="H347" s="154" t="str">
        <f t="shared" si="23"/>
        <v>项</v>
      </c>
    </row>
    <row r="348" ht="36" customHeight="1" spans="1:8">
      <c r="A348" s="154">
        <f t="shared" si="24"/>
        <v>7</v>
      </c>
      <c r="B348" s="385">
        <v>2040902</v>
      </c>
      <c r="C348" s="278" t="s">
        <v>139</v>
      </c>
      <c r="D348" s="283">
        <f>VLOOKUP(B348,'[3]24'!$B$4:$D$1296,3,FALSE)</f>
        <v>0</v>
      </c>
      <c r="E348" s="283">
        <v>0</v>
      </c>
      <c r="F348" s="281" t="str">
        <f t="shared" si="25"/>
        <v/>
      </c>
      <c r="G348" s="249" t="str">
        <f t="shared" si="22"/>
        <v>否</v>
      </c>
      <c r="H348" s="154" t="str">
        <f t="shared" si="23"/>
        <v>项</v>
      </c>
    </row>
    <row r="349" ht="36" customHeight="1" spans="1:8">
      <c r="A349" s="154">
        <f t="shared" si="24"/>
        <v>7</v>
      </c>
      <c r="B349" s="385">
        <v>2040903</v>
      </c>
      <c r="C349" s="278" t="s">
        <v>140</v>
      </c>
      <c r="D349" s="283">
        <f>VLOOKUP(B349,'[3]24'!$B$4:$D$1296,3,FALSE)</f>
        <v>0</v>
      </c>
      <c r="E349" s="283">
        <v>0</v>
      </c>
      <c r="F349" s="281" t="str">
        <f t="shared" si="25"/>
        <v/>
      </c>
      <c r="G349" s="249" t="str">
        <f t="shared" si="22"/>
        <v>否</v>
      </c>
      <c r="H349" s="154" t="str">
        <f t="shared" si="23"/>
        <v>项</v>
      </c>
    </row>
    <row r="350" ht="36" customHeight="1" spans="1:8">
      <c r="A350" s="154">
        <f t="shared" si="24"/>
        <v>7</v>
      </c>
      <c r="B350" s="385">
        <v>2040904</v>
      </c>
      <c r="C350" s="278" t="s">
        <v>340</v>
      </c>
      <c r="D350" s="283">
        <f>VLOOKUP(B350,'[3]24'!$B$4:$D$1296,3,FALSE)</f>
        <v>0</v>
      </c>
      <c r="E350" s="283">
        <v>0</v>
      </c>
      <c r="F350" s="281" t="str">
        <f t="shared" si="25"/>
        <v/>
      </c>
      <c r="G350" s="249" t="str">
        <f t="shared" si="22"/>
        <v>否</v>
      </c>
      <c r="H350" s="154" t="str">
        <f t="shared" si="23"/>
        <v>项</v>
      </c>
    </row>
    <row r="351" ht="36" customHeight="1" spans="1:8">
      <c r="A351" s="154">
        <f t="shared" si="24"/>
        <v>7</v>
      </c>
      <c r="B351" s="385">
        <v>2040905</v>
      </c>
      <c r="C351" s="278" t="s">
        <v>341</v>
      </c>
      <c r="D351" s="283">
        <f>VLOOKUP(B351,'[3]24'!$B$4:$D$1296,3,FALSE)</f>
        <v>0</v>
      </c>
      <c r="E351" s="283">
        <v>0</v>
      </c>
      <c r="F351" s="281" t="str">
        <f t="shared" si="25"/>
        <v/>
      </c>
      <c r="G351" s="249" t="str">
        <f t="shared" si="22"/>
        <v>否</v>
      </c>
      <c r="H351" s="154" t="str">
        <f t="shared" si="23"/>
        <v>项</v>
      </c>
    </row>
    <row r="352" ht="36" customHeight="1" spans="1:8">
      <c r="A352" s="154">
        <f t="shared" si="24"/>
        <v>7</v>
      </c>
      <c r="B352" s="385">
        <v>2040950</v>
      </c>
      <c r="C352" s="278" t="s">
        <v>147</v>
      </c>
      <c r="D352" s="283">
        <f>VLOOKUP(B352,'[3]24'!$B$4:$D$1296,3,FALSE)</f>
        <v>0</v>
      </c>
      <c r="E352" s="283">
        <v>0</v>
      </c>
      <c r="F352" s="281" t="str">
        <f t="shared" si="25"/>
        <v/>
      </c>
      <c r="G352" s="249" t="str">
        <f t="shared" si="22"/>
        <v>否</v>
      </c>
      <c r="H352" s="154" t="str">
        <f t="shared" si="23"/>
        <v>项</v>
      </c>
    </row>
    <row r="353" ht="36" customHeight="1" spans="1:8">
      <c r="A353" s="154">
        <f t="shared" si="24"/>
        <v>7</v>
      </c>
      <c r="B353" s="385">
        <v>2040999</v>
      </c>
      <c r="C353" s="278" t="s">
        <v>342</v>
      </c>
      <c r="D353" s="283">
        <f>VLOOKUP(B353,'[3]24'!$B$4:$D$1296,3,FALSE)</f>
        <v>0</v>
      </c>
      <c r="E353" s="283">
        <v>0</v>
      </c>
      <c r="F353" s="281" t="str">
        <f t="shared" si="25"/>
        <v/>
      </c>
      <c r="G353" s="249" t="str">
        <f t="shared" si="22"/>
        <v>否</v>
      </c>
      <c r="H353" s="154" t="str">
        <f t="shared" si="23"/>
        <v>项</v>
      </c>
    </row>
    <row r="354" ht="36" customHeight="1" spans="1:8">
      <c r="A354" s="154">
        <f t="shared" si="24"/>
        <v>5</v>
      </c>
      <c r="B354" s="384">
        <v>20410</v>
      </c>
      <c r="C354" s="274" t="s">
        <v>343</v>
      </c>
      <c r="D354" s="307">
        <f>VLOOKUP(B354,'[3]24'!$B$4:$D$1296,3,FALSE)</f>
        <v>0</v>
      </c>
      <c r="E354" s="307">
        <v>0</v>
      </c>
      <c r="F354" s="276" t="str">
        <f t="shared" si="25"/>
        <v/>
      </c>
      <c r="G354" s="249" t="str">
        <f t="shared" si="22"/>
        <v>否</v>
      </c>
      <c r="H354" s="154" t="str">
        <f t="shared" si="23"/>
        <v>款</v>
      </c>
    </row>
    <row r="355" ht="36" customHeight="1" spans="1:8">
      <c r="A355" s="154">
        <f t="shared" si="24"/>
        <v>7</v>
      </c>
      <c r="B355" s="385">
        <v>2041001</v>
      </c>
      <c r="C355" s="278" t="s">
        <v>138</v>
      </c>
      <c r="D355" s="283">
        <f>VLOOKUP(B355,'[3]24'!$B$4:$D$1296,3,FALSE)</f>
        <v>0</v>
      </c>
      <c r="E355" s="283">
        <v>0</v>
      </c>
      <c r="F355" s="281" t="str">
        <f t="shared" si="25"/>
        <v/>
      </c>
      <c r="G355" s="249" t="str">
        <f t="shared" si="22"/>
        <v>否</v>
      </c>
      <c r="H355" s="154" t="str">
        <f t="shared" si="23"/>
        <v>项</v>
      </c>
    </row>
    <row r="356" ht="36" customHeight="1" spans="1:8">
      <c r="A356" s="154">
        <f t="shared" si="24"/>
        <v>7</v>
      </c>
      <c r="B356" s="385">
        <v>2041002</v>
      </c>
      <c r="C356" s="278" t="s">
        <v>139</v>
      </c>
      <c r="D356" s="283">
        <f>VLOOKUP(B356,'[3]24'!$B$4:$D$1296,3,FALSE)</f>
        <v>0</v>
      </c>
      <c r="E356" s="283">
        <v>0</v>
      </c>
      <c r="F356" s="281" t="str">
        <f t="shared" si="25"/>
        <v/>
      </c>
      <c r="G356" s="249" t="str">
        <f t="shared" si="22"/>
        <v>否</v>
      </c>
      <c r="H356" s="154" t="str">
        <f t="shared" si="23"/>
        <v>项</v>
      </c>
    </row>
    <row r="357" ht="36" customHeight="1" spans="1:8">
      <c r="A357" s="154">
        <f t="shared" si="24"/>
        <v>7</v>
      </c>
      <c r="B357" s="385">
        <v>2041006</v>
      </c>
      <c r="C357" s="278" t="s">
        <v>179</v>
      </c>
      <c r="D357" s="283">
        <f>VLOOKUP(B357,'[3]24'!$B$4:$D$1296,3,FALSE)</f>
        <v>0</v>
      </c>
      <c r="E357" s="283">
        <v>0</v>
      </c>
      <c r="F357" s="281" t="str">
        <f t="shared" si="25"/>
        <v/>
      </c>
      <c r="G357" s="249" t="str">
        <f t="shared" si="22"/>
        <v>否</v>
      </c>
      <c r="H357" s="154" t="str">
        <f t="shared" si="23"/>
        <v>项</v>
      </c>
    </row>
    <row r="358" ht="36" customHeight="1" spans="1:8">
      <c r="A358" s="154">
        <f t="shared" si="24"/>
        <v>7</v>
      </c>
      <c r="B358" s="385">
        <v>2041007</v>
      </c>
      <c r="C358" s="278" t="s">
        <v>344</v>
      </c>
      <c r="D358" s="283">
        <f>VLOOKUP(B358,'[3]24'!$B$4:$D$1296,3,FALSE)</f>
        <v>0</v>
      </c>
      <c r="E358" s="283">
        <v>0</v>
      </c>
      <c r="F358" s="281" t="str">
        <f t="shared" si="25"/>
        <v/>
      </c>
      <c r="G358" s="249" t="str">
        <f t="shared" si="22"/>
        <v>否</v>
      </c>
      <c r="H358" s="154" t="str">
        <f t="shared" si="23"/>
        <v>项</v>
      </c>
    </row>
    <row r="359" ht="36" customHeight="1" spans="1:8">
      <c r="A359" s="154">
        <f t="shared" si="24"/>
        <v>7</v>
      </c>
      <c r="B359" s="385">
        <v>2041099</v>
      </c>
      <c r="C359" s="278" t="s">
        <v>345</v>
      </c>
      <c r="D359" s="283">
        <f>VLOOKUP(B359,'[3]24'!$B$4:$D$1296,3,FALSE)</f>
        <v>0</v>
      </c>
      <c r="E359" s="283">
        <v>0</v>
      </c>
      <c r="F359" s="281" t="str">
        <f t="shared" si="25"/>
        <v/>
      </c>
      <c r="G359" s="249" t="str">
        <f t="shared" si="22"/>
        <v>否</v>
      </c>
      <c r="H359" s="154" t="str">
        <f t="shared" si="23"/>
        <v>项</v>
      </c>
    </row>
    <row r="360" ht="36" customHeight="1" spans="1:8">
      <c r="A360" s="154">
        <f t="shared" si="24"/>
        <v>5</v>
      </c>
      <c r="B360" s="384">
        <v>20499</v>
      </c>
      <c r="C360" s="274" t="s">
        <v>346</v>
      </c>
      <c r="D360" s="307">
        <f>VLOOKUP(B360,'[3]24'!$B$4:$D$1296,3,FALSE)</f>
        <v>155</v>
      </c>
      <c r="E360" s="307">
        <v>128</v>
      </c>
      <c r="F360" s="276">
        <f t="shared" si="25"/>
        <v>-0.174</v>
      </c>
      <c r="G360" s="249" t="str">
        <f t="shared" si="22"/>
        <v>是</v>
      </c>
      <c r="H360" s="154" t="str">
        <f t="shared" si="23"/>
        <v>款</v>
      </c>
    </row>
    <row r="361" ht="36" customHeight="1" spans="1:8">
      <c r="A361" s="154">
        <f t="shared" si="24"/>
        <v>7</v>
      </c>
      <c r="B361" s="388">
        <v>2049902</v>
      </c>
      <c r="C361" s="278" t="s">
        <v>347</v>
      </c>
      <c r="D361" s="283">
        <f>VLOOKUP(B361,'[3]24'!$B$4:$D$1296,3,FALSE)</f>
        <v>0</v>
      </c>
      <c r="E361" s="283">
        <v>10</v>
      </c>
      <c r="F361" s="281" t="str">
        <f t="shared" si="25"/>
        <v/>
      </c>
      <c r="G361" s="249" t="str">
        <f t="shared" si="22"/>
        <v>是</v>
      </c>
      <c r="H361" s="154" t="str">
        <f t="shared" si="23"/>
        <v>项</v>
      </c>
    </row>
    <row r="362" ht="36" customHeight="1" spans="1:8">
      <c r="A362" s="154">
        <f t="shared" si="24"/>
        <v>7</v>
      </c>
      <c r="B362" s="392">
        <v>2049999</v>
      </c>
      <c r="C362" s="278" t="s">
        <v>348</v>
      </c>
      <c r="D362" s="283">
        <f>VLOOKUP(B362,'[3]24'!$B$4:$D$1296,3,FALSE)</f>
        <v>155</v>
      </c>
      <c r="E362" s="283">
        <v>118</v>
      </c>
      <c r="F362" s="281">
        <f t="shared" si="25"/>
        <v>-0.239</v>
      </c>
      <c r="G362" s="249" t="str">
        <f t="shared" si="22"/>
        <v>是</v>
      </c>
      <c r="H362" s="154" t="str">
        <f t="shared" si="23"/>
        <v>项</v>
      </c>
    </row>
    <row r="363" ht="36" customHeight="1" spans="1:8">
      <c r="A363" s="154">
        <f t="shared" si="24"/>
        <v>3</v>
      </c>
      <c r="B363" s="384">
        <v>205</v>
      </c>
      <c r="C363" s="274" t="s">
        <v>79</v>
      </c>
      <c r="D363" s="307">
        <f>VLOOKUP(B363,'[3]24'!$B$4:$D$1296,3,FALSE)</f>
        <v>35979</v>
      </c>
      <c r="E363" s="307">
        <v>27709</v>
      </c>
      <c r="F363" s="276">
        <f t="shared" si="25"/>
        <v>-0.23</v>
      </c>
      <c r="G363" s="249" t="str">
        <f t="shared" si="22"/>
        <v>是</v>
      </c>
      <c r="H363" s="154" t="str">
        <f t="shared" si="23"/>
        <v>类</v>
      </c>
    </row>
    <row r="364" ht="36" customHeight="1" spans="1:8">
      <c r="A364" s="154">
        <f t="shared" si="24"/>
        <v>5</v>
      </c>
      <c r="B364" s="384">
        <v>20501</v>
      </c>
      <c r="C364" s="274" t="s">
        <v>349</v>
      </c>
      <c r="D364" s="307">
        <f>VLOOKUP(B364,'[3]24'!$B$4:$D$1296,3,FALSE)</f>
        <v>642</v>
      </c>
      <c r="E364" s="307">
        <v>613</v>
      </c>
      <c r="F364" s="276">
        <f t="shared" si="25"/>
        <v>-0.045</v>
      </c>
      <c r="G364" s="249" t="str">
        <f t="shared" si="22"/>
        <v>是</v>
      </c>
      <c r="H364" s="154" t="str">
        <f t="shared" si="23"/>
        <v>款</v>
      </c>
    </row>
    <row r="365" ht="36" customHeight="1" spans="1:8">
      <c r="A365" s="154">
        <f t="shared" si="24"/>
        <v>7</v>
      </c>
      <c r="B365" s="385">
        <v>2050101</v>
      </c>
      <c r="C365" s="278" t="s">
        <v>138</v>
      </c>
      <c r="D365" s="283">
        <f>VLOOKUP(B365,'[3]24'!$B$4:$D$1296,3,FALSE)</f>
        <v>163</v>
      </c>
      <c r="E365" s="283">
        <v>182</v>
      </c>
      <c r="F365" s="281">
        <f t="shared" si="25"/>
        <v>0.117</v>
      </c>
      <c r="G365" s="249" t="str">
        <f t="shared" si="22"/>
        <v>是</v>
      </c>
      <c r="H365" s="154" t="str">
        <f t="shared" si="23"/>
        <v>项</v>
      </c>
    </row>
    <row r="366" ht="36" customHeight="1" spans="1:8">
      <c r="A366" s="154">
        <f t="shared" si="24"/>
        <v>7</v>
      </c>
      <c r="B366" s="385">
        <v>2050102</v>
      </c>
      <c r="C366" s="278" t="s">
        <v>139</v>
      </c>
      <c r="D366" s="283">
        <f>VLOOKUP(B366,'[3]24'!$B$4:$D$1296,3,FALSE)</f>
        <v>0</v>
      </c>
      <c r="E366" s="283">
        <v>0</v>
      </c>
      <c r="F366" s="281" t="str">
        <f t="shared" si="25"/>
        <v/>
      </c>
      <c r="G366" s="249" t="str">
        <f t="shared" si="22"/>
        <v>否</v>
      </c>
      <c r="H366" s="154" t="str">
        <f t="shared" si="23"/>
        <v>项</v>
      </c>
    </row>
    <row r="367" ht="36" customHeight="1" spans="1:8">
      <c r="A367" s="154">
        <f t="shared" si="24"/>
        <v>7</v>
      </c>
      <c r="B367" s="385">
        <v>2050103</v>
      </c>
      <c r="C367" s="278" t="s">
        <v>140</v>
      </c>
      <c r="D367" s="283">
        <f>VLOOKUP(B367,'[3]24'!$B$4:$D$1296,3,FALSE)</f>
        <v>0</v>
      </c>
      <c r="E367" s="283">
        <v>0</v>
      </c>
      <c r="F367" s="281" t="str">
        <f t="shared" si="25"/>
        <v/>
      </c>
      <c r="G367" s="249" t="str">
        <f t="shared" si="22"/>
        <v>否</v>
      </c>
      <c r="H367" s="154" t="str">
        <f t="shared" si="23"/>
        <v>项</v>
      </c>
    </row>
    <row r="368" ht="36" customHeight="1" spans="1:8">
      <c r="A368" s="154">
        <f t="shared" si="24"/>
        <v>7</v>
      </c>
      <c r="B368" s="385">
        <v>2050199</v>
      </c>
      <c r="C368" s="278" t="s">
        <v>350</v>
      </c>
      <c r="D368" s="283">
        <f>VLOOKUP(B368,'[3]24'!$B$4:$D$1296,3,FALSE)</f>
        <v>479</v>
      </c>
      <c r="E368" s="283">
        <v>431</v>
      </c>
      <c r="F368" s="281">
        <f t="shared" si="25"/>
        <v>-0.1</v>
      </c>
      <c r="G368" s="249" t="str">
        <f t="shared" si="22"/>
        <v>是</v>
      </c>
      <c r="H368" s="154" t="str">
        <f t="shared" si="23"/>
        <v>项</v>
      </c>
    </row>
    <row r="369" ht="36" customHeight="1" spans="1:8">
      <c r="A369" s="154">
        <f t="shared" si="24"/>
        <v>5</v>
      </c>
      <c r="B369" s="384">
        <v>20502</v>
      </c>
      <c r="C369" s="274" t="s">
        <v>351</v>
      </c>
      <c r="D369" s="307">
        <f>VLOOKUP(B369,'[3]24'!$B$4:$D$1296,3,FALSE)</f>
        <v>33658</v>
      </c>
      <c r="E369" s="307">
        <v>26091</v>
      </c>
      <c r="F369" s="276">
        <f t="shared" si="25"/>
        <v>-0.225</v>
      </c>
      <c r="G369" s="249" t="str">
        <f t="shared" si="22"/>
        <v>是</v>
      </c>
      <c r="H369" s="154" t="str">
        <f t="shared" si="23"/>
        <v>款</v>
      </c>
    </row>
    <row r="370" ht="36" customHeight="1" spans="1:8">
      <c r="A370" s="154">
        <f t="shared" si="24"/>
        <v>7</v>
      </c>
      <c r="B370" s="385">
        <v>2050201</v>
      </c>
      <c r="C370" s="278" t="s">
        <v>352</v>
      </c>
      <c r="D370" s="283">
        <f>VLOOKUP(B370,'[3]24'!$B$4:$D$1296,3,FALSE)</f>
        <v>2587</v>
      </c>
      <c r="E370" s="283">
        <v>2573</v>
      </c>
      <c r="F370" s="281">
        <f t="shared" si="25"/>
        <v>-0.005</v>
      </c>
      <c r="G370" s="249" t="str">
        <f t="shared" si="22"/>
        <v>是</v>
      </c>
      <c r="H370" s="154" t="str">
        <f t="shared" si="23"/>
        <v>项</v>
      </c>
    </row>
    <row r="371" ht="36" customHeight="1" spans="1:8">
      <c r="A371" s="154">
        <f t="shared" si="24"/>
        <v>7</v>
      </c>
      <c r="B371" s="385">
        <v>2050202</v>
      </c>
      <c r="C371" s="278" t="s">
        <v>353</v>
      </c>
      <c r="D371" s="283">
        <f>VLOOKUP(B371,'[3]24'!$B$4:$D$1296,3,FALSE)</f>
        <v>13238</v>
      </c>
      <c r="E371" s="283">
        <v>13043</v>
      </c>
      <c r="F371" s="281">
        <f t="shared" si="25"/>
        <v>-0.015</v>
      </c>
      <c r="G371" s="249" t="str">
        <f t="shared" si="22"/>
        <v>是</v>
      </c>
      <c r="H371" s="154" t="str">
        <f t="shared" si="23"/>
        <v>项</v>
      </c>
    </row>
    <row r="372" ht="36" customHeight="1" spans="1:8">
      <c r="A372" s="154">
        <f t="shared" si="24"/>
        <v>7</v>
      </c>
      <c r="B372" s="385">
        <v>2050203</v>
      </c>
      <c r="C372" s="278" t="s">
        <v>354</v>
      </c>
      <c r="D372" s="283">
        <f>VLOOKUP(B372,'[3]24'!$B$4:$D$1296,3,FALSE)</f>
        <v>6915</v>
      </c>
      <c r="E372" s="283">
        <v>6318</v>
      </c>
      <c r="F372" s="281">
        <f t="shared" si="25"/>
        <v>-0.086</v>
      </c>
      <c r="G372" s="249" t="str">
        <f t="shared" si="22"/>
        <v>是</v>
      </c>
      <c r="H372" s="154" t="str">
        <f t="shared" si="23"/>
        <v>项</v>
      </c>
    </row>
    <row r="373" ht="36" customHeight="1" spans="1:8">
      <c r="A373" s="154">
        <f t="shared" si="24"/>
        <v>7</v>
      </c>
      <c r="B373" s="385">
        <v>2050204</v>
      </c>
      <c r="C373" s="278" t="s">
        <v>355</v>
      </c>
      <c r="D373" s="283">
        <f>VLOOKUP(B373,'[3]24'!$B$4:$D$1296,3,FALSE)</f>
        <v>3557</v>
      </c>
      <c r="E373" s="283">
        <v>2677</v>
      </c>
      <c r="F373" s="281">
        <f t="shared" si="25"/>
        <v>-0.247</v>
      </c>
      <c r="G373" s="249" t="str">
        <f t="shared" si="22"/>
        <v>是</v>
      </c>
      <c r="H373" s="154" t="str">
        <f t="shared" si="23"/>
        <v>项</v>
      </c>
    </row>
    <row r="374" ht="36" customHeight="1" spans="1:8">
      <c r="A374" s="154">
        <f t="shared" si="24"/>
        <v>7</v>
      </c>
      <c r="B374" s="385">
        <v>2050205</v>
      </c>
      <c r="C374" s="278" t="s">
        <v>356</v>
      </c>
      <c r="D374" s="283">
        <f>VLOOKUP(B374,'[3]24'!$B$4:$D$1296,3,FALSE)</f>
        <v>18</v>
      </c>
      <c r="E374" s="283">
        <v>0</v>
      </c>
      <c r="F374" s="281">
        <f t="shared" si="25"/>
        <v>-1</v>
      </c>
      <c r="G374" s="249" t="str">
        <f t="shared" si="22"/>
        <v>是</v>
      </c>
      <c r="H374" s="154" t="str">
        <f t="shared" si="23"/>
        <v>项</v>
      </c>
    </row>
    <row r="375" ht="36" customHeight="1" spans="1:8">
      <c r="A375" s="154">
        <f t="shared" si="24"/>
        <v>7</v>
      </c>
      <c r="B375" s="385">
        <v>2050206</v>
      </c>
      <c r="C375" s="278" t="s">
        <v>357</v>
      </c>
      <c r="D375" s="283"/>
      <c r="E375" s="283"/>
      <c r="F375" s="281" t="str">
        <f t="shared" si="25"/>
        <v/>
      </c>
      <c r="G375" s="249" t="str">
        <f t="shared" si="22"/>
        <v>否</v>
      </c>
      <c r="H375" s="154" t="str">
        <f t="shared" si="23"/>
        <v>项</v>
      </c>
    </row>
    <row r="376" ht="36" customHeight="1" spans="1:8">
      <c r="A376" s="154">
        <f t="shared" si="24"/>
        <v>7</v>
      </c>
      <c r="B376" s="385">
        <v>2050207</v>
      </c>
      <c r="C376" s="278" t="s">
        <v>358</v>
      </c>
      <c r="D376" s="283"/>
      <c r="E376" s="283"/>
      <c r="F376" s="281" t="str">
        <f t="shared" si="25"/>
        <v/>
      </c>
      <c r="G376" s="249" t="str">
        <f t="shared" si="22"/>
        <v>否</v>
      </c>
      <c r="H376" s="154" t="str">
        <f t="shared" si="23"/>
        <v>项</v>
      </c>
    </row>
    <row r="377" ht="36" customHeight="1" spans="1:8">
      <c r="A377" s="154">
        <f t="shared" si="24"/>
        <v>7</v>
      </c>
      <c r="B377" s="385">
        <v>2050299</v>
      </c>
      <c r="C377" s="278" t="s">
        <v>359</v>
      </c>
      <c r="D377" s="283">
        <f>VLOOKUP(B377,'[3]24'!$B$4:$D$1296,3,FALSE)</f>
        <v>7343</v>
      </c>
      <c r="E377" s="283">
        <v>1480</v>
      </c>
      <c r="F377" s="281">
        <f t="shared" si="25"/>
        <v>-0.798</v>
      </c>
      <c r="G377" s="249" t="str">
        <f t="shared" si="22"/>
        <v>是</v>
      </c>
      <c r="H377" s="154" t="str">
        <f t="shared" si="23"/>
        <v>项</v>
      </c>
    </row>
    <row r="378" ht="36" customHeight="1" spans="1:8">
      <c r="A378" s="154">
        <f t="shared" si="24"/>
        <v>5</v>
      </c>
      <c r="B378" s="384">
        <v>20503</v>
      </c>
      <c r="C378" s="274" t="s">
        <v>360</v>
      </c>
      <c r="D378" s="307">
        <f>VLOOKUP(B378,'[3]24'!$B$4:$D$1296,3,FALSE)</f>
        <v>913</v>
      </c>
      <c r="E378" s="307">
        <v>804</v>
      </c>
      <c r="F378" s="276">
        <f t="shared" si="25"/>
        <v>-0.119</v>
      </c>
      <c r="G378" s="249" t="str">
        <f t="shared" si="22"/>
        <v>是</v>
      </c>
      <c r="H378" s="154" t="str">
        <f t="shared" si="23"/>
        <v>款</v>
      </c>
    </row>
    <row r="379" ht="36" customHeight="1" spans="1:8">
      <c r="A379" s="154">
        <f t="shared" si="24"/>
        <v>7</v>
      </c>
      <c r="B379" s="385">
        <v>2050301</v>
      </c>
      <c r="C379" s="278" t="s">
        <v>361</v>
      </c>
      <c r="D379" s="283">
        <f>VLOOKUP(B379,'[3]24'!$B$4:$D$1296,3,FALSE)</f>
        <v>0</v>
      </c>
      <c r="E379" s="283">
        <v>0</v>
      </c>
      <c r="F379" s="281" t="str">
        <f t="shared" si="25"/>
        <v/>
      </c>
      <c r="G379" s="249" t="str">
        <f t="shared" si="22"/>
        <v>否</v>
      </c>
      <c r="H379" s="154" t="str">
        <f t="shared" si="23"/>
        <v>项</v>
      </c>
    </row>
    <row r="380" ht="36" customHeight="1" spans="1:8">
      <c r="A380" s="154">
        <f t="shared" si="24"/>
        <v>7</v>
      </c>
      <c r="B380" s="385">
        <v>2050302</v>
      </c>
      <c r="C380" s="278" t="s">
        <v>362</v>
      </c>
      <c r="D380" s="283">
        <f>VLOOKUP(B380,'[3]24'!$B$4:$D$1296,3,FALSE)</f>
        <v>913</v>
      </c>
      <c r="E380" s="283">
        <v>804</v>
      </c>
      <c r="F380" s="281">
        <f t="shared" si="25"/>
        <v>-0.119</v>
      </c>
      <c r="G380" s="249" t="str">
        <f t="shared" si="22"/>
        <v>是</v>
      </c>
      <c r="H380" s="154" t="str">
        <f t="shared" si="23"/>
        <v>项</v>
      </c>
    </row>
    <row r="381" ht="36" customHeight="1" spans="1:8">
      <c r="A381" s="154">
        <f t="shared" si="24"/>
        <v>7</v>
      </c>
      <c r="B381" s="385">
        <v>2050303</v>
      </c>
      <c r="C381" s="278" t="s">
        <v>363</v>
      </c>
      <c r="D381" s="283">
        <f>VLOOKUP(B381,'[3]24'!$B$4:$D$1296,3,FALSE)</f>
        <v>0</v>
      </c>
      <c r="E381" s="283">
        <v>0</v>
      </c>
      <c r="F381" s="281" t="str">
        <f t="shared" si="25"/>
        <v/>
      </c>
      <c r="G381" s="249" t="str">
        <f t="shared" si="22"/>
        <v>否</v>
      </c>
      <c r="H381" s="154" t="str">
        <f t="shared" si="23"/>
        <v>项</v>
      </c>
    </row>
    <row r="382" ht="36" customHeight="1" spans="1:8">
      <c r="A382" s="154">
        <f t="shared" si="24"/>
        <v>7</v>
      </c>
      <c r="B382" s="385">
        <v>2050305</v>
      </c>
      <c r="C382" s="278" t="s">
        <v>364</v>
      </c>
      <c r="D382" s="283">
        <f>VLOOKUP(B382,'[3]24'!$B$4:$D$1296,3,FALSE)</f>
        <v>0</v>
      </c>
      <c r="E382" s="283">
        <v>0</v>
      </c>
      <c r="F382" s="281" t="str">
        <f t="shared" si="25"/>
        <v/>
      </c>
      <c r="G382" s="249" t="str">
        <f t="shared" si="22"/>
        <v>否</v>
      </c>
      <c r="H382" s="154" t="str">
        <f t="shared" si="23"/>
        <v>项</v>
      </c>
    </row>
    <row r="383" ht="36" customHeight="1" spans="1:8">
      <c r="A383" s="154">
        <f t="shared" si="24"/>
        <v>7</v>
      </c>
      <c r="B383" s="385">
        <v>2050399</v>
      </c>
      <c r="C383" s="278" t="s">
        <v>365</v>
      </c>
      <c r="D383" s="283">
        <f>VLOOKUP(B383,'[3]24'!$B$4:$D$1296,3,FALSE)</f>
        <v>0</v>
      </c>
      <c r="E383" s="283">
        <v>0</v>
      </c>
      <c r="F383" s="281" t="str">
        <f t="shared" si="25"/>
        <v/>
      </c>
      <c r="G383" s="249" t="str">
        <f t="shared" si="22"/>
        <v>否</v>
      </c>
      <c r="H383" s="154" t="str">
        <f t="shared" si="23"/>
        <v>项</v>
      </c>
    </row>
    <row r="384" ht="36" customHeight="1" spans="1:8">
      <c r="A384" s="154">
        <f t="shared" si="24"/>
        <v>5</v>
      </c>
      <c r="B384" s="384">
        <v>20504</v>
      </c>
      <c r="C384" s="274" t="s">
        <v>366</v>
      </c>
      <c r="D384" s="307">
        <f>VLOOKUP(B384,'[3]24'!$B$4:$D$1296,3,FALSE)</f>
        <v>0</v>
      </c>
      <c r="E384" s="307">
        <v>0</v>
      </c>
      <c r="F384" s="276" t="str">
        <f t="shared" si="25"/>
        <v/>
      </c>
      <c r="G384" s="249" t="str">
        <f t="shared" ref="G384:G447" si="26">IF(LEN(B384)=3,"是",IF(C384&lt;&gt;"",IF(SUM(D384:E384)&lt;&gt;0,"是","否"),"是"))</f>
        <v>否</v>
      </c>
      <c r="H384" s="154" t="str">
        <f t="shared" ref="H384:H447" si="27">IF(LEN(B384)=3,"类",IF(LEN(B384)=5,"款","项"))</f>
        <v>款</v>
      </c>
    </row>
    <row r="385" ht="36" customHeight="1" spans="1:8">
      <c r="A385" s="154">
        <f t="shared" si="24"/>
        <v>7</v>
      </c>
      <c r="B385" s="385">
        <v>2050401</v>
      </c>
      <c r="C385" s="278" t="s">
        <v>367</v>
      </c>
      <c r="D385" s="283">
        <f>VLOOKUP(B385,'[3]24'!$B$4:$D$1296,3,FALSE)</f>
        <v>0</v>
      </c>
      <c r="E385" s="283">
        <v>0</v>
      </c>
      <c r="F385" s="281" t="str">
        <f t="shared" si="25"/>
        <v/>
      </c>
      <c r="G385" s="249" t="str">
        <f t="shared" si="26"/>
        <v>否</v>
      </c>
      <c r="H385" s="154" t="str">
        <f t="shared" si="27"/>
        <v>项</v>
      </c>
    </row>
    <row r="386" ht="36" customHeight="1" spans="1:8">
      <c r="A386" s="154">
        <f t="shared" si="24"/>
        <v>7</v>
      </c>
      <c r="B386" s="385">
        <v>2050402</v>
      </c>
      <c r="C386" s="278" t="s">
        <v>368</v>
      </c>
      <c r="D386" s="283">
        <f>VLOOKUP(B386,'[3]24'!$B$4:$D$1296,3,FALSE)</f>
        <v>0</v>
      </c>
      <c r="E386" s="283">
        <v>0</v>
      </c>
      <c r="F386" s="281" t="str">
        <f t="shared" si="25"/>
        <v/>
      </c>
      <c r="G386" s="249" t="str">
        <f t="shared" si="26"/>
        <v>否</v>
      </c>
      <c r="H386" s="154" t="str">
        <f t="shared" si="27"/>
        <v>项</v>
      </c>
    </row>
    <row r="387" ht="36" customHeight="1" spans="1:8">
      <c r="A387" s="154">
        <f t="shared" si="24"/>
        <v>7</v>
      </c>
      <c r="B387" s="385">
        <v>2050403</v>
      </c>
      <c r="C387" s="278" t="s">
        <v>369</v>
      </c>
      <c r="D387" s="283">
        <f>VLOOKUP(B387,'[3]24'!$B$4:$D$1296,3,FALSE)</f>
        <v>0</v>
      </c>
      <c r="E387" s="283">
        <v>0</v>
      </c>
      <c r="F387" s="281" t="str">
        <f t="shared" si="25"/>
        <v/>
      </c>
      <c r="G387" s="249" t="str">
        <f t="shared" si="26"/>
        <v>否</v>
      </c>
      <c r="H387" s="154" t="str">
        <f t="shared" si="27"/>
        <v>项</v>
      </c>
    </row>
    <row r="388" ht="36" customHeight="1" spans="1:8">
      <c r="A388" s="154">
        <f t="shared" si="24"/>
        <v>7</v>
      </c>
      <c r="B388" s="385">
        <v>2050404</v>
      </c>
      <c r="C388" s="278" t="s">
        <v>370</v>
      </c>
      <c r="D388" s="283">
        <f>VLOOKUP(B388,'[3]24'!$B$4:$D$1296,3,FALSE)</f>
        <v>0</v>
      </c>
      <c r="E388" s="283">
        <v>0</v>
      </c>
      <c r="F388" s="281" t="str">
        <f t="shared" si="25"/>
        <v/>
      </c>
      <c r="G388" s="249" t="str">
        <f t="shared" si="26"/>
        <v>否</v>
      </c>
      <c r="H388" s="154" t="str">
        <f t="shared" si="27"/>
        <v>项</v>
      </c>
    </row>
    <row r="389" ht="36" customHeight="1" spans="1:8">
      <c r="A389" s="154">
        <f t="shared" ref="A389:A452" si="28">LEN(B389)</f>
        <v>7</v>
      </c>
      <c r="B389" s="385">
        <v>2050499</v>
      </c>
      <c r="C389" s="278" t="s">
        <v>371</v>
      </c>
      <c r="D389" s="283">
        <f>VLOOKUP(B389,'[3]24'!$B$4:$D$1296,3,FALSE)</f>
        <v>0</v>
      </c>
      <c r="E389" s="283">
        <v>0</v>
      </c>
      <c r="F389" s="281" t="str">
        <f t="shared" ref="F389:F452" si="29">IF(D389&lt;&gt;0,E389/D389-1,"")</f>
        <v/>
      </c>
      <c r="G389" s="249" t="str">
        <f t="shared" si="26"/>
        <v>否</v>
      </c>
      <c r="H389" s="154" t="str">
        <f t="shared" si="27"/>
        <v>项</v>
      </c>
    </row>
    <row r="390" ht="36" customHeight="1" spans="1:8">
      <c r="A390" s="154">
        <f t="shared" si="28"/>
        <v>5</v>
      </c>
      <c r="B390" s="384">
        <v>20505</v>
      </c>
      <c r="C390" s="274" t="s">
        <v>372</v>
      </c>
      <c r="D390" s="307">
        <f>VLOOKUP(B390,'[3]24'!$B$4:$D$1296,3,FALSE)</f>
        <v>0</v>
      </c>
      <c r="E390" s="307">
        <v>0</v>
      </c>
      <c r="F390" s="276" t="str">
        <f t="shared" si="29"/>
        <v/>
      </c>
      <c r="G390" s="249" t="str">
        <f t="shared" si="26"/>
        <v>否</v>
      </c>
      <c r="H390" s="154" t="str">
        <f t="shared" si="27"/>
        <v>款</v>
      </c>
    </row>
    <row r="391" ht="36" customHeight="1" spans="1:8">
      <c r="A391" s="154">
        <f t="shared" si="28"/>
        <v>7</v>
      </c>
      <c r="B391" s="385">
        <v>2050501</v>
      </c>
      <c r="C391" s="278" t="s">
        <v>373</v>
      </c>
      <c r="D391" s="283">
        <f>VLOOKUP(B391,'[3]24'!$B$4:$D$1296,3,FALSE)</f>
        <v>0</v>
      </c>
      <c r="E391" s="283">
        <v>0</v>
      </c>
      <c r="F391" s="281" t="str">
        <f t="shared" si="29"/>
        <v/>
      </c>
      <c r="G391" s="249" t="str">
        <f t="shared" si="26"/>
        <v>否</v>
      </c>
      <c r="H391" s="154" t="str">
        <f t="shared" si="27"/>
        <v>项</v>
      </c>
    </row>
    <row r="392" ht="36" customHeight="1" spans="1:8">
      <c r="A392" s="154">
        <f t="shared" si="28"/>
        <v>7</v>
      </c>
      <c r="B392" s="385">
        <v>2050502</v>
      </c>
      <c r="C392" s="278" t="s">
        <v>374</v>
      </c>
      <c r="D392" s="283">
        <f>VLOOKUP(B392,'[3]24'!$B$4:$D$1296,3,FALSE)</f>
        <v>0</v>
      </c>
      <c r="E392" s="283">
        <v>0</v>
      </c>
      <c r="F392" s="281" t="str">
        <f t="shared" si="29"/>
        <v/>
      </c>
      <c r="G392" s="249" t="str">
        <f t="shared" si="26"/>
        <v>否</v>
      </c>
      <c r="H392" s="154" t="str">
        <f t="shared" si="27"/>
        <v>项</v>
      </c>
    </row>
    <row r="393" ht="36" customHeight="1" spans="1:8">
      <c r="A393" s="154">
        <f t="shared" si="28"/>
        <v>7</v>
      </c>
      <c r="B393" s="385">
        <v>2050599</v>
      </c>
      <c r="C393" s="278" t="s">
        <v>375</v>
      </c>
      <c r="D393" s="283">
        <f>VLOOKUP(B393,'[3]24'!$B$4:$D$1296,3,FALSE)</f>
        <v>0</v>
      </c>
      <c r="E393" s="283">
        <v>0</v>
      </c>
      <c r="F393" s="281" t="str">
        <f t="shared" si="29"/>
        <v/>
      </c>
      <c r="G393" s="249" t="str">
        <f t="shared" si="26"/>
        <v>否</v>
      </c>
      <c r="H393" s="154" t="str">
        <f t="shared" si="27"/>
        <v>项</v>
      </c>
    </row>
    <row r="394" ht="36" customHeight="1" spans="1:8">
      <c r="A394" s="154">
        <f t="shared" si="28"/>
        <v>5</v>
      </c>
      <c r="B394" s="384">
        <v>20506</v>
      </c>
      <c r="C394" s="274" t="s">
        <v>376</v>
      </c>
      <c r="D394" s="307">
        <f>VLOOKUP(B394,'[3]24'!$B$4:$D$1296,3,FALSE)</f>
        <v>0</v>
      </c>
      <c r="E394" s="307">
        <v>0</v>
      </c>
      <c r="F394" s="276" t="str">
        <f t="shared" si="29"/>
        <v/>
      </c>
      <c r="G394" s="249" t="str">
        <f t="shared" si="26"/>
        <v>否</v>
      </c>
      <c r="H394" s="154" t="str">
        <f t="shared" si="27"/>
        <v>款</v>
      </c>
    </row>
    <row r="395" ht="36" customHeight="1" spans="1:8">
      <c r="A395" s="154">
        <f t="shared" si="28"/>
        <v>7</v>
      </c>
      <c r="B395" s="385">
        <v>2050601</v>
      </c>
      <c r="C395" s="278" t="s">
        <v>377</v>
      </c>
      <c r="D395" s="283">
        <f>VLOOKUP(B395,'[3]24'!$B$4:$D$1296,3,FALSE)</f>
        <v>0</v>
      </c>
      <c r="E395" s="283">
        <v>0</v>
      </c>
      <c r="F395" s="281" t="str">
        <f t="shared" si="29"/>
        <v/>
      </c>
      <c r="G395" s="249" t="str">
        <f t="shared" si="26"/>
        <v>否</v>
      </c>
      <c r="H395" s="154" t="str">
        <f t="shared" si="27"/>
        <v>项</v>
      </c>
    </row>
    <row r="396" ht="36" customHeight="1" spans="1:8">
      <c r="A396" s="154">
        <f t="shared" si="28"/>
        <v>7</v>
      </c>
      <c r="B396" s="385">
        <v>2050602</v>
      </c>
      <c r="C396" s="278" t="s">
        <v>378</v>
      </c>
      <c r="D396" s="283">
        <f>VLOOKUP(B396,'[3]24'!$B$4:$D$1296,3,FALSE)</f>
        <v>0</v>
      </c>
      <c r="E396" s="283">
        <v>0</v>
      </c>
      <c r="F396" s="281" t="str">
        <f t="shared" si="29"/>
        <v/>
      </c>
      <c r="G396" s="249" t="str">
        <f t="shared" si="26"/>
        <v>否</v>
      </c>
      <c r="H396" s="154" t="str">
        <f t="shared" si="27"/>
        <v>项</v>
      </c>
    </row>
    <row r="397" ht="36" customHeight="1" spans="1:8">
      <c r="A397" s="154">
        <f t="shared" si="28"/>
        <v>7</v>
      </c>
      <c r="B397" s="385">
        <v>2050699</v>
      </c>
      <c r="C397" s="278" t="s">
        <v>379</v>
      </c>
      <c r="D397" s="283">
        <f>VLOOKUP(B397,'[3]24'!$B$4:$D$1296,3,FALSE)</f>
        <v>0</v>
      </c>
      <c r="E397" s="283">
        <v>0</v>
      </c>
      <c r="F397" s="281" t="str">
        <f t="shared" si="29"/>
        <v/>
      </c>
      <c r="G397" s="249" t="str">
        <f t="shared" si="26"/>
        <v>否</v>
      </c>
      <c r="H397" s="154" t="str">
        <f t="shared" si="27"/>
        <v>项</v>
      </c>
    </row>
    <row r="398" ht="36" customHeight="1" spans="1:8">
      <c r="A398" s="154">
        <f t="shared" si="28"/>
        <v>5</v>
      </c>
      <c r="B398" s="384">
        <v>20507</v>
      </c>
      <c r="C398" s="274" t="s">
        <v>380</v>
      </c>
      <c r="D398" s="307">
        <f>VLOOKUP(B398,'[3]24'!$B$4:$D$1296,3,FALSE)</f>
        <v>2</v>
      </c>
      <c r="E398" s="307">
        <v>2</v>
      </c>
      <c r="F398" s="276">
        <f t="shared" si="29"/>
        <v>0</v>
      </c>
      <c r="G398" s="249" t="str">
        <f t="shared" si="26"/>
        <v>是</v>
      </c>
      <c r="H398" s="154" t="str">
        <f t="shared" si="27"/>
        <v>款</v>
      </c>
    </row>
    <row r="399" ht="36" customHeight="1" spans="1:8">
      <c r="A399" s="154">
        <f t="shared" si="28"/>
        <v>7</v>
      </c>
      <c r="B399" s="385">
        <v>2050701</v>
      </c>
      <c r="C399" s="278" t="s">
        <v>381</v>
      </c>
      <c r="D399" s="283">
        <f>VLOOKUP(B399,'[3]24'!$B$4:$D$1296,3,FALSE)</f>
        <v>0</v>
      </c>
      <c r="E399" s="283">
        <v>2</v>
      </c>
      <c r="F399" s="281" t="str">
        <f t="shared" si="29"/>
        <v/>
      </c>
      <c r="G399" s="249" t="str">
        <f t="shared" si="26"/>
        <v>是</v>
      </c>
      <c r="H399" s="154" t="str">
        <f t="shared" si="27"/>
        <v>项</v>
      </c>
    </row>
    <row r="400" ht="36" customHeight="1" spans="1:8">
      <c r="A400" s="154">
        <f t="shared" si="28"/>
        <v>7</v>
      </c>
      <c r="B400" s="385">
        <v>2050702</v>
      </c>
      <c r="C400" s="278" t="s">
        <v>382</v>
      </c>
      <c r="D400" s="283">
        <f>VLOOKUP(B400,'[3]24'!$B$4:$D$1296,3,FALSE)</f>
        <v>0</v>
      </c>
      <c r="E400" s="283">
        <v>0</v>
      </c>
      <c r="F400" s="281" t="str">
        <f t="shared" si="29"/>
        <v/>
      </c>
      <c r="G400" s="249" t="str">
        <f t="shared" si="26"/>
        <v>否</v>
      </c>
      <c r="H400" s="154" t="str">
        <f t="shared" si="27"/>
        <v>项</v>
      </c>
    </row>
    <row r="401" ht="36" customHeight="1" spans="1:8">
      <c r="A401" s="154">
        <f t="shared" si="28"/>
        <v>7</v>
      </c>
      <c r="B401" s="385">
        <v>2050799</v>
      </c>
      <c r="C401" s="278" t="s">
        <v>383</v>
      </c>
      <c r="D401" s="283">
        <f>VLOOKUP(B401,'[3]24'!$B$4:$D$1296,3,FALSE)</f>
        <v>2</v>
      </c>
      <c r="E401" s="283">
        <v>0</v>
      </c>
      <c r="F401" s="281">
        <f t="shared" si="29"/>
        <v>-1</v>
      </c>
      <c r="G401" s="249" t="str">
        <f t="shared" si="26"/>
        <v>是</v>
      </c>
      <c r="H401" s="154" t="str">
        <f t="shared" si="27"/>
        <v>项</v>
      </c>
    </row>
    <row r="402" ht="36" customHeight="1" spans="1:8">
      <c r="A402" s="154">
        <f t="shared" si="28"/>
        <v>5</v>
      </c>
      <c r="B402" s="384">
        <v>20508</v>
      </c>
      <c r="C402" s="274" t="s">
        <v>384</v>
      </c>
      <c r="D402" s="307">
        <f>VLOOKUP(B402,'[3]24'!$B$4:$D$1296,3,FALSE)</f>
        <v>726</v>
      </c>
      <c r="E402" s="307">
        <v>179</v>
      </c>
      <c r="F402" s="276">
        <f t="shared" si="29"/>
        <v>-0.753</v>
      </c>
      <c r="G402" s="249" t="str">
        <f t="shared" si="26"/>
        <v>是</v>
      </c>
      <c r="H402" s="154" t="str">
        <f t="shared" si="27"/>
        <v>款</v>
      </c>
    </row>
    <row r="403" ht="36" customHeight="1" spans="1:8">
      <c r="A403" s="154">
        <f t="shared" si="28"/>
        <v>7</v>
      </c>
      <c r="B403" s="385">
        <v>2050801</v>
      </c>
      <c r="C403" s="278" t="s">
        <v>385</v>
      </c>
      <c r="D403" s="283">
        <f>VLOOKUP(B403,'[3]24'!$B$4:$D$1296,3,FALSE)</f>
        <v>0</v>
      </c>
      <c r="E403" s="283">
        <v>0</v>
      </c>
      <c r="F403" s="281" t="str">
        <f t="shared" si="29"/>
        <v/>
      </c>
      <c r="G403" s="249" t="str">
        <f t="shared" si="26"/>
        <v>否</v>
      </c>
      <c r="H403" s="154" t="str">
        <f t="shared" si="27"/>
        <v>项</v>
      </c>
    </row>
    <row r="404" ht="36" customHeight="1" spans="1:8">
      <c r="A404" s="154">
        <f t="shared" si="28"/>
        <v>7</v>
      </c>
      <c r="B404" s="385">
        <v>2050802</v>
      </c>
      <c r="C404" s="278" t="s">
        <v>386</v>
      </c>
      <c r="D404" s="283">
        <f>VLOOKUP(B404,'[3]24'!$B$4:$D$1296,3,FALSE)</f>
        <v>726</v>
      </c>
      <c r="E404" s="283">
        <v>179</v>
      </c>
      <c r="F404" s="281">
        <f t="shared" si="29"/>
        <v>-0.753</v>
      </c>
      <c r="G404" s="249" t="str">
        <f t="shared" si="26"/>
        <v>是</v>
      </c>
      <c r="H404" s="154" t="str">
        <f t="shared" si="27"/>
        <v>项</v>
      </c>
    </row>
    <row r="405" ht="36" customHeight="1" spans="1:8">
      <c r="A405" s="154">
        <f t="shared" si="28"/>
        <v>7</v>
      </c>
      <c r="B405" s="385">
        <v>2050803</v>
      </c>
      <c r="C405" s="278" t="s">
        <v>387</v>
      </c>
      <c r="D405" s="283">
        <f>VLOOKUP(B405,'[3]24'!$B$4:$D$1296,3,FALSE)</f>
        <v>0</v>
      </c>
      <c r="E405" s="283">
        <v>0</v>
      </c>
      <c r="F405" s="281" t="str">
        <f t="shared" si="29"/>
        <v/>
      </c>
      <c r="G405" s="249" t="str">
        <f t="shared" si="26"/>
        <v>否</v>
      </c>
      <c r="H405" s="154" t="str">
        <f t="shared" si="27"/>
        <v>项</v>
      </c>
    </row>
    <row r="406" ht="36" customHeight="1" spans="1:8">
      <c r="A406" s="154">
        <f t="shared" si="28"/>
        <v>7</v>
      </c>
      <c r="B406" s="385">
        <v>2050804</v>
      </c>
      <c r="C406" s="278" t="s">
        <v>388</v>
      </c>
      <c r="D406" s="283">
        <f>VLOOKUP(B406,'[3]24'!$B$4:$D$1296,3,FALSE)</f>
        <v>0</v>
      </c>
      <c r="E406" s="283">
        <v>0</v>
      </c>
      <c r="F406" s="281" t="str">
        <f t="shared" si="29"/>
        <v/>
      </c>
      <c r="G406" s="249" t="str">
        <f t="shared" si="26"/>
        <v>否</v>
      </c>
      <c r="H406" s="154" t="str">
        <f t="shared" si="27"/>
        <v>项</v>
      </c>
    </row>
    <row r="407" ht="36" customHeight="1" spans="1:8">
      <c r="A407" s="154">
        <f t="shared" si="28"/>
        <v>7</v>
      </c>
      <c r="B407" s="385">
        <v>2050899</v>
      </c>
      <c r="C407" s="278" t="s">
        <v>389</v>
      </c>
      <c r="D407" s="283">
        <f>VLOOKUP(B407,'[3]24'!$B$4:$D$1296,3,FALSE)</f>
        <v>0</v>
      </c>
      <c r="E407" s="283">
        <v>0</v>
      </c>
      <c r="F407" s="281" t="str">
        <f t="shared" si="29"/>
        <v/>
      </c>
      <c r="G407" s="249" t="str">
        <f t="shared" si="26"/>
        <v>否</v>
      </c>
      <c r="H407" s="154" t="str">
        <f t="shared" si="27"/>
        <v>项</v>
      </c>
    </row>
    <row r="408" ht="36" customHeight="1" spans="1:8">
      <c r="A408" s="154">
        <f t="shared" si="28"/>
        <v>5</v>
      </c>
      <c r="B408" s="384">
        <v>20509</v>
      </c>
      <c r="C408" s="274" t="s">
        <v>390</v>
      </c>
      <c r="D408" s="307">
        <f>VLOOKUP(B408,'[3]24'!$B$4:$D$1296,3,FALSE)</f>
        <v>0</v>
      </c>
      <c r="E408" s="307">
        <v>0</v>
      </c>
      <c r="F408" s="276" t="str">
        <f t="shared" si="29"/>
        <v/>
      </c>
      <c r="G408" s="249" t="str">
        <f t="shared" si="26"/>
        <v>否</v>
      </c>
      <c r="H408" s="154" t="str">
        <f t="shared" si="27"/>
        <v>款</v>
      </c>
    </row>
    <row r="409" s="379" customFormat="1" ht="36" customHeight="1" spans="1:8">
      <c r="A409" s="154">
        <f t="shared" si="28"/>
        <v>7</v>
      </c>
      <c r="B409" s="385">
        <v>2050901</v>
      </c>
      <c r="C409" s="278" t="s">
        <v>391</v>
      </c>
      <c r="D409" s="283">
        <f>VLOOKUP(B409,'[3]24'!$B$4:$D$1296,3,FALSE)</f>
        <v>0</v>
      </c>
      <c r="E409" s="283">
        <v>0</v>
      </c>
      <c r="F409" s="281" t="str">
        <f t="shared" si="29"/>
        <v/>
      </c>
      <c r="G409" s="249" t="str">
        <f t="shared" si="26"/>
        <v>否</v>
      </c>
      <c r="H409" s="154" t="str">
        <f t="shared" si="27"/>
        <v>项</v>
      </c>
    </row>
    <row r="410" ht="36" customHeight="1" spans="1:8">
      <c r="A410" s="154">
        <f t="shared" si="28"/>
        <v>7</v>
      </c>
      <c r="B410" s="385">
        <v>2050902</v>
      </c>
      <c r="C410" s="278" t="s">
        <v>392</v>
      </c>
      <c r="D410" s="283">
        <f>VLOOKUP(B410,'[3]24'!$B$4:$D$1296,3,FALSE)</f>
        <v>0</v>
      </c>
      <c r="E410" s="283">
        <v>0</v>
      </c>
      <c r="F410" s="281" t="str">
        <f t="shared" si="29"/>
        <v/>
      </c>
      <c r="G410" s="249" t="str">
        <f t="shared" si="26"/>
        <v>否</v>
      </c>
      <c r="H410" s="154" t="str">
        <f t="shared" si="27"/>
        <v>项</v>
      </c>
    </row>
    <row r="411" ht="36" customHeight="1" spans="1:8">
      <c r="A411" s="154">
        <f t="shared" si="28"/>
        <v>7</v>
      </c>
      <c r="B411" s="385">
        <v>2050903</v>
      </c>
      <c r="C411" s="278" t="s">
        <v>393</v>
      </c>
      <c r="D411" s="283">
        <f>VLOOKUP(B411,'[3]24'!$B$4:$D$1296,3,FALSE)</f>
        <v>0</v>
      </c>
      <c r="E411" s="283">
        <v>0</v>
      </c>
      <c r="F411" s="281" t="str">
        <f t="shared" si="29"/>
        <v/>
      </c>
      <c r="G411" s="249" t="str">
        <f t="shared" si="26"/>
        <v>否</v>
      </c>
      <c r="H411" s="154" t="str">
        <f t="shared" si="27"/>
        <v>项</v>
      </c>
    </row>
    <row r="412" s="379" customFormat="1" ht="36" customHeight="1" spans="1:8">
      <c r="A412" s="154">
        <f t="shared" si="28"/>
        <v>7</v>
      </c>
      <c r="B412" s="385">
        <v>2050904</v>
      </c>
      <c r="C412" s="278" t="s">
        <v>394</v>
      </c>
      <c r="D412" s="283">
        <f>VLOOKUP(B412,'[3]24'!$B$4:$D$1296,3,FALSE)</f>
        <v>0</v>
      </c>
      <c r="E412" s="283">
        <v>0</v>
      </c>
      <c r="F412" s="281" t="str">
        <f t="shared" si="29"/>
        <v/>
      </c>
      <c r="G412" s="249" t="str">
        <f t="shared" si="26"/>
        <v>否</v>
      </c>
      <c r="H412" s="154" t="str">
        <f t="shared" si="27"/>
        <v>项</v>
      </c>
    </row>
    <row r="413" ht="36" customHeight="1" spans="1:8">
      <c r="A413" s="154">
        <f t="shared" si="28"/>
        <v>7</v>
      </c>
      <c r="B413" s="385">
        <v>2050905</v>
      </c>
      <c r="C413" s="278" t="s">
        <v>395</v>
      </c>
      <c r="D413" s="283">
        <f>VLOOKUP(B413,'[3]24'!$B$4:$D$1296,3,FALSE)</f>
        <v>0</v>
      </c>
      <c r="E413" s="283">
        <v>0</v>
      </c>
      <c r="F413" s="281" t="str">
        <f t="shared" si="29"/>
        <v/>
      </c>
      <c r="G413" s="249" t="str">
        <f t="shared" si="26"/>
        <v>否</v>
      </c>
      <c r="H413" s="154" t="str">
        <f t="shared" si="27"/>
        <v>项</v>
      </c>
    </row>
    <row r="414" ht="36" customHeight="1" spans="1:8">
      <c r="A414" s="154">
        <f t="shared" si="28"/>
        <v>7</v>
      </c>
      <c r="B414" s="385">
        <v>2050999</v>
      </c>
      <c r="C414" s="278" t="s">
        <v>396</v>
      </c>
      <c r="D414" s="283">
        <f>VLOOKUP(B414,'[3]24'!$B$4:$D$1296,3,FALSE)</f>
        <v>0</v>
      </c>
      <c r="E414" s="283">
        <v>0</v>
      </c>
      <c r="F414" s="281" t="str">
        <f t="shared" si="29"/>
        <v/>
      </c>
      <c r="G414" s="249" t="str">
        <f t="shared" si="26"/>
        <v>否</v>
      </c>
      <c r="H414" s="154" t="str">
        <f t="shared" si="27"/>
        <v>项</v>
      </c>
    </row>
    <row r="415" ht="36" customHeight="1" spans="1:8">
      <c r="A415" s="154">
        <f t="shared" si="28"/>
        <v>5</v>
      </c>
      <c r="B415" s="384">
        <v>20599</v>
      </c>
      <c r="C415" s="274" t="s">
        <v>397</v>
      </c>
      <c r="D415" s="307">
        <f>VLOOKUP(B415,'[3]24'!$B$4:$D$1296,3,FALSE)</f>
        <v>38</v>
      </c>
      <c r="E415" s="307">
        <v>20</v>
      </c>
      <c r="F415" s="276">
        <f t="shared" si="29"/>
        <v>-0.474</v>
      </c>
      <c r="G415" s="249" t="str">
        <f t="shared" si="26"/>
        <v>是</v>
      </c>
      <c r="H415" s="154" t="str">
        <f t="shared" si="27"/>
        <v>款</v>
      </c>
    </row>
    <row r="416" ht="36" customHeight="1" spans="1:8">
      <c r="A416" s="154">
        <f t="shared" si="28"/>
        <v>7</v>
      </c>
      <c r="B416" s="278">
        <v>2059999</v>
      </c>
      <c r="C416" s="278" t="s">
        <v>398</v>
      </c>
      <c r="D416" s="283">
        <f>VLOOKUP(B416,'[3]24'!$B$4:$D$1296,3,FALSE)</f>
        <v>38</v>
      </c>
      <c r="E416" s="283">
        <v>20</v>
      </c>
      <c r="F416" s="281">
        <f t="shared" si="29"/>
        <v>-0.474</v>
      </c>
      <c r="G416" s="249" t="str">
        <f t="shared" si="26"/>
        <v>是</v>
      </c>
      <c r="H416" s="154" t="str">
        <f t="shared" si="27"/>
        <v>项</v>
      </c>
    </row>
    <row r="417" ht="36" customHeight="1" spans="1:8">
      <c r="A417" s="154">
        <f t="shared" si="28"/>
        <v>3</v>
      </c>
      <c r="B417" s="384">
        <v>206</v>
      </c>
      <c r="C417" s="274" t="s">
        <v>81</v>
      </c>
      <c r="D417" s="307">
        <f>VLOOKUP(B417,'[3]24'!$B$4:$D$1296,3,FALSE)</f>
        <v>831</v>
      </c>
      <c r="E417" s="307">
        <v>325</v>
      </c>
      <c r="F417" s="276">
        <f t="shared" si="29"/>
        <v>-0.609</v>
      </c>
      <c r="G417" s="249" t="str">
        <f t="shared" si="26"/>
        <v>是</v>
      </c>
      <c r="H417" s="154" t="str">
        <f t="shared" si="27"/>
        <v>类</v>
      </c>
    </row>
    <row r="418" ht="36" customHeight="1" spans="1:8">
      <c r="A418" s="154">
        <f t="shared" si="28"/>
        <v>5</v>
      </c>
      <c r="B418" s="384">
        <v>20601</v>
      </c>
      <c r="C418" s="274" t="s">
        <v>399</v>
      </c>
      <c r="D418" s="307">
        <f>VLOOKUP(B418,'[3]24'!$B$4:$D$1296,3,FALSE)</f>
        <v>81</v>
      </c>
      <c r="E418" s="307">
        <v>80</v>
      </c>
      <c r="F418" s="276">
        <f t="shared" si="29"/>
        <v>-0.012</v>
      </c>
      <c r="G418" s="249" t="str">
        <f t="shared" si="26"/>
        <v>是</v>
      </c>
      <c r="H418" s="154" t="str">
        <f t="shared" si="27"/>
        <v>款</v>
      </c>
    </row>
    <row r="419" ht="36" customHeight="1" spans="1:8">
      <c r="A419" s="154">
        <f t="shared" si="28"/>
        <v>7</v>
      </c>
      <c r="B419" s="385">
        <v>2060101</v>
      </c>
      <c r="C419" s="278" t="s">
        <v>138</v>
      </c>
      <c r="D419" s="283">
        <f>VLOOKUP(B419,'[3]24'!$B$4:$D$1296,3,FALSE)</f>
        <v>81</v>
      </c>
      <c r="E419" s="283">
        <v>80</v>
      </c>
      <c r="F419" s="281">
        <f t="shared" si="29"/>
        <v>-0.012</v>
      </c>
      <c r="G419" s="249" t="str">
        <f t="shared" si="26"/>
        <v>是</v>
      </c>
      <c r="H419" s="154" t="str">
        <f t="shared" si="27"/>
        <v>项</v>
      </c>
    </row>
    <row r="420" ht="36" customHeight="1" spans="1:8">
      <c r="A420" s="154">
        <f t="shared" si="28"/>
        <v>7</v>
      </c>
      <c r="B420" s="385">
        <v>2060102</v>
      </c>
      <c r="C420" s="278" t="s">
        <v>139</v>
      </c>
      <c r="D420" s="283">
        <f>VLOOKUP(B420,'[3]24'!$B$4:$D$1296,3,FALSE)</f>
        <v>0</v>
      </c>
      <c r="E420" s="283">
        <v>0</v>
      </c>
      <c r="F420" s="281" t="str">
        <f t="shared" si="29"/>
        <v/>
      </c>
      <c r="G420" s="249" t="str">
        <f t="shared" si="26"/>
        <v>否</v>
      </c>
      <c r="H420" s="154" t="str">
        <f t="shared" si="27"/>
        <v>项</v>
      </c>
    </row>
    <row r="421" ht="36" customHeight="1" spans="1:8">
      <c r="A421" s="154">
        <f t="shared" si="28"/>
        <v>7</v>
      </c>
      <c r="B421" s="385">
        <v>2060103</v>
      </c>
      <c r="C421" s="278" t="s">
        <v>140</v>
      </c>
      <c r="D421" s="283">
        <f>VLOOKUP(B421,'[3]24'!$B$4:$D$1296,3,FALSE)</f>
        <v>0</v>
      </c>
      <c r="E421" s="283">
        <v>0</v>
      </c>
      <c r="F421" s="281" t="str">
        <f t="shared" si="29"/>
        <v/>
      </c>
      <c r="G421" s="249" t="str">
        <f t="shared" si="26"/>
        <v>否</v>
      </c>
      <c r="H421" s="154" t="str">
        <f t="shared" si="27"/>
        <v>项</v>
      </c>
    </row>
    <row r="422" ht="36" customHeight="1" spans="1:8">
      <c r="A422" s="154">
        <f t="shared" si="28"/>
        <v>7</v>
      </c>
      <c r="B422" s="385">
        <v>2060199</v>
      </c>
      <c r="C422" s="278" t="s">
        <v>400</v>
      </c>
      <c r="D422" s="283">
        <f>VLOOKUP(B422,'[3]24'!$B$4:$D$1296,3,FALSE)</f>
        <v>0</v>
      </c>
      <c r="E422" s="283">
        <v>0</v>
      </c>
      <c r="F422" s="281" t="str">
        <f t="shared" si="29"/>
        <v/>
      </c>
      <c r="G422" s="249" t="str">
        <f t="shared" si="26"/>
        <v>否</v>
      </c>
      <c r="H422" s="154" t="str">
        <f t="shared" si="27"/>
        <v>项</v>
      </c>
    </row>
    <row r="423" ht="36" customHeight="1" spans="1:8">
      <c r="A423" s="154">
        <f t="shared" si="28"/>
        <v>5</v>
      </c>
      <c r="B423" s="384">
        <v>20602</v>
      </c>
      <c r="C423" s="274" t="s">
        <v>401</v>
      </c>
      <c r="D423" s="307">
        <f>VLOOKUP(B423,'[3]24'!$B$4:$D$1296,3,FALSE)</f>
        <v>0</v>
      </c>
      <c r="E423" s="307">
        <v>0</v>
      </c>
      <c r="F423" s="276" t="str">
        <f t="shared" si="29"/>
        <v/>
      </c>
      <c r="G423" s="249" t="str">
        <f t="shared" si="26"/>
        <v>否</v>
      </c>
      <c r="H423" s="154" t="str">
        <f t="shared" si="27"/>
        <v>款</v>
      </c>
    </row>
    <row r="424" ht="36" customHeight="1" spans="1:8">
      <c r="A424" s="154">
        <f t="shared" si="28"/>
        <v>7</v>
      </c>
      <c r="B424" s="385">
        <v>2060201</v>
      </c>
      <c r="C424" s="278" t="s">
        <v>402</v>
      </c>
      <c r="D424" s="283">
        <f>VLOOKUP(B424,'[3]24'!$B$4:$D$1296,3,FALSE)</f>
        <v>0</v>
      </c>
      <c r="E424" s="283">
        <v>0</v>
      </c>
      <c r="F424" s="281" t="str">
        <f t="shared" si="29"/>
        <v/>
      </c>
      <c r="G424" s="249" t="str">
        <f t="shared" si="26"/>
        <v>否</v>
      </c>
      <c r="H424" s="154" t="str">
        <f t="shared" si="27"/>
        <v>项</v>
      </c>
    </row>
    <row r="425" ht="36" customHeight="1" spans="1:8">
      <c r="A425" s="154">
        <f t="shared" si="28"/>
        <v>7</v>
      </c>
      <c r="B425" s="385">
        <v>2060203</v>
      </c>
      <c r="C425" s="278" t="s">
        <v>403</v>
      </c>
      <c r="D425" s="283">
        <f>VLOOKUP(B425,'[3]24'!$B$4:$D$1296,3,FALSE)</f>
        <v>0</v>
      </c>
      <c r="E425" s="283">
        <v>0</v>
      </c>
      <c r="F425" s="281" t="str">
        <f t="shared" si="29"/>
        <v/>
      </c>
      <c r="G425" s="249" t="str">
        <f t="shared" si="26"/>
        <v>否</v>
      </c>
      <c r="H425" s="154" t="str">
        <f t="shared" si="27"/>
        <v>项</v>
      </c>
    </row>
    <row r="426" ht="36" customHeight="1" spans="1:8">
      <c r="A426" s="154">
        <f t="shared" si="28"/>
        <v>7</v>
      </c>
      <c r="B426" s="385">
        <v>2060204</v>
      </c>
      <c r="C426" s="278" t="s">
        <v>404</v>
      </c>
      <c r="D426" s="283">
        <f>VLOOKUP(B426,'[3]24'!$B$4:$D$1296,3,FALSE)</f>
        <v>0</v>
      </c>
      <c r="E426" s="283">
        <v>0</v>
      </c>
      <c r="F426" s="281" t="str">
        <f t="shared" si="29"/>
        <v/>
      </c>
      <c r="G426" s="249" t="str">
        <f t="shared" si="26"/>
        <v>否</v>
      </c>
      <c r="H426" s="154" t="str">
        <f t="shared" si="27"/>
        <v>项</v>
      </c>
    </row>
    <row r="427" ht="36" customHeight="1" spans="1:8">
      <c r="A427" s="154">
        <f t="shared" si="28"/>
        <v>7</v>
      </c>
      <c r="B427" s="385">
        <v>2060205</v>
      </c>
      <c r="C427" s="278" t="s">
        <v>405</v>
      </c>
      <c r="D427" s="283">
        <f>VLOOKUP(B427,'[3]24'!$B$4:$D$1296,3,FALSE)</f>
        <v>0</v>
      </c>
      <c r="E427" s="283">
        <v>0</v>
      </c>
      <c r="F427" s="281" t="str">
        <f t="shared" si="29"/>
        <v/>
      </c>
      <c r="G427" s="249" t="str">
        <f t="shared" si="26"/>
        <v>否</v>
      </c>
      <c r="H427" s="154" t="str">
        <f t="shared" si="27"/>
        <v>项</v>
      </c>
    </row>
    <row r="428" ht="36" customHeight="1" spans="1:8">
      <c r="A428" s="154">
        <f t="shared" si="28"/>
        <v>7</v>
      </c>
      <c r="B428" s="385">
        <v>2060206</v>
      </c>
      <c r="C428" s="278" t="s">
        <v>406</v>
      </c>
      <c r="D428" s="283">
        <f>VLOOKUP(B428,'[3]24'!$B$4:$D$1296,3,FALSE)</f>
        <v>0</v>
      </c>
      <c r="E428" s="283">
        <v>0</v>
      </c>
      <c r="F428" s="281" t="str">
        <f t="shared" si="29"/>
        <v/>
      </c>
      <c r="G428" s="249" t="str">
        <f t="shared" si="26"/>
        <v>否</v>
      </c>
      <c r="H428" s="154" t="str">
        <f t="shared" si="27"/>
        <v>项</v>
      </c>
    </row>
    <row r="429" ht="36" customHeight="1" spans="1:8">
      <c r="A429" s="154">
        <f t="shared" si="28"/>
        <v>7</v>
      </c>
      <c r="B429" s="385">
        <v>2060207</v>
      </c>
      <c r="C429" s="278" t="s">
        <v>407</v>
      </c>
      <c r="D429" s="283">
        <f>VLOOKUP(B429,'[3]24'!$B$4:$D$1296,3,FALSE)</f>
        <v>0</v>
      </c>
      <c r="E429" s="283">
        <v>0</v>
      </c>
      <c r="F429" s="281" t="str">
        <f t="shared" si="29"/>
        <v/>
      </c>
      <c r="G429" s="249" t="str">
        <f t="shared" si="26"/>
        <v>否</v>
      </c>
      <c r="H429" s="154" t="str">
        <f t="shared" si="27"/>
        <v>项</v>
      </c>
    </row>
    <row r="430" ht="36" customHeight="1" spans="1:8">
      <c r="A430" s="154">
        <f t="shared" si="28"/>
        <v>7</v>
      </c>
      <c r="B430" s="387">
        <v>2060208</v>
      </c>
      <c r="C430" s="393" t="s">
        <v>408</v>
      </c>
      <c r="D430" s="283">
        <f>VLOOKUP(B430,'[3]24'!$B$4:$D$1296,3,FALSE)</f>
        <v>0</v>
      </c>
      <c r="E430" s="283">
        <v>0</v>
      </c>
      <c r="F430" s="281" t="str">
        <f t="shared" si="29"/>
        <v/>
      </c>
      <c r="G430" s="249" t="str">
        <f t="shared" si="26"/>
        <v>否</v>
      </c>
      <c r="H430" s="154" t="str">
        <f t="shared" si="27"/>
        <v>项</v>
      </c>
    </row>
    <row r="431" ht="36" customHeight="1" spans="1:8">
      <c r="A431" s="154">
        <f t="shared" si="28"/>
        <v>7</v>
      </c>
      <c r="B431" s="385">
        <v>2060299</v>
      </c>
      <c r="C431" s="278" t="s">
        <v>409</v>
      </c>
      <c r="D431" s="283">
        <f>VLOOKUP(B431,'[3]24'!$B$4:$D$1296,3,FALSE)</f>
        <v>0</v>
      </c>
      <c r="E431" s="283">
        <v>0</v>
      </c>
      <c r="F431" s="281" t="str">
        <f t="shared" si="29"/>
        <v/>
      </c>
      <c r="G431" s="249" t="str">
        <f t="shared" si="26"/>
        <v>否</v>
      </c>
      <c r="H431" s="154" t="str">
        <f t="shared" si="27"/>
        <v>项</v>
      </c>
    </row>
    <row r="432" ht="36" customHeight="1" spans="1:8">
      <c r="A432" s="154">
        <f t="shared" si="28"/>
        <v>5</v>
      </c>
      <c r="B432" s="384">
        <v>20603</v>
      </c>
      <c r="C432" s="274" t="s">
        <v>410</v>
      </c>
      <c r="D432" s="307">
        <f>VLOOKUP(B432,'[3]24'!$B$4:$D$1296,3,FALSE)</f>
        <v>0</v>
      </c>
      <c r="E432" s="307">
        <v>0</v>
      </c>
      <c r="F432" s="276" t="str">
        <f t="shared" si="29"/>
        <v/>
      </c>
      <c r="G432" s="249" t="str">
        <f t="shared" si="26"/>
        <v>否</v>
      </c>
      <c r="H432" s="154" t="str">
        <f t="shared" si="27"/>
        <v>款</v>
      </c>
    </row>
    <row r="433" ht="36" customHeight="1" spans="1:8">
      <c r="A433" s="154">
        <f t="shared" si="28"/>
        <v>7</v>
      </c>
      <c r="B433" s="385">
        <v>2060301</v>
      </c>
      <c r="C433" s="278" t="s">
        <v>402</v>
      </c>
      <c r="D433" s="283">
        <f>VLOOKUP(B433,'[3]24'!$B$4:$D$1296,3,FALSE)</f>
        <v>0</v>
      </c>
      <c r="E433" s="283">
        <v>0</v>
      </c>
      <c r="F433" s="281" t="str">
        <f t="shared" si="29"/>
        <v/>
      </c>
      <c r="G433" s="249" t="str">
        <f t="shared" si="26"/>
        <v>否</v>
      </c>
      <c r="H433" s="154" t="str">
        <f t="shared" si="27"/>
        <v>项</v>
      </c>
    </row>
    <row r="434" ht="36" customHeight="1" spans="1:8">
      <c r="A434" s="154">
        <f t="shared" si="28"/>
        <v>7</v>
      </c>
      <c r="B434" s="385">
        <v>2060302</v>
      </c>
      <c r="C434" s="278" t="s">
        <v>411</v>
      </c>
      <c r="D434" s="283">
        <f>VLOOKUP(B434,'[3]24'!$B$4:$D$1296,3,FALSE)</f>
        <v>0</v>
      </c>
      <c r="E434" s="283">
        <v>0</v>
      </c>
      <c r="F434" s="281" t="str">
        <f t="shared" si="29"/>
        <v/>
      </c>
      <c r="G434" s="249" t="str">
        <f t="shared" si="26"/>
        <v>否</v>
      </c>
      <c r="H434" s="154" t="str">
        <f t="shared" si="27"/>
        <v>项</v>
      </c>
    </row>
    <row r="435" ht="36" customHeight="1" spans="1:8">
      <c r="A435" s="154">
        <f t="shared" si="28"/>
        <v>7</v>
      </c>
      <c r="B435" s="385">
        <v>2060303</v>
      </c>
      <c r="C435" s="278" t="s">
        <v>412</v>
      </c>
      <c r="D435" s="283">
        <f>VLOOKUP(B435,'[3]24'!$B$4:$D$1296,3,FALSE)</f>
        <v>0</v>
      </c>
      <c r="E435" s="283">
        <v>0</v>
      </c>
      <c r="F435" s="281" t="str">
        <f t="shared" si="29"/>
        <v/>
      </c>
      <c r="G435" s="249" t="str">
        <f t="shared" si="26"/>
        <v>否</v>
      </c>
      <c r="H435" s="154" t="str">
        <f t="shared" si="27"/>
        <v>项</v>
      </c>
    </row>
    <row r="436" ht="36" customHeight="1" spans="1:8">
      <c r="A436" s="154">
        <f t="shared" si="28"/>
        <v>7</v>
      </c>
      <c r="B436" s="385">
        <v>2060304</v>
      </c>
      <c r="C436" s="278" t="s">
        <v>413</v>
      </c>
      <c r="D436" s="283">
        <f>VLOOKUP(B436,'[3]24'!$B$4:$D$1296,3,FALSE)</f>
        <v>0</v>
      </c>
      <c r="E436" s="283">
        <v>0</v>
      </c>
      <c r="F436" s="281" t="str">
        <f t="shared" si="29"/>
        <v/>
      </c>
      <c r="G436" s="249" t="str">
        <f t="shared" si="26"/>
        <v>否</v>
      </c>
      <c r="H436" s="154" t="str">
        <f t="shared" si="27"/>
        <v>项</v>
      </c>
    </row>
    <row r="437" ht="36" customHeight="1" spans="1:8">
      <c r="A437" s="154">
        <f t="shared" si="28"/>
        <v>7</v>
      </c>
      <c r="B437" s="385">
        <v>2060399</v>
      </c>
      <c r="C437" s="278" t="s">
        <v>414</v>
      </c>
      <c r="D437" s="283">
        <f>VLOOKUP(B437,'[3]24'!$B$4:$D$1296,3,FALSE)</f>
        <v>0</v>
      </c>
      <c r="E437" s="283">
        <v>0</v>
      </c>
      <c r="F437" s="281" t="str">
        <f t="shared" si="29"/>
        <v/>
      </c>
      <c r="G437" s="249" t="str">
        <f t="shared" si="26"/>
        <v>否</v>
      </c>
      <c r="H437" s="154" t="str">
        <f t="shared" si="27"/>
        <v>项</v>
      </c>
    </row>
    <row r="438" ht="36" customHeight="1" spans="1:8">
      <c r="A438" s="154">
        <f t="shared" si="28"/>
        <v>5</v>
      </c>
      <c r="B438" s="384">
        <v>20604</v>
      </c>
      <c r="C438" s="274" t="s">
        <v>415</v>
      </c>
      <c r="D438" s="307">
        <f>VLOOKUP(B438,'[3]24'!$B$4:$D$1296,3,FALSE)</f>
        <v>54</v>
      </c>
      <c r="E438" s="307">
        <v>10</v>
      </c>
      <c r="F438" s="276">
        <f t="shared" si="29"/>
        <v>-0.815</v>
      </c>
      <c r="G438" s="249" t="str">
        <f t="shared" si="26"/>
        <v>是</v>
      </c>
      <c r="H438" s="154" t="str">
        <f t="shared" si="27"/>
        <v>款</v>
      </c>
    </row>
    <row r="439" ht="36" customHeight="1" spans="1:8">
      <c r="A439" s="154">
        <f t="shared" si="28"/>
        <v>7</v>
      </c>
      <c r="B439" s="385">
        <v>2060401</v>
      </c>
      <c r="C439" s="278" t="s">
        <v>402</v>
      </c>
      <c r="D439" s="283">
        <f>VLOOKUP(B439,'[3]24'!$B$4:$D$1296,3,FALSE)</f>
        <v>0</v>
      </c>
      <c r="E439" s="283">
        <v>0</v>
      </c>
      <c r="F439" s="281" t="str">
        <f t="shared" si="29"/>
        <v/>
      </c>
      <c r="G439" s="249" t="str">
        <f t="shared" si="26"/>
        <v>否</v>
      </c>
      <c r="H439" s="154" t="str">
        <f t="shared" si="27"/>
        <v>项</v>
      </c>
    </row>
    <row r="440" ht="36" customHeight="1" spans="1:8">
      <c r="A440" s="154">
        <f t="shared" si="28"/>
        <v>7</v>
      </c>
      <c r="B440" s="385">
        <v>2060404</v>
      </c>
      <c r="C440" s="278" t="s">
        <v>416</v>
      </c>
      <c r="D440" s="283">
        <f>VLOOKUP(B440,'[3]24'!$B$4:$D$1296,3,FALSE)</f>
        <v>0</v>
      </c>
      <c r="E440" s="283">
        <v>0</v>
      </c>
      <c r="F440" s="281" t="str">
        <f t="shared" si="29"/>
        <v/>
      </c>
      <c r="G440" s="249" t="str">
        <f t="shared" si="26"/>
        <v>否</v>
      </c>
      <c r="H440" s="154" t="str">
        <f t="shared" si="27"/>
        <v>项</v>
      </c>
    </row>
    <row r="441" ht="36" customHeight="1" spans="1:8">
      <c r="A441" s="154">
        <f t="shared" si="28"/>
        <v>7</v>
      </c>
      <c r="B441" s="394">
        <v>2060405</v>
      </c>
      <c r="C441" s="278" t="s">
        <v>417</v>
      </c>
      <c r="D441" s="283">
        <f>VLOOKUP(B441,'[3]24'!$B$4:$D$1296,3,FALSE)</f>
        <v>0</v>
      </c>
      <c r="E441" s="283">
        <v>0</v>
      </c>
      <c r="F441" s="281" t="str">
        <f t="shared" si="29"/>
        <v/>
      </c>
      <c r="G441" s="249" t="str">
        <f t="shared" si="26"/>
        <v>否</v>
      </c>
      <c r="H441" s="154" t="str">
        <f t="shared" si="27"/>
        <v>项</v>
      </c>
    </row>
    <row r="442" ht="36" customHeight="1" spans="1:8">
      <c r="A442" s="154">
        <f t="shared" si="28"/>
        <v>7</v>
      </c>
      <c r="B442" s="385">
        <v>2060499</v>
      </c>
      <c r="C442" s="278" t="s">
        <v>418</v>
      </c>
      <c r="D442" s="283">
        <f>VLOOKUP(B442,'[3]24'!$B$4:$D$1296,3,FALSE)</f>
        <v>54</v>
      </c>
      <c r="E442" s="283">
        <v>10</v>
      </c>
      <c r="F442" s="281">
        <f t="shared" si="29"/>
        <v>-0.815</v>
      </c>
      <c r="G442" s="249" t="str">
        <f t="shared" si="26"/>
        <v>是</v>
      </c>
      <c r="H442" s="154" t="str">
        <f t="shared" si="27"/>
        <v>项</v>
      </c>
    </row>
    <row r="443" ht="36" customHeight="1" spans="1:8">
      <c r="A443" s="154">
        <f t="shared" si="28"/>
        <v>5</v>
      </c>
      <c r="B443" s="384">
        <v>20605</v>
      </c>
      <c r="C443" s="274" t="s">
        <v>419</v>
      </c>
      <c r="D443" s="307">
        <f>VLOOKUP(B443,'[3]24'!$B$4:$D$1296,3,FALSE)</f>
        <v>0</v>
      </c>
      <c r="E443" s="307">
        <v>0</v>
      </c>
      <c r="F443" s="276" t="str">
        <f t="shared" si="29"/>
        <v/>
      </c>
      <c r="G443" s="249" t="str">
        <f t="shared" si="26"/>
        <v>否</v>
      </c>
      <c r="H443" s="154" t="str">
        <f t="shared" si="27"/>
        <v>款</v>
      </c>
    </row>
    <row r="444" ht="36" customHeight="1" spans="1:8">
      <c r="A444" s="154">
        <f t="shared" si="28"/>
        <v>7</v>
      </c>
      <c r="B444" s="385">
        <v>2060501</v>
      </c>
      <c r="C444" s="278" t="s">
        <v>402</v>
      </c>
      <c r="D444" s="283">
        <f>VLOOKUP(B444,'[3]24'!$B$4:$D$1296,3,FALSE)</f>
        <v>0</v>
      </c>
      <c r="E444" s="283">
        <v>0</v>
      </c>
      <c r="F444" s="281" t="str">
        <f t="shared" si="29"/>
        <v/>
      </c>
      <c r="G444" s="249" t="str">
        <f t="shared" si="26"/>
        <v>否</v>
      </c>
      <c r="H444" s="154" t="str">
        <f t="shared" si="27"/>
        <v>项</v>
      </c>
    </row>
    <row r="445" ht="36" customHeight="1" spans="1:8">
      <c r="A445" s="154">
        <f t="shared" si="28"/>
        <v>7</v>
      </c>
      <c r="B445" s="385">
        <v>2060502</v>
      </c>
      <c r="C445" s="278" t="s">
        <v>420</v>
      </c>
      <c r="D445" s="283">
        <f>VLOOKUP(B445,'[3]24'!$B$4:$D$1296,3,FALSE)</f>
        <v>0</v>
      </c>
      <c r="E445" s="283">
        <v>0</v>
      </c>
      <c r="F445" s="281" t="str">
        <f t="shared" si="29"/>
        <v/>
      </c>
      <c r="G445" s="249" t="str">
        <f t="shared" si="26"/>
        <v>否</v>
      </c>
      <c r="H445" s="154" t="str">
        <f t="shared" si="27"/>
        <v>项</v>
      </c>
    </row>
    <row r="446" ht="36" customHeight="1" spans="1:8">
      <c r="A446" s="154">
        <f t="shared" si="28"/>
        <v>7</v>
      </c>
      <c r="B446" s="385">
        <v>2060503</v>
      </c>
      <c r="C446" s="278" t="s">
        <v>421</v>
      </c>
      <c r="D446" s="283">
        <f>VLOOKUP(B446,'[3]24'!$B$4:$D$1296,3,FALSE)</f>
        <v>0</v>
      </c>
      <c r="E446" s="283">
        <v>0</v>
      </c>
      <c r="F446" s="281" t="str">
        <f t="shared" si="29"/>
        <v/>
      </c>
      <c r="G446" s="249" t="str">
        <f t="shared" si="26"/>
        <v>否</v>
      </c>
      <c r="H446" s="154" t="str">
        <f t="shared" si="27"/>
        <v>项</v>
      </c>
    </row>
    <row r="447" ht="36" customHeight="1" spans="1:8">
      <c r="A447" s="154">
        <f t="shared" si="28"/>
        <v>7</v>
      </c>
      <c r="B447" s="385">
        <v>2060599</v>
      </c>
      <c r="C447" s="278" t="s">
        <v>422</v>
      </c>
      <c r="D447" s="283">
        <f>VLOOKUP(B447,'[3]24'!$B$4:$D$1296,3,FALSE)</f>
        <v>0</v>
      </c>
      <c r="E447" s="283">
        <v>0</v>
      </c>
      <c r="F447" s="281" t="str">
        <f t="shared" si="29"/>
        <v/>
      </c>
      <c r="G447" s="249" t="str">
        <f t="shared" si="26"/>
        <v>否</v>
      </c>
      <c r="H447" s="154" t="str">
        <f t="shared" si="27"/>
        <v>项</v>
      </c>
    </row>
    <row r="448" ht="36" customHeight="1" spans="1:8">
      <c r="A448" s="154">
        <f t="shared" si="28"/>
        <v>5</v>
      </c>
      <c r="B448" s="384">
        <v>20606</v>
      </c>
      <c r="C448" s="274" t="s">
        <v>423</v>
      </c>
      <c r="D448" s="307">
        <f>VLOOKUP(B448,'[3]24'!$B$4:$D$1296,3,FALSE)</f>
        <v>0</v>
      </c>
      <c r="E448" s="307">
        <v>0</v>
      </c>
      <c r="F448" s="276" t="str">
        <f t="shared" si="29"/>
        <v/>
      </c>
      <c r="G448" s="249" t="str">
        <f t="shared" ref="G448:G472" si="30">IF(LEN(B448)=3,"是",IF(C448&lt;&gt;"",IF(SUM(D448:E448)&lt;&gt;0,"是","否"),"是"))</f>
        <v>否</v>
      </c>
      <c r="H448" s="154" t="str">
        <f t="shared" ref="H448:H472" si="31">IF(LEN(B448)=3,"类",IF(LEN(B448)=5,"款","项"))</f>
        <v>款</v>
      </c>
    </row>
    <row r="449" ht="36" customHeight="1" spans="1:8">
      <c r="A449" s="154">
        <f t="shared" si="28"/>
        <v>7</v>
      </c>
      <c r="B449" s="385">
        <v>2060601</v>
      </c>
      <c r="C449" s="278" t="s">
        <v>424</v>
      </c>
      <c r="D449" s="283">
        <f>VLOOKUP(B449,'[3]24'!$B$4:$D$1296,3,FALSE)</f>
        <v>0</v>
      </c>
      <c r="E449" s="283">
        <v>0</v>
      </c>
      <c r="F449" s="281" t="str">
        <f t="shared" si="29"/>
        <v/>
      </c>
      <c r="G449" s="249" t="str">
        <f t="shared" si="30"/>
        <v>否</v>
      </c>
      <c r="H449" s="154" t="str">
        <f t="shared" si="31"/>
        <v>项</v>
      </c>
    </row>
    <row r="450" ht="36" customHeight="1" spans="1:8">
      <c r="A450" s="154">
        <f t="shared" si="28"/>
        <v>7</v>
      </c>
      <c r="B450" s="385">
        <v>2060602</v>
      </c>
      <c r="C450" s="278" t="s">
        <v>425</v>
      </c>
      <c r="D450" s="283">
        <f>VLOOKUP(B450,'[3]24'!$B$4:$D$1296,3,FALSE)</f>
        <v>0</v>
      </c>
      <c r="E450" s="283">
        <v>0</v>
      </c>
      <c r="F450" s="281" t="str">
        <f t="shared" si="29"/>
        <v/>
      </c>
      <c r="G450" s="249" t="str">
        <f t="shared" si="30"/>
        <v>否</v>
      </c>
      <c r="H450" s="154" t="str">
        <f t="shared" si="31"/>
        <v>项</v>
      </c>
    </row>
    <row r="451" ht="36" customHeight="1" spans="1:8">
      <c r="A451" s="154">
        <f t="shared" si="28"/>
        <v>7</v>
      </c>
      <c r="B451" s="385">
        <v>2060603</v>
      </c>
      <c r="C451" s="278" t="s">
        <v>426</v>
      </c>
      <c r="D451" s="283">
        <f>VLOOKUP(B451,'[3]24'!$B$4:$D$1296,3,FALSE)</f>
        <v>0</v>
      </c>
      <c r="E451" s="283">
        <v>0</v>
      </c>
      <c r="F451" s="281" t="str">
        <f t="shared" si="29"/>
        <v/>
      </c>
      <c r="G451" s="249" t="str">
        <f t="shared" si="30"/>
        <v>否</v>
      </c>
      <c r="H451" s="154" t="str">
        <f t="shared" si="31"/>
        <v>项</v>
      </c>
    </row>
    <row r="452" ht="36" customHeight="1" spans="1:8">
      <c r="A452" s="154">
        <f t="shared" si="28"/>
        <v>7</v>
      </c>
      <c r="B452" s="385">
        <v>2060699</v>
      </c>
      <c r="C452" s="278" t="s">
        <v>427</v>
      </c>
      <c r="D452" s="283">
        <f>VLOOKUP(B452,'[3]24'!$B$4:$D$1296,3,FALSE)</f>
        <v>0</v>
      </c>
      <c r="E452" s="283">
        <v>0</v>
      </c>
      <c r="F452" s="281" t="str">
        <f t="shared" si="29"/>
        <v/>
      </c>
      <c r="G452" s="249" t="str">
        <f t="shared" si="30"/>
        <v>否</v>
      </c>
      <c r="H452" s="154" t="str">
        <f t="shared" si="31"/>
        <v>项</v>
      </c>
    </row>
    <row r="453" ht="36" customHeight="1" spans="1:8">
      <c r="A453" s="154">
        <f t="shared" ref="A453:A516" si="32">LEN(B453)</f>
        <v>5</v>
      </c>
      <c r="B453" s="384">
        <v>20607</v>
      </c>
      <c r="C453" s="274" t="s">
        <v>428</v>
      </c>
      <c r="D453" s="307">
        <f>VLOOKUP(B453,'[3]24'!$B$4:$D$1296,3,FALSE)</f>
        <v>91</v>
      </c>
      <c r="E453" s="307">
        <v>163</v>
      </c>
      <c r="F453" s="276">
        <f t="shared" ref="F453:F516" si="33">IF(D453&lt;&gt;0,E453/D453-1,"")</f>
        <v>0.791</v>
      </c>
      <c r="G453" s="249" t="str">
        <f t="shared" si="30"/>
        <v>是</v>
      </c>
      <c r="H453" s="154" t="str">
        <f t="shared" si="31"/>
        <v>款</v>
      </c>
    </row>
    <row r="454" ht="36" customHeight="1" spans="1:8">
      <c r="A454" s="154">
        <f t="shared" si="32"/>
        <v>7</v>
      </c>
      <c r="B454" s="385">
        <v>2060701</v>
      </c>
      <c r="C454" s="278" t="s">
        <v>402</v>
      </c>
      <c r="D454" s="283">
        <f>VLOOKUP(B454,'[3]24'!$B$4:$D$1296,3,FALSE)</f>
        <v>0</v>
      </c>
      <c r="E454" s="283">
        <v>0</v>
      </c>
      <c r="F454" s="281" t="str">
        <f t="shared" si="33"/>
        <v/>
      </c>
      <c r="G454" s="249" t="str">
        <f t="shared" si="30"/>
        <v>否</v>
      </c>
      <c r="H454" s="154" t="str">
        <f t="shared" si="31"/>
        <v>项</v>
      </c>
    </row>
    <row r="455" ht="36" customHeight="1" spans="1:8">
      <c r="A455" s="154">
        <f t="shared" si="32"/>
        <v>7</v>
      </c>
      <c r="B455" s="385">
        <v>2060702</v>
      </c>
      <c r="C455" s="278" t="s">
        <v>429</v>
      </c>
      <c r="D455" s="283">
        <f>VLOOKUP(B455,'[3]24'!$B$4:$D$1296,3,FALSE)</f>
        <v>71</v>
      </c>
      <c r="E455" s="283">
        <v>137</v>
      </c>
      <c r="F455" s="281">
        <f t="shared" si="33"/>
        <v>0.93</v>
      </c>
      <c r="G455" s="249" t="str">
        <f t="shared" si="30"/>
        <v>是</v>
      </c>
      <c r="H455" s="154" t="str">
        <f t="shared" si="31"/>
        <v>项</v>
      </c>
    </row>
    <row r="456" ht="36" customHeight="1" spans="1:8">
      <c r="A456" s="154">
        <f t="shared" si="32"/>
        <v>7</v>
      </c>
      <c r="B456" s="385">
        <v>2060703</v>
      </c>
      <c r="C456" s="278" t="s">
        <v>430</v>
      </c>
      <c r="D456" s="283">
        <f>VLOOKUP(B456,'[3]24'!$B$4:$D$1296,3,FALSE)</f>
        <v>0</v>
      </c>
      <c r="E456" s="283">
        <v>0</v>
      </c>
      <c r="F456" s="281" t="str">
        <f t="shared" si="33"/>
        <v/>
      </c>
      <c r="G456" s="249" t="str">
        <f t="shared" si="30"/>
        <v>否</v>
      </c>
      <c r="H456" s="154" t="str">
        <f t="shared" si="31"/>
        <v>项</v>
      </c>
    </row>
    <row r="457" ht="36" customHeight="1" spans="1:8">
      <c r="A457" s="154">
        <f t="shared" si="32"/>
        <v>7</v>
      </c>
      <c r="B457" s="385">
        <v>2060704</v>
      </c>
      <c r="C457" s="278" t="s">
        <v>431</v>
      </c>
      <c r="D457" s="283">
        <f>VLOOKUP(B457,'[3]24'!$B$4:$D$1296,3,FALSE)</f>
        <v>0</v>
      </c>
      <c r="E457" s="283">
        <v>0</v>
      </c>
      <c r="F457" s="281" t="str">
        <f t="shared" si="33"/>
        <v/>
      </c>
      <c r="G457" s="249" t="str">
        <f t="shared" si="30"/>
        <v>否</v>
      </c>
      <c r="H457" s="154" t="str">
        <f t="shared" si="31"/>
        <v>项</v>
      </c>
    </row>
    <row r="458" ht="36" customHeight="1" spans="1:8">
      <c r="A458" s="154">
        <f t="shared" si="32"/>
        <v>7</v>
      </c>
      <c r="B458" s="385">
        <v>2060705</v>
      </c>
      <c r="C458" s="278" t="s">
        <v>432</v>
      </c>
      <c r="D458" s="283">
        <f>VLOOKUP(B458,'[3]24'!$B$4:$D$1296,3,FALSE)</f>
        <v>0</v>
      </c>
      <c r="E458" s="283">
        <v>0</v>
      </c>
      <c r="F458" s="281" t="str">
        <f t="shared" si="33"/>
        <v/>
      </c>
      <c r="G458" s="249" t="str">
        <f t="shared" si="30"/>
        <v>否</v>
      </c>
      <c r="H458" s="154" t="str">
        <f t="shared" si="31"/>
        <v>项</v>
      </c>
    </row>
    <row r="459" ht="36" customHeight="1" spans="1:8">
      <c r="A459" s="154">
        <f t="shared" si="32"/>
        <v>7</v>
      </c>
      <c r="B459" s="385">
        <v>2060799</v>
      </c>
      <c r="C459" s="278" t="s">
        <v>433</v>
      </c>
      <c r="D459" s="283">
        <f>VLOOKUP(B459,'[3]24'!$B$4:$D$1296,3,FALSE)</f>
        <v>20</v>
      </c>
      <c r="E459" s="283">
        <v>26</v>
      </c>
      <c r="F459" s="281">
        <f t="shared" si="33"/>
        <v>0.3</v>
      </c>
      <c r="G459" s="249" t="str">
        <f t="shared" si="30"/>
        <v>是</v>
      </c>
      <c r="H459" s="154" t="str">
        <f t="shared" si="31"/>
        <v>项</v>
      </c>
    </row>
    <row r="460" ht="36" customHeight="1" spans="1:8">
      <c r="A460" s="154">
        <f t="shared" si="32"/>
        <v>5</v>
      </c>
      <c r="B460" s="384">
        <v>20608</v>
      </c>
      <c r="C460" s="274" t="s">
        <v>434</v>
      </c>
      <c r="D460" s="307">
        <f>VLOOKUP(B460,'[3]24'!$B$4:$D$1296,3,FALSE)</f>
        <v>0</v>
      </c>
      <c r="E460" s="307">
        <v>0</v>
      </c>
      <c r="F460" s="276" t="str">
        <f t="shared" si="33"/>
        <v/>
      </c>
      <c r="G460" s="249" t="str">
        <f t="shared" si="30"/>
        <v>否</v>
      </c>
      <c r="H460" s="154" t="str">
        <f t="shared" si="31"/>
        <v>款</v>
      </c>
    </row>
    <row r="461" ht="36" customHeight="1" spans="1:8">
      <c r="A461" s="154">
        <f t="shared" si="32"/>
        <v>7</v>
      </c>
      <c r="B461" s="385">
        <v>2060801</v>
      </c>
      <c r="C461" s="278" t="s">
        <v>435</v>
      </c>
      <c r="D461" s="283">
        <f>VLOOKUP(B461,'[3]24'!$B$4:$D$1296,3,FALSE)</f>
        <v>0</v>
      </c>
      <c r="E461" s="283">
        <v>0</v>
      </c>
      <c r="F461" s="281" t="str">
        <f t="shared" si="33"/>
        <v/>
      </c>
      <c r="G461" s="249" t="str">
        <f t="shared" si="30"/>
        <v>否</v>
      </c>
      <c r="H461" s="154" t="str">
        <f t="shared" si="31"/>
        <v>项</v>
      </c>
    </row>
    <row r="462" ht="36" customHeight="1" spans="1:8">
      <c r="A462" s="154">
        <f t="shared" si="32"/>
        <v>7</v>
      </c>
      <c r="B462" s="385">
        <v>2060802</v>
      </c>
      <c r="C462" s="278" t="s">
        <v>436</v>
      </c>
      <c r="D462" s="283">
        <f>VLOOKUP(B462,'[3]24'!$B$4:$D$1296,3,FALSE)</f>
        <v>0</v>
      </c>
      <c r="E462" s="283">
        <v>0</v>
      </c>
      <c r="F462" s="281" t="str">
        <f t="shared" si="33"/>
        <v/>
      </c>
      <c r="G462" s="249" t="str">
        <f t="shared" si="30"/>
        <v>否</v>
      </c>
      <c r="H462" s="154" t="str">
        <f t="shared" si="31"/>
        <v>项</v>
      </c>
    </row>
    <row r="463" ht="36" customHeight="1" spans="1:8">
      <c r="A463" s="154">
        <f t="shared" si="32"/>
        <v>7</v>
      </c>
      <c r="B463" s="385">
        <v>2060899</v>
      </c>
      <c r="C463" s="278" t="s">
        <v>437</v>
      </c>
      <c r="D463" s="283">
        <f>VLOOKUP(B463,'[3]24'!$B$4:$D$1296,3,FALSE)</f>
        <v>0</v>
      </c>
      <c r="E463" s="283">
        <v>0</v>
      </c>
      <c r="F463" s="281" t="str">
        <f t="shared" si="33"/>
        <v/>
      </c>
      <c r="G463" s="249" t="str">
        <f t="shared" si="30"/>
        <v>否</v>
      </c>
      <c r="H463" s="154" t="str">
        <f t="shared" si="31"/>
        <v>项</v>
      </c>
    </row>
    <row r="464" ht="36" customHeight="1" spans="1:8">
      <c r="A464" s="154">
        <f t="shared" si="32"/>
        <v>5</v>
      </c>
      <c r="B464" s="384">
        <v>20609</v>
      </c>
      <c r="C464" s="274" t="s">
        <v>438</v>
      </c>
      <c r="D464" s="307">
        <f>VLOOKUP(B464,'[3]24'!$B$4:$D$1296,3,FALSE)</f>
        <v>0</v>
      </c>
      <c r="E464" s="307">
        <v>0</v>
      </c>
      <c r="F464" s="276" t="str">
        <f t="shared" si="33"/>
        <v/>
      </c>
      <c r="G464" s="249" t="str">
        <f t="shared" si="30"/>
        <v>否</v>
      </c>
      <c r="H464" s="154" t="str">
        <f t="shared" si="31"/>
        <v>款</v>
      </c>
    </row>
    <row r="465" ht="36" customHeight="1" spans="1:8">
      <c r="A465" s="154">
        <f t="shared" si="32"/>
        <v>7</v>
      </c>
      <c r="B465" s="385">
        <v>2060901</v>
      </c>
      <c r="C465" s="278" t="s">
        <v>439</v>
      </c>
      <c r="D465" s="283">
        <f>VLOOKUP(B465,'[3]24'!$B$4:$D$1296,3,FALSE)</f>
        <v>0</v>
      </c>
      <c r="E465" s="283">
        <v>0</v>
      </c>
      <c r="F465" s="281" t="str">
        <f t="shared" si="33"/>
        <v/>
      </c>
      <c r="G465" s="249" t="str">
        <f t="shared" si="30"/>
        <v>否</v>
      </c>
      <c r="H465" s="154" t="str">
        <f t="shared" si="31"/>
        <v>项</v>
      </c>
    </row>
    <row r="466" ht="36" customHeight="1" spans="1:8">
      <c r="A466" s="154">
        <f t="shared" si="32"/>
        <v>7</v>
      </c>
      <c r="B466" s="385">
        <v>2060902</v>
      </c>
      <c r="C466" s="278" t="s">
        <v>440</v>
      </c>
      <c r="D466" s="283">
        <f>VLOOKUP(B466,'[3]24'!$B$4:$D$1296,3,FALSE)</f>
        <v>0</v>
      </c>
      <c r="E466" s="283">
        <v>0</v>
      </c>
      <c r="F466" s="281" t="str">
        <f t="shared" si="33"/>
        <v/>
      </c>
      <c r="G466" s="249" t="str">
        <f t="shared" si="30"/>
        <v>否</v>
      </c>
      <c r="H466" s="154" t="str">
        <f t="shared" si="31"/>
        <v>项</v>
      </c>
    </row>
    <row r="467" ht="36" customHeight="1" spans="1:8">
      <c r="A467" s="154">
        <f t="shared" si="32"/>
        <v>7</v>
      </c>
      <c r="B467" s="385">
        <v>2060999</v>
      </c>
      <c r="C467" s="278" t="s">
        <v>441</v>
      </c>
      <c r="D467" s="283">
        <f>VLOOKUP(B467,'[3]24'!$B$4:$D$1296,3,FALSE)</f>
        <v>0</v>
      </c>
      <c r="E467" s="283">
        <v>0</v>
      </c>
      <c r="F467" s="281" t="str">
        <f t="shared" si="33"/>
        <v/>
      </c>
      <c r="G467" s="249" t="str">
        <f t="shared" si="30"/>
        <v>否</v>
      </c>
      <c r="H467" s="154" t="str">
        <f t="shared" si="31"/>
        <v>项</v>
      </c>
    </row>
    <row r="468" ht="36" customHeight="1" spans="1:8">
      <c r="A468" s="154">
        <f t="shared" si="32"/>
        <v>5</v>
      </c>
      <c r="B468" s="384">
        <v>20699</v>
      </c>
      <c r="C468" s="274" t="s">
        <v>442</v>
      </c>
      <c r="D468" s="307">
        <f>VLOOKUP(B468,'[3]24'!$B$4:$D$1296,3,FALSE)</f>
        <v>605</v>
      </c>
      <c r="E468" s="307">
        <v>72</v>
      </c>
      <c r="F468" s="276">
        <f t="shared" si="33"/>
        <v>-0.881</v>
      </c>
      <c r="G468" s="249" t="str">
        <f t="shared" si="30"/>
        <v>是</v>
      </c>
      <c r="H468" s="154" t="str">
        <f t="shared" si="31"/>
        <v>款</v>
      </c>
    </row>
    <row r="469" ht="36" customHeight="1" spans="1:8">
      <c r="A469" s="154">
        <f t="shared" si="32"/>
        <v>7</v>
      </c>
      <c r="B469" s="385">
        <v>2069901</v>
      </c>
      <c r="C469" s="278" t="s">
        <v>443</v>
      </c>
      <c r="D469" s="283">
        <f>VLOOKUP(B469,'[3]24'!$B$4:$D$1296,3,FALSE)</f>
        <v>0</v>
      </c>
      <c r="E469" s="283">
        <v>0</v>
      </c>
      <c r="F469" s="281" t="str">
        <f t="shared" si="33"/>
        <v/>
      </c>
      <c r="G469" s="249" t="str">
        <f t="shared" si="30"/>
        <v>否</v>
      </c>
      <c r="H469" s="154" t="str">
        <f t="shared" si="31"/>
        <v>项</v>
      </c>
    </row>
    <row r="470" ht="36" customHeight="1" spans="1:8">
      <c r="A470" s="154">
        <f t="shared" si="32"/>
        <v>7</v>
      </c>
      <c r="B470" s="385">
        <v>2069902</v>
      </c>
      <c r="C470" s="278" t="s">
        <v>444</v>
      </c>
      <c r="D470" s="283">
        <f>VLOOKUP(B470,'[3]24'!$B$4:$D$1296,3,FALSE)</f>
        <v>0</v>
      </c>
      <c r="E470" s="283">
        <v>0</v>
      </c>
      <c r="F470" s="281" t="str">
        <f t="shared" si="33"/>
        <v/>
      </c>
      <c r="G470" s="249" t="str">
        <f t="shared" si="30"/>
        <v>否</v>
      </c>
      <c r="H470" s="154" t="str">
        <f t="shared" si="31"/>
        <v>项</v>
      </c>
    </row>
    <row r="471" ht="36" customHeight="1" spans="1:8">
      <c r="A471" s="154">
        <f t="shared" si="32"/>
        <v>7</v>
      </c>
      <c r="B471" s="385">
        <v>2069903</v>
      </c>
      <c r="C471" s="278" t="s">
        <v>445</v>
      </c>
      <c r="D471" s="283">
        <f>VLOOKUP(B471,'[3]24'!$B$4:$D$1296,3,FALSE)</f>
        <v>0</v>
      </c>
      <c r="E471" s="283">
        <v>0</v>
      </c>
      <c r="F471" s="281" t="str">
        <f t="shared" si="33"/>
        <v/>
      </c>
      <c r="G471" s="249" t="str">
        <f t="shared" si="30"/>
        <v>否</v>
      </c>
      <c r="H471" s="154" t="str">
        <f t="shared" si="31"/>
        <v>项</v>
      </c>
    </row>
    <row r="472" ht="36" customHeight="1" spans="1:8">
      <c r="A472" s="154">
        <f t="shared" si="32"/>
        <v>7</v>
      </c>
      <c r="B472" s="385">
        <v>2069999</v>
      </c>
      <c r="C472" s="278" t="s">
        <v>446</v>
      </c>
      <c r="D472" s="283">
        <f>VLOOKUP(B472,'[3]24'!$B$4:$D$1296,3,FALSE)</f>
        <v>605</v>
      </c>
      <c r="E472" s="283">
        <v>72</v>
      </c>
      <c r="F472" s="281">
        <f t="shared" si="33"/>
        <v>-0.881</v>
      </c>
      <c r="G472" s="249" t="str">
        <f t="shared" si="30"/>
        <v>是</v>
      </c>
      <c r="H472" s="154" t="str">
        <f t="shared" si="31"/>
        <v>项</v>
      </c>
    </row>
    <row r="473" ht="36" customHeight="1" spans="1:8">
      <c r="A473" s="154">
        <f t="shared" si="32"/>
        <v>3</v>
      </c>
      <c r="B473" s="384">
        <v>207</v>
      </c>
      <c r="C473" s="274" t="s">
        <v>83</v>
      </c>
      <c r="D473" s="307">
        <f>VLOOKUP(B473,'[3]24'!$B$4:$D$1296,3,FALSE)</f>
        <v>3611</v>
      </c>
      <c r="E473" s="307">
        <v>2593</v>
      </c>
      <c r="F473" s="276">
        <f t="shared" si="33"/>
        <v>-0.282</v>
      </c>
      <c r="G473" s="249" t="str">
        <f t="shared" ref="G473:G531" si="34">IF(LEN(B473)=3,"是",IF(C473&lt;&gt;"",IF(SUM(D473:E473)&lt;&gt;0,"是","否"),"是"))</f>
        <v>是</v>
      </c>
      <c r="H473" s="154" t="str">
        <f t="shared" ref="H473:H531" si="35">IF(LEN(B473)=3,"类",IF(LEN(B473)=5,"款","项"))</f>
        <v>类</v>
      </c>
    </row>
    <row r="474" ht="36" customHeight="1" spans="1:8">
      <c r="A474" s="154">
        <f t="shared" si="32"/>
        <v>5</v>
      </c>
      <c r="B474" s="384">
        <v>20701</v>
      </c>
      <c r="C474" s="274" t="s">
        <v>447</v>
      </c>
      <c r="D474" s="307">
        <f>VLOOKUP(B474,'[3]24'!$B$4:$D$1296,3,FALSE)</f>
        <v>1443</v>
      </c>
      <c r="E474" s="307">
        <v>889</v>
      </c>
      <c r="F474" s="276">
        <f t="shared" si="33"/>
        <v>-0.384</v>
      </c>
      <c r="G474" s="249" t="str">
        <f t="shared" si="34"/>
        <v>是</v>
      </c>
      <c r="H474" s="154" t="str">
        <f t="shared" si="35"/>
        <v>款</v>
      </c>
    </row>
    <row r="475" ht="36" customHeight="1" spans="1:8">
      <c r="A475" s="154">
        <f t="shared" si="32"/>
        <v>7</v>
      </c>
      <c r="B475" s="385">
        <v>2070101</v>
      </c>
      <c r="C475" s="278" t="s">
        <v>138</v>
      </c>
      <c r="D475" s="283">
        <f>VLOOKUP(B475,'[3]24'!$B$4:$D$1296,3,FALSE)</f>
        <v>312</v>
      </c>
      <c r="E475" s="283">
        <v>260</v>
      </c>
      <c r="F475" s="281">
        <f t="shared" si="33"/>
        <v>-0.167</v>
      </c>
      <c r="G475" s="249" t="str">
        <f t="shared" si="34"/>
        <v>是</v>
      </c>
      <c r="H475" s="154" t="str">
        <f t="shared" si="35"/>
        <v>项</v>
      </c>
    </row>
    <row r="476" ht="36" customHeight="1" spans="1:8">
      <c r="A476" s="154">
        <f t="shared" si="32"/>
        <v>7</v>
      </c>
      <c r="B476" s="385">
        <v>2070102</v>
      </c>
      <c r="C476" s="278" t="s">
        <v>139</v>
      </c>
      <c r="D476" s="283">
        <f>VLOOKUP(B476,'[3]24'!$B$4:$D$1296,3,FALSE)</f>
        <v>0</v>
      </c>
      <c r="E476" s="283">
        <v>0</v>
      </c>
      <c r="F476" s="281" t="str">
        <f t="shared" si="33"/>
        <v/>
      </c>
      <c r="G476" s="249" t="str">
        <f t="shared" si="34"/>
        <v>否</v>
      </c>
      <c r="H476" s="154" t="str">
        <f t="shared" si="35"/>
        <v>项</v>
      </c>
    </row>
    <row r="477" ht="36" customHeight="1" spans="1:8">
      <c r="A477" s="154">
        <f t="shared" si="32"/>
        <v>7</v>
      </c>
      <c r="B477" s="385">
        <v>2070103</v>
      </c>
      <c r="C477" s="278" t="s">
        <v>140</v>
      </c>
      <c r="D477" s="283">
        <f>VLOOKUP(B477,'[3]24'!$B$4:$D$1296,3,FALSE)</f>
        <v>0</v>
      </c>
      <c r="E477" s="283">
        <v>0</v>
      </c>
      <c r="F477" s="281" t="str">
        <f t="shared" si="33"/>
        <v/>
      </c>
      <c r="G477" s="249" t="str">
        <f t="shared" si="34"/>
        <v>否</v>
      </c>
      <c r="H477" s="154" t="str">
        <f t="shared" si="35"/>
        <v>项</v>
      </c>
    </row>
    <row r="478" ht="36" customHeight="1" spans="1:8">
      <c r="A478" s="154">
        <f t="shared" si="32"/>
        <v>7</v>
      </c>
      <c r="B478" s="385">
        <v>2070104</v>
      </c>
      <c r="C478" s="278" t="s">
        <v>448</v>
      </c>
      <c r="D478" s="283">
        <f>VLOOKUP(B478,'[3]24'!$B$4:$D$1296,3,FALSE)</f>
        <v>107</v>
      </c>
      <c r="E478" s="283">
        <v>110</v>
      </c>
      <c r="F478" s="281">
        <f t="shared" si="33"/>
        <v>0.028</v>
      </c>
      <c r="G478" s="249" t="str">
        <f t="shared" si="34"/>
        <v>是</v>
      </c>
      <c r="H478" s="154" t="str">
        <f t="shared" si="35"/>
        <v>项</v>
      </c>
    </row>
    <row r="479" ht="36" customHeight="1" spans="1:8">
      <c r="A479" s="154">
        <f t="shared" si="32"/>
        <v>7</v>
      </c>
      <c r="B479" s="385">
        <v>2070105</v>
      </c>
      <c r="C479" s="278" t="s">
        <v>449</v>
      </c>
      <c r="D479" s="283">
        <f>VLOOKUP(B479,'[3]24'!$B$4:$D$1296,3,FALSE)</f>
        <v>0</v>
      </c>
      <c r="E479" s="283">
        <v>0</v>
      </c>
      <c r="F479" s="281" t="str">
        <f t="shared" si="33"/>
        <v/>
      </c>
      <c r="G479" s="249" t="str">
        <f t="shared" si="34"/>
        <v>否</v>
      </c>
      <c r="H479" s="154" t="str">
        <f t="shared" si="35"/>
        <v>项</v>
      </c>
    </row>
    <row r="480" ht="36" customHeight="1" spans="1:8">
      <c r="A480" s="154">
        <f t="shared" si="32"/>
        <v>7</v>
      </c>
      <c r="B480" s="385">
        <v>2070106</v>
      </c>
      <c r="C480" s="278" t="s">
        <v>450</v>
      </c>
      <c r="D480" s="283">
        <f>VLOOKUP(B480,'[3]24'!$B$4:$D$1296,3,FALSE)</f>
        <v>0</v>
      </c>
      <c r="E480" s="283">
        <v>0</v>
      </c>
      <c r="F480" s="281" t="str">
        <f t="shared" si="33"/>
        <v/>
      </c>
      <c r="G480" s="249" t="str">
        <f t="shared" si="34"/>
        <v>否</v>
      </c>
      <c r="H480" s="154" t="str">
        <f t="shared" si="35"/>
        <v>项</v>
      </c>
    </row>
    <row r="481" ht="36" customHeight="1" spans="1:8">
      <c r="A481" s="154">
        <f t="shared" si="32"/>
        <v>7</v>
      </c>
      <c r="B481" s="385">
        <v>2070107</v>
      </c>
      <c r="C481" s="278" t="s">
        <v>451</v>
      </c>
      <c r="D481" s="283">
        <f>VLOOKUP(B481,'[3]24'!$B$4:$D$1296,3,FALSE)</f>
        <v>0</v>
      </c>
      <c r="E481" s="283">
        <v>0</v>
      </c>
      <c r="F481" s="281" t="str">
        <f t="shared" si="33"/>
        <v/>
      </c>
      <c r="G481" s="249" t="str">
        <f t="shared" si="34"/>
        <v>否</v>
      </c>
      <c r="H481" s="154" t="str">
        <f t="shared" si="35"/>
        <v>项</v>
      </c>
    </row>
    <row r="482" ht="36" customHeight="1" spans="1:8">
      <c r="A482" s="154">
        <f t="shared" si="32"/>
        <v>7</v>
      </c>
      <c r="B482" s="385">
        <v>2070108</v>
      </c>
      <c r="C482" s="278" t="s">
        <v>452</v>
      </c>
      <c r="D482" s="283">
        <f>VLOOKUP(B482,'[3]24'!$B$4:$D$1296,3,FALSE)</f>
        <v>7</v>
      </c>
      <c r="E482" s="283">
        <v>0</v>
      </c>
      <c r="F482" s="281">
        <f t="shared" si="33"/>
        <v>-1</v>
      </c>
      <c r="G482" s="249" t="str">
        <f t="shared" si="34"/>
        <v>是</v>
      </c>
      <c r="H482" s="154" t="str">
        <f t="shared" si="35"/>
        <v>项</v>
      </c>
    </row>
    <row r="483" ht="36" customHeight="1" spans="1:8">
      <c r="A483" s="154">
        <f t="shared" si="32"/>
        <v>7</v>
      </c>
      <c r="B483" s="385">
        <v>2070109</v>
      </c>
      <c r="C483" s="278" t="s">
        <v>453</v>
      </c>
      <c r="D483" s="283">
        <f>VLOOKUP(B483,'[3]24'!$B$4:$D$1296,3,FALSE)</f>
        <v>442</v>
      </c>
      <c r="E483" s="283">
        <v>341</v>
      </c>
      <c r="F483" s="281">
        <f t="shared" si="33"/>
        <v>-0.229</v>
      </c>
      <c r="G483" s="249" t="str">
        <f t="shared" si="34"/>
        <v>是</v>
      </c>
      <c r="H483" s="154" t="str">
        <f t="shared" si="35"/>
        <v>项</v>
      </c>
    </row>
    <row r="484" ht="36" customHeight="1" spans="1:8">
      <c r="A484" s="154">
        <f t="shared" si="32"/>
        <v>7</v>
      </c>
      <c r="B484" s="385">
        <v>2070110</v>
      </c>
      <c r="C484" s="278" t="s">
        <v>454</v>
      </c>
      <c r="D484" s="283">
        <f>VLOOKUP(B484,'[3]24'!$B$4:$D$1296,3,FALSE)</f>
        <v>0</v>
      </c>
      <c r="E484" s="283">
        <v>0</v>
      </c>
      <c r="F484" s="281" t="str">
        <f t="shared" si="33"/>
        <v/>
      </c>
      <c r="G484" s="249" t="str">
        <f t="shared" si="34"/>
        <v>否</v>
      </c>
      <c r="H484" s="154" t="str">
        <f t="shared" si="35"/>
        <v>项</v>
      </c>
    </row>
    <row r="485" ht="36" customHeight="1" spans="1:8">
      <c r="A485" s="154">
        <f t="shared" si="32"/>
        <v>7</v>
      </c>
      <c r="B485" s="385">
        <v>2070111</v>
      </c>
      <c r="C485" s="278" t="s">
        <v>455</v>
      </c>
      <c r="D485" s="283">
        <f>VLOOKUP(B485,'[3]24'!$B$4:$D$1296,3,FALSE)</f>
        <v>27</v>
      </c>
      <c r="E485" s="283">
        <v>17</v>
      </c>
      <c r="F485" s="281">
        <f t="shared" si="33"/>
        <v>-0.37</v>
      </c>
      <c r="G485" s="249" t="str">
        <f t="shared" si="34"/>
        <v>是</v>
      </c>
      <c r="H485" s="154" t="str">
        <f t="shared" si="35"/>
        <v>项</v>
      </c>
    </row>
    <row r="486" ht="36" customHeight="1" spans="1:8">
      <c r="A486" s="154">
        <f t="shared" si="32"/>
        <v>7</v>
      </c>
      <c r="B486" s="385">
        <v>2070112</v>
      </c>
      <c r="C486" s="278" t="s">
        <v>456</v>
      </c>
      <c r="D486" s="283">
        <f>VLOOKUP(B486,'[3]24'!$B$4:$D$1296,3,FALSE)</f>
        <v>5</v>
      </c>
      <c r="E486" s="283">
        <v>0</v>
      </c>
      <c r="F486" s="281">
        <f t="shared" si="33"/>
        <v>-1</v>
      </c>
      <c r="G486" s="249" t="str">
        <f t="shared" si="34"/>
        <v>是</v>
      </c>
      <c r="H486" s="154" t="str">
        <f t="shared" si="35"/>
        <v>项</v>
      </c>
    </row>
    <row r="487" ht="36" customHeight="1" spans="1:8">
      <c r="A487" s="154">
        <f t="shared" si="32"/>
        <v>7</v>
      </c>
      <c r="B487" s="385">
        <v>2070113</v>
      </c>
      <c r="C487" s="278" t="s">
        <v>457</v>
      </c>
      <c r="D487" s="283">
        <f>VLOOKUP(B487,'[3]24'!$B$4:$D$1296,3,FALSE)</f>
        <v>77</v>
      </c>
      <c r="E487" s="283">
        <v>0</v>
      </c>
      <c r="F487" s="281">
        <f t="shared" si="33"/>
        <v>-1</v>
      </c>
      <c r="G487" s="249" t="str">
        <f t="shared" si="34"/>
        <v>是</v>
      </c>
      <c r="H487" s="154" t="str">
        <f t="shared" si="35"/>
        <v>项</v>
      </c>
    </row>
    <row r="488" ht="36" customHeight="1" spans="1:8">
      <c r="A488" s="154">
        <f t="shared" si="32"/>
        <v>7</v>
      </c>
      <c r="B488" s="385">
        <v>2070114</v>
      </c>
      <c r="C488" s="278" t="s">
        <v>458</v>
      </c>
      <c r="D488" s="283">
        <f>VLOOKUP(B488,'[3]24'!$B$4:$D$1296,3,FALSE)</f>
        <v>0</v>
      </c>
      <c r="E488" s="283">
        <v>0</v>
      </c>
      <c r="F488" s="281" t="str">
        <f t="shared" si="33"/>
        <v/>
      </c>
      <c r="G488" s="249" t="str">
        <f t="shared" si="34"/>
        <v>否</v>
      </c>
      <c r="H488" s="154" t="str">
        <f t="shared" si="35"/>
        <v>项</v>
      </c>
    </row>
    <row r="489" ht="36" customHeight="1" spans="1:8">
      <c r="A489" s="154">
        <f t="shared" si="32"/>
        <v>7</v>
      </c>
      <c r="B489" s="385">
        <v>2070199</v>
      </c>
      <c r="C489" s="278" t="s">
        <v>459</v>
      </c>
      <c r="D489" s="283">
        <f>VLOOKUP(B489,'[3]24'!$B$4:$D$1296,3,FALSE)</f>
        <v>466</v>
      </c>
      <c r="E489" s="283">
        <v>161</v>
      </c>
      <c r="F489" s="281">
        <f t="shared" si="33"/>
        <v>-0.655</v>
      </c>
      <c r="G489" s="249" t="str">
        <f t="shared" si="34"/>
        <v>是</v>
      </c>
      <c r="H489" s="154" t="str">
        <f t="shared" si="35"/>
        <v>项</v>
      </c>
    </row>
    <row r="490" ht="36" customHeight="1" spans="1:8">
      <c r="A490" s="154">
        <f t="shared" si="32"/>
        <v>5</v>
      </c>
      <c r="B490" s="384">
        <v>20702</v>
      </c>
      <c r="C490" s="274" t="s">
        <v>460</v>
      </c>
      <c r="D490" s="307">
        <f>VLOOKUP(B490,'[3]24'!$B$4:$D$1296,3,FALSE)</f>
        <v>1124</v>
      </c>
      <c r="E490" s="307">
        <v>895</v>
      </c>
      <c r="F490" s="276">
        <f t="shared" si="33"/>
        <v>-0.204</v>
      </c>
      <c r="G490" s="249" t="str">
        <f t="shared" si="34"/>
        <v>是</v>
      </c>
      <c r="H490" s="154" t="str">
        <f t="shared" si="35"/>
        <v>款</v>
      </c>
    </row>
    <row r="491" ht="36" customHeight="1" spans="1:8">
      <c r="A491" s="154">
        <f t="shared" si="32"/>
        <v>7</v>
      </c>
      <c r="B491" s="385">
        <v>2070201</v>
      </c>
      <c r="C491" s="278" t="s">
        <v>138</v>
      </c>
      <c r="D491" s="283">
        <f>VLOOKUP(B491,'[3]24'!$B$4:$D$1296,3,FALSE)</f>
        <v>339</v>
      </c>
      <c r="E491" s="283">
        <v>315</v>
      </c>
      <c r="F491" s="281">
        <f t="shared" si="33"/>
        <v>-0.071</v>
      </c>
      <c r="G491" s="249" t="str">
        <f t="shared" si="34"/>
        <v>是</v>
      </c>
      <c r="H491" s="154" t="str">
        <f t="shared" si="35"/>
        <v>项</v>
      </c>
    </row>
    <row r="492" ht="36" customHeight="1" spans="1:8">
      <c r="A492" s="154">
        <f t="shared" si="32"/>
        <v>7</v>
      </c>
      <c r="B492" s="385">
        <v>2070202</v>
      </c>
      <c r="C492" s="278" t="s">
        <v>139</v>
      </c>
      <c r="D492" s="283">
        <f>VLOOKUP(B492,'[3]24'!$B$4:$D$1296,3,FALSE)</f>
        <v>0</v>
      </c>
      <c r="E492" s="283">
        <v>0</v>
      </c>
      <c r="F492" s="281" t="str">
        <f t="shared" si="33"/>
        <v/>
      </c>
      <c r="G492" s="249" t="str">
        <f t="shared" si="34"/>
        <v>否</v>
      </c>
      <c r="H492" s="154" t="str">
        <f t="shared" si="35"/>
        <v>项</v>
      </c>
    </row>
    <row r="493" ht="36" customHeight="1" spans="1:8">
      <c r="A493" s="154">
        <f t="shared" si="32"/>
        <v>7</v>
      </c>
      <c r="B493" s="385">
        <v>2070203</v>
      </c>
      <c r="C493" s="278" t="s">
        <v>140</v>
      </c>
      <c r="D493" s="283">
        <f>VLOOKUP(B493,'[3]24'!$B$4:$D$1296,3,FALSE)</f>
        <v>0</v>
      </c>
      <c r="E493" s="283">
        <v>0</v>
      </c>
      <c r="F493" s="281" t="str">
        <f t="shared" si="33"/>
        <v/>
      </c>
      <c r="G493" s="249" t="str">
        <f t="shared" si="34"/>
        <v>否</v>
      </c>
      <c r="H493" s="154" t="str">
        <f t="shared" si="35"/>
        <v>项</v>
      </c>
    </row>
    <row r="494" ht="36" customHeight="1" spans="1:8">
      <c r="A494" s="154">
        <f t="shared" si="32"/>
        <v>7</v>
      </c>
      <c r="B494" s="385">
        <v>2070204</v>
      </c>
      <c r="C494" s="278" t="s">
        <v>461</v>
      </c>
      <c r="D494" s="283">
        <f>VLOOKUP(B494,'[3]24'!$B$4:$D$1296,3,FALSE)</f>
        <v>214</v>
      </c>
      <c r="E494" s="283">
        <v>25</v>
      </c>
      <c r="F494" s="281">
        <f t="shared" si="33"/>
        <v>-0.883</v>
      </c>
      <c r="G494" s="249" t="str">
        <f t="shared" si="34"/>
        <v>是</v>
      </c>
      <c r="H494" s="154" t="str">
        <f t="shared" si="35"/>
        <v>项</v>
      </c>
    </row>
    <row r="495" ht="36" customHeight="1" spans="1:8">
      <c r="A495" s="154">
        <f t="shared" si="32"/>
        <v>7</v>
      </c>
      <c r="B495" s="385">
        <v>2070205</v>
      </c>
      <c r="C495" s="278" t="s">
        <v>462</v>
      </c>
      <c r="D495" s="283">
        <f>VLOOKUP(B495,'[3]24'!$B$4:$D$1296,3,FALSE)</f>
        <v>485</v>
      </c>
      <c r="E495" s="283">
        <v>456</v>
      </c>
      <c r="F495" s="281">
        <f t="shared" si="33"/>
        <v>-0.06</v>
      </c>
      <c r="G495" s="249" t="str">
        <f t="shared" si="34"/>
        <v>是</v>
      </c>
      <c r="H495" s="154" t="str">
        <f t="shared" si="35"/>
        <v>项</v>
      </c>
    </row>
    <row r="496" ht="36" customHeight="1" spans="1:8">
      <c r="A496" s="154">
        <f t="shared" si="32"/>
        <v>7</v>
      </c>
      <c r="B496" s="385">
        <v>2070206</v>
      </c>
      <c r="C496" s="278" t="s">
        <v>463</v>
      </c>
      <c r="D496" s="283">
        <f>VLOOKUP(B496,'[3]24'!$B$4:$D$1296,3,FALSE)</f>
        <v>0</v>
      </c>
      <c r="E496" s="283">
        <v>0</v>
      </c>
      <c r="F496" s="281" t="str">
        <f t="shared" si="33"/>
        <v/>
      </c>
      <c r="G496" s="249" t="str">
        <f t="shared" si="34"/>
        <v>否</v>
      </c>
      <c r="H496" s="154" t="str">
        <f t="shared" si="35"/>
        <v>项</v>
      </c>
    </row>
    <row r="497" ht="36" customHeight="1" spans="1:8">
      <c r="A497" s="154">
        <f t="shared" si="32"/>
        <v>7</v>
      </c>
      <c r="B497" s="385">
        <v>2070299</v>
      </c>
      <c r="C497" s="278" t="s">
        <v>464</v>
      </c>
      <c r="D497" s="283">
        <f>VLOOKUP(B497,'[3]24'!$B$4:$D$1296,3,FALSE)</f>
        <v>86</v>
      </c>
      <c r="E497" s="283">
        <v>99</v>
      </c>
      <c r="F497" s="281">
        <f t="shared" si="33"/>
        <v>0.151</v>
      </c>
      <c r="G497" s="249" t="str">
        <f t="shared" si="34"/>
        <v>是</v>
      </c>
      <c r="H497" s="154" t="str">
        <f t="shared" si="35"/>
        <v>项</v>
      </c>
    </row>
    <row r="498" ht="36" customHeight="1" spans="1:8">
      <c r="A498" s="154">
        <f t="shared" si="32"/>
        <v>5</v>
      </c>
      <c r="B498" s="384">
        <v>20703</v>
      </c>
      <c r="C498" s="274" t="s">
        <v>465</v>
      </c>
      <c r="D498" s="307">
        <f>VLOOKUP(B498,'[3]24'!$B$4:$D$1296,3,FALSE)</f>
        <v>275</v>
      </c>
      <c r="E498" s="307">
        <v>276</v>
      </c>
      <c r="F498" s="276">
        <f t="shared" si="33"/>
        <v>0.004</v>
      </c>
      <c r="G498" s="249" t="str">
        <f t="shared" si="34"/>
        <v>是</v>
      </c>
      <c r="H498" s="154" t="str">
        <f t="shared" si="35"/>
        <v>款</v>
      </c>
    </row>
    <row r="499" ht="36" customHeight="1" spans="1:8">
      <c r="A499" s="154">
        <f t="shared" si="32"/>
        <v>7</v>
      </c>
      <c r="B499" s="385">
        <v>2070301</v>
      </c>
      <c r="C499" s="278" t="s">
        <v>138</v>
      </c>
      <c r="D499" s="283">
        <f>VLOOKUP(B499,'[3]24'!$B$4:$D$1296,3,FALSE)</f>
        <v>0</v>
      </c>
      <c r="E499" s="283">
        <v>0</v>
      </c>
      <c r="F499" s="281" t="str">
        <f t="shared" si="33"/>
        <v/>
      </c>
      <c r="G499" s="249" t="str">
        <f t="shared" si="34"/>
        <v>否</v>
      </c>
      <c r="H499" s="154" t="str">
        <f t="shared" si="35"/>
        <v>项</v>
      </c>
    </row>
    <row r="500" ht="36" customHeight="1" spans="1:8">
      <c r="A500" s="154">
        <f t="shared" si="32"/>
        <v>7</v>
      </c>
      <c r="B500" s="385">
        <v>2070302</v>
      </c>
      <c r="C500" s="278" t="s">
        <v>139</v>
      </c>
      <c r="D500" s="283">
        <f>VLOOKUP(B500,'[3]24'!$B$4:$D$1296,3,FALSE)</f>
        <v>0</v>
      </c>
      <c r="E500" s="283">
        <v>0</v>
      </c>
      <c r="F500" s="281" t="str">
        <f t="shared" si="33"/>
        <v/>
      </c>
      <c r="G500" s="249" t="str">
        <f t="shared" si="34"/>
        <v>否</v>
      </c>
      <c r="H500" s="154" t="str">
        <f t="shared" si="35"/>
        <v>项</v>
      </c>
    </row>
    <row r="501" ht="36" customHeight="1" spans="1:8">
      <c r="A501" s="154">
        <f t="shared" si="32"/>
        <v>7</v>
      </c>
      <c r="B501" s="385">
        <v>2070303</v>
      </c>
      <c r="C501" s="278" t="s">
        <v>140</v>
      </c>
      <c r="D501" s="283">
        <f>VLOOKUP(B501,'[3]24'!$B$4:$D$1296,3,FALSE)</f>
        <v>0</v>
      </c>
      <c r="E501" s="283">
        <v>0</v>
      </c>
      <c r="F501" s="281" t="str">
        <f t="shared" si="33"/>
        <v/>
      </c>
      <c r="G501" s="249" t="str">
        <f t="shared" si="34"/>
        <v>否</v>
      </c>
      <c r="H501" s="154" t="str">
        <f t="shared" si="35"/>
        <v>项</v>
      </c>
    </row>
    <row r="502" ht="36" customHeight="1" spans="1:8">
      <c r="A502" s="154">
        <f t="shared" si="32"/>
        <v>7</v>
      </c>
      <c r="B502" s="385">
        <v>2070304</v>
      </c>
      <c r="C502" s="278" t="s">
        <v>466</v>
      </c>
      <c r="D502" s="283">
        <f>VLOOKUP(B502,'[3]24'!$B$4:$D$1296,3,FALSE)</f>
        <v>0</v>
      </c>
      <c r="E502" s="283">
        <v>0</v>
      </c>
      <c r="F502" s="281" t="str">
        <f t="shared" si="33"/>
        <v/>
      </c>
      <c r="G502" s="249" t="str">
        <f t="shared" si="34"/>
        <v>否</v>
      </c>
      <c r="H502" s="154" t="str">
        <f t="shared" si="35"/>
        <v>项</v>
      </c>
    </row>
    <row r="503" ht="36" customHeight="1" spans="1:8">
      <c r="A503" s="154">
        <f t="shared" si="32"/>
        <v>7</v>
      </c>
      <c r="B503" s="385">
        <v>2070305</v>
      </c>
      <c r="C503" s="278" t="s">
        <v>467</v>
      </c>
      <c r="D503" s="283">
        <f>VLOOKUP(B503,'[3]24'!$B$4:$D$1296,3,FALSE)</f>
        <v>0</v>
      </c>
      <c r="E503" s="283">
        <v>0</v>
      </c>
      <c r="F503" s="281" t="str">
        <f t="shared" si="33"/>
        <v/>
      </c>
      <c r="G503" s="249" t="str">
        <f t="shared" si="34"/>
        <v>否</v>
      </c>
      <c r="H503" s="154" t="str">
        <f t="shared" si="35"/>
        <v>项</v>
      </c>
    </row>
    <row r="504" ht="36" customHeight="1" spans="1:8">
      <c r="A504" s="154">
        <f t="shared" si="32"/>
        <v>7</v>
      </c>
      <c r="B504" s="385">
        <v>2070306</v>
      </c>
      <c r="C504" s="278" t="s">
        <v>468</v>
      </c>
      <c r="D504" s="283">
        <f>VLOOKUP(B504,'[3]24'!$B$4:$D$1296,3,FALSE)</f>
        <v>0</v>
      </c>
      <c r="E504" s="283">
        <v>0</v>
      </c>
      <c r="F504" s="281" t="str">
        <f t="shared" si="33"/>
        <v/>
      </c>
      <c r="G504" s="249" t="str">
        <f t="shared" si="34"/>
        <v>否</v>
      </c>
      <c r="H504" s="154" t="str">
        <f t="shared" si="35"/>
        <v>项</v>
      </c>
    </row>
    <row r="505" ht="36" customHeight="1" spans="1:8">
      <c r="A505" s="154">
        <f t="shared" si="32"/>
        <v>7</v>
      </c>
      <c r="B505" s="385">
        <v>2070307</v>
      </c>
      <c r="C505" s="278" t="s">
        <v>469</v>
      </c>
      <c r="D505" s="283">
        <f>VLOOKUP(B505,'[3]24'!$B$4:$D$1296,3,FALSE)</f>
        <v>0</v>
      </c>
      <c r="E505" s="283">
        <v>0</v>
      </c>
      <c r="F505" s="281" t="str">
        <f t="shared" si="33"/>
        <v/>
      </c>
      <c r="G505" s="249" t="str">
        <f t="shared" si="34"/>
        <v>否</v>
      </c>
      <c r="H505" s="154" t="str">
        <f t="shared" si="35"/>
        <v>项</v>
      </c>
    </row>
    <row r="506" ht="36" customHeight="1" spans="1:8">
      <c r="A506" s="154">
        <f t="shared" si="32"/>
        <v>7</v>
      </c>
      <c r="B506" s="385">
        <v>2070308</v>
      </c>
      <c r="C506" s="278" t="s">
        <v>470</v>
      </c>
      <c r="D506" s="283">
        <f>VLOOKUP(B506,'[3]24'!$B$4:$D$1296,3,FALSE)</f>
        <v>0</v>
      </c>
      <c r="E506" s="283">
        <v>0</v>
      </c>
      <c r="F506" s="281" t="str">
        <f t="shared" si="33"/>
        <v/>
      </c>
      <c r="G506" s="249" t="str">
        <f t="shared" si="34"/>
        <v>否</v>
      </c>
      <c r="H506" s="154" t="str">
        <f t="shared" si="35"/>
        <v>项</v>
      </c>
    </row>
    <row r="507" ht="36" customHeight="1" spans="1:8">
      <c r="A507" s="154">
        <f t="shared" si="32"/>
        <v>7</v>
      </c>
      <c r="B507" s="385">
        <v>2070309</v>
      </c>
      <c r="C507" s="278" t="s">
        <v>471</v>
      </c>
      <c r="D507" s="283">
        <f>VLOOKUP(B507,'[3]24'!$B$4:$D$1296,3,FALSE)</f>
        <v>0</v>
      </c>
      <c r="E507" s="283">
        <v>0</v>
      </c>
      <c r="F507" s="281" t="str">
        <f t="shared" si="33"/>
        <v/>
      </c>
      <c r="G507" s="249" t="str">
        <f t="shared" si="34"/>
        <v>否</v>
      </c>
      <c r="H507" s="154" t="str">
        <f t="shared" si="35"/>
        <v>项</v>
      </c>
    </row>
    <row r="508" ht="36" customHeight="1" spans="1:8">
      <c r="A508" s="154">
        <f t="shared" si="32"/>
        <v>7</v>
      </c>
      <c r="B508" s="385">
        <v>2070399</v>
      </c>
      <c r="C508" s="278" t="s">
        <v>472</v>
      </c>
      <c r="D508" s="283">
        <f>VLOOKUP(B508,'[3]24'!$B$4:$D$1296,3,FALSE)</f>
        <v>275</v>
      </c>
      <c r="E508" s="283">
        <v>276</v>
      </c>
      <c r="F508" s="281">
        <f t="shared" si="33"/>
        <v>0.004</v>
      </c>
      <c r="G508" s="249" t="str">
        <f t="shared" si="34"/>
        <v>是</v>
      </c>
      <c r="H508" s="154" t="str">
        <f t="shared" si="35"/>
        <v>项</v>
      </c>
    </row>
    <row r="509" ht="36" customHeight="1" spans="1:8">
      <c r="A509" s="154">
        <f t="shared" si="32"/>
        <v>5</v>
      </c>
      <c r="B509" s="384">
        <v>20706</v>
      </c>
      <c r="C509" s="274" t="s">
        <v>473</v>
      </c>
      <c r="D509" s="307">
        <f>VLOOKUP(B509,'[3]24'!$B$4:$D$1296,3,FALSE)</f>
        <v>6</v>
      </c>
      <c r="E509" s="307">
        <v>6</v>
      </c>
      <c r="F509" s="276">
        <f t="shared" si="33"/>
        <v>0</v>
      </c>
      <c r="G509" s="249" t="str">
        <f t="shared" si="34"/>
        <v>是</v>
      </c>
      <c r="H509" s="154" t="str">
        <f t="shared" si="35"/>
        <v>款</v>
      </c>
    </row>
    <row r="510" ht="36" customHeight="1" spans="1:8">
      <c r="A510" s="154">
        <f t="shared" si="32"/>
        <v>7</v>
      </c>
      <c r="B510" s="385">
        <v>2070601</v>
      </c>
      <c r="C510" s="278" t="s">
        <v>138</v>
      </c>
      <c r="D510" s="283">
        <f>VLOOKUP(B510,'[3]24'!$B$4:$D$1296,3,FALSE)</f>
        <v>0</v>
      </c>
      <c r="E510" s="283">
        <v>0</v>
      </c>
      <c r="F510" s="281" t="str">
        <f t="shared" si="33"/>
        <v/>
      </c>
      <c r="G510" s="249" t="str">
        <f t="shared" si="34"/>
        <v>否</v>
      </c>
      <c r="H510" s="154" t="str">
        <f t="shared" si="35"/>
        <v>项</v>
      </c>
    </row>
    <row r="511" ht="36" customHeight="1" spans="1:8">
      <c r="A511" s="154">
        <f t="shared" si="32"/>
        <v>7</v>
      </c>
      <c r="B511" s="385">
        <v>2070602</v>
      </c>
      <c r="C511" s="278" t="s">
        <v>139</v>
      </c>
      <c r="D511" s="283">
        <f>VLOOKUP(B511,'[3]24'!$B$4:$D$1296,3,FALSE)</f>
        <v>0</v>
      </c>
      <c r="E511" s="283">
        <v>0</v>
      </c>
      <c r="F511" s="281" t="str">
        <f t="shared" si="33"/>
        <v/>
      </c>
      <c r="G511" s="249" t="str">
        <f t="shared" si="34"/>
        <v>否</v>
      </c>
      <c r="H511" s="154" t="str">
        <f t="shared" si="35"/>
        <v>项</v>
      </c>
    </row>
    <row r="512" ht="36" customHeight="1" spans="1:8">
      <c r="A512" s="154">
        <f t="shared" si="32"/>
        <v>7</v>
      </c>
      <c r="B512" s="385">
        <v>2070603</v>
      </c>
      <c r="C512" s="278" t="s">
        <v>140</v>
      </c>
      <c r="D512" s="283">
        <f>VLOOKUP(B512,'[3]24'!$B$4:$D$1296,3,FALSE)</f>
        <v>0</v>
      </c>
      <c r="E512" s="283">
        <v>0</v>
      </c>
      <c r="F512" s="281" t="str">
        <f t="shared" si="33"/>
        <v/>
      </c>
      <c r="G512" s="249" t="str">
        <f t="shared" si="34"/>
        <v>否</v>
      </c>
      <c r="H512" s="154" t="str">
        <f t="shared" si="35"/>
        <v>项</v>
      </c>
    </row>
    <row r="513" ht="36" customHeight="1" spans="1:8">
      <c r="A513" s="154">
        <f t="shared" si="32"/>
        <v>7</v>
      </c>
      <c r="B513" s="385">
        <v>2070604</v>
      </c>
      <c r="C513" s="278" t="s">
        <v>474</v>
      </c>
      <c r="D513" s="283">
        <f>VLOOKUP(B513,'[3]24'!$B$4:$D$1296,3,FALSE)</f>
        <v>0</v>
      </c>
      <c r="E513" s="283">
        <v>0</v>
      </c>
      <c r="F513" s="281" t="str">
        <f t="shared" si="33"/>
        <v/>
      </c>
      <c r="G513" s="249" t="str">
        <f t="shared" si="34"/>
        <v>否</v>
      </c>
      <c r="H513" s="154" t="str">
        <f t="shared" si="35"/>
        <v>项</v>
      </c>
    </row>
    <row r="514" ht="36" customHeight="1" spans="1:8">
      <c r="A514" s="154">
        <f t="shared" si="32"/>
        <v>7</v>
      </c>
      <c r="B514" s="385">
        <v>2070605</v>
      </c>
      <c r="C514" s="278" t="s">
        <v>475</v>
      </c>
      <c r="D514" s="283">
        <f>VLOOKUP(B514,'[3]24'!$B$4:$D$1296,3,FALSE)</f>
        <v>0</v>
      </c>
      <c r="E514" s="283">
        <v>0</v>
      </c>
      <c r="F514" s="281" t="str">
        <f t="shared" si="33"/>
        <v/>
      </c>
      <c r="G514" s="249" t="str">
        <f t="shared" si="34"/>
        <v>否</v>
      </c>
      <c r="H514" s="154" t="str">
        <f t="shared" si="35"/>
        <v>项</v>
      </c>
    </row>
    <row r="515" ht="36" customHeight="1" spans="1:8">
      <c r="A515" s="154">
        <f t="shared" si="32"/>
        <v>7</v>
      </c>
      <c r="B515" s="385">
        <v>2070606</v>
      </c>
      <c r="C515" s="278" t="s">
        <v>476</v>
      </c>
      <c r="D515" s="283">
        <f>VLOOKUP(B515,'[3]24'!$B$4:$D$1296,3,FALSE)</f>
        <v>0</v>
      </c>
      <c r="E515" s="283">
        <v>0</v>
      </c>
      <c r="F515" s="281" t="str">
        <f t="shared" si="33"/>
        <v/>
      </c>
      <c r="G515" s="249" t="str">
        <f t="shared" si="34"/>
        <v>否</v>
      </c>
      <c r="H515" s="154" t="str">
        <f t="shared" si="35"/>
        <v>项</v>
      </c>
    </row>
    <row r="516" ht="36" customHeight="1" spans="1:8">
      <c r="A516" s="154">
        <f t="shared" si="32"/>
        <v>7</v>
      </c>
      <c r="B516" s="385">
        <v>2070607</v>
      </c>
      <c r="C516" s="278" t="s">
        <v>477</v>
      </c>
      <c r="D516" s="283">
        <f>VLOOKUP(B516,'[3]24'!$B$4:$D$1296,3,FALSE)</f>
        <v>6</v>
      </c>
      <c r="E516" s="283">
        <v>6</v>
      </c>
      <c r="F516" s="281">
        <f t="shared" si="33"/>
        <v>0</v>
      </c>
      <c r="G516" s="249" t="str">
        <f t="shared" si="34"/>
        <v>是</v>
      </c>
      <c r="H516" s="154" t="str">
        <f t="shared" si="35"/>
        <v>项</v>
      </c>
    </row>
    <row r="517" ht="36" customHeight="1" spans="1:8">
      <c r="A517" s="154">
        <f t="shared" ref="A517:A580" si="36">LEN(B517)</f>
        <v>7</v>
      </c>
      <c r="B517" s="385">
        <v>2070699</v>
      </c>
      <c r="C517" s="278" t="s">
        <v>478</v>
      </c>
      <c r="D517" s="283">
        <f>VLOOKUP(B517,'[3]24'!$B$4:$D$1296,3,FALSE)</f>
        <v>0</v>
      </c>
      <c r="E517" s="283">
        <v>0</v>
      </c>
      <c r="F517" s="281" t="str">
        <f t="shared" ref="F517:F580" si="37">IF(D517&lt;&gt;0,E517/D517-1,"")</f>
        <v/>
      </c>
      <c r="G517" s="249" t="str">
        <f t="shared" si="34"/>
        <v>否</v>
      </c>
      <c r="H517" s="154" t="str">
        <f t="shared" si="35"/>
        <v>项</v>
      </c>
    </row>
    <row r="518" ht="36" customHeight="1" spans="1:8">
      <c r="A518" s="154">
        <f t="shared" si="36"/>
        <v>5</v>
      </c>
      <c r="B518" s="384">
        <v>20708</v>
      </c>
      <c r="C518" s="274" t="s">
        <v>479</v>
      </c>
      <c r="D518" s="307">
        <f>VLOOKUP(B518,'[3]24'!$B$4:$D$1296,3,FALSE)</f>
        <v>763</v>
      </c>
      <c r="E518" s="307">
        <v>462</v>
      </c>
      <c r="F518" s="276">
        <f t="shared" si="37"/>
        <v>-0.394</v>
      </c>
      <c r="G518" s="249" t="str">
        <f t="shared" si="34"/>
        <v>是</v>
      </c>
      <c r="H518" s="154" t="str">
        <f t="shared" si="35"/>
        <v>款</v>
      </c>
    </row>
    <row r="519" ht="36" customHeight="1" spans="1:8">
      <c r="A519" s="154">
        <f t="shared" si="36"/>
        <v>7</v>
      </c>
      <c r="B519" s="385">
        <v>2070801</v>
      </c>
      <c r="C519" s="278" t="s">
        <v>138</v>
      </c>
      <c r="D519" s="283">
        <f>VLOOKUP(B519,'[3]24'!$B$4:$D$1296,3,FALSE)</f>
        <v>0</v>
      </c>
      <c r="E519" s="283">
        <v>0</v>
      </c>
      <c r="F519" s="281" t="str">
        <f t="shared" si="37"/>
        <v/>
      </c>
      <c r="G519" s="249" t="str">
        <f t="shared" si="34"/>
        <v>否</v>
      </c>
      <c r="H519" s="154" t="str">
        <f t="shared" si="35"/>
        <v>项</v>
      </c>
    </row>
    <row r="520" ht="36" customHeight="1" spans="1:8">
      <c r="A520" s="154">
        <f t="shared" si="36"/>
        <v>7</v>
      </c>
      <c r="B520" s="385">
        <v>2070802</v>
      </c>
      <c r="C520" s="278" t="s">
        <v>139</v>
      </c>
      <c r="D520" s="283">
        <f>VLOOKUP(B520,'[3]24'!$B$4:$D$1296,3,FALSE)</f>
        <v>0</v>
      </c>
      <c r="E520" s="283">
        <v>0</v>
      </c>
      <c r="F520" s="281" t="str">
        <f t="shared" si="37"/>
        <v/>
      </c>
      <c r="G520" s="249" t="str">
        <f t="shared" si="34"/>
        <v>否</v>
      </c>
      <c r="H520" s="154" t="str">
        <f t="shared" si="35"/>
        <v>项</v>
      </c>
    </row>
    <row r="521" ht="36" customHeight="1" spans="1:8">
      <c r="A521" s="154">
        <f t="shared" si="36"/>
        <v>7</v>
      </c>
      <c r="B521" s="385">
        <v>2070803</v>
      </c>
      <c r="C521" s="278" t="s">
        <v>140</v>
      </c>
      <c r="D521" s="283">
        <f>VLOOKUP(B521,'[3]24'!$B$4:$D$1296,3,FALSE)</f>
        <v>0</v>
      </c>
      <c r="E521" s="283">
        <v>0</v>
      </c>
      <c r="F521" s="281" t="str">
        <f t="shared" si="37"/>
        <v/>
      </c>
      <c r="G521" s="249" t="str">
        <f t="shared" si="34"/>
        <v>否</v>
      </c>
      <c r="H521" s="154" t="str">
        <f t="shared" si="35"/>
        <v>项</v>
      </c>
    </row>
    <row r="522" ht="36" customHeight="1" spans="1:8">
      <c r="A522" s="154">
        <f t="shared" si="36"/>
        <v>7</v>
      </c>
      <c r="B522" s="385">
        <v>2070804</v>
      </c>
      <c r="C522" s="278" t="s">
        <v>480</v>
      </c>
      <c r="D522" s="283"/>
      <c r="E522" s="283"/>
      <c r="F522" s="281" t="str">
        <f t="shared" si="37"/>
        <v/>
      </c>
      <c r="G522" s="249" t="str">
        <f t="shared" si="34"/>
        <v>否</v>
      </c>
      <c r="H522" s="154" t="str">
        <f t="shared" si="35"/>
        <v>项</v>
      </c>
    </row>
    <row r="523" ht="36" customHeight="1" spans="1:8">
      <c r="A523" s="154">
        <f t="shared" si="36"/>
        <v>7</v>
      </c>
      <c r="B523" s="385">
        <v>2070805</v>
      </c>
      <c r="C523" s="278" t="s">
        <v>481</v>
      </c>
      <c r="D523" s="283"/>
      <c r="E523" s="283"/>
      <c r="F523" s="281" t="str">
        <f t="shared" si="37"/>
        <v/>
      </c>
      <c r="G523" s="249" t="str">
        <f t="shared" si="34"/>
        <v>否</v>
      </c>
      <c r="H523" s="154" t="str">
        <f t="shared" si="35"/>
        <v>项</v>
      </c>
    </row>
    <row r="524" ht="36" customHeight="1" spans="1:8">
      <c r="A524" s="154">
        <f t="shared" si="36"/>
        <v>7</v>
      </c>
      <c r="B524" s="385">
        <v>2070806</v>
      </c>
      <c r="C524" s="278" t="s">
        <v>482</v>
      </c>
      <c r="D524" s="283">
        <f>VLOOKUP(B524,'[3]24'!$B$4:$D$1296,3,FALSE)</f>
        <v>0</v>
      </c>
      <c r="E524" s="283">
        <v>0</v>
      </c>
      <c r="F524" s="281" t="str">
        <f t="shared" si="37"/>
        <v/>
      </c>
      <c r="G524" s="249" t="str">
        <f t="shared" si="34"/>
        <v>否</v>
      </c>
      <c r="H524" s="154" t="str">
        <f t="shared" si="35"/>
        <v>项</v>
      </c>
    </row>
    <row r="525" ht="36" customHeight="1" spans="1:8">
      <c r="A525" s="154">
        <f t="shared" si="36"/>
        <v>7</v>
      </c>
      <c r="B525" s="395">
        <v>2070807</v>
      </c>
      <c r="C525" s="278" t="s">
        <v>483</v>
      </c>
      <c r="D525" s="283">
        <f>VLOOKUP(B525,'[3]24'!$B$4:$D$1296,3,FALSE)</f>
        <v>0</v>
      </c>
      <c r="E525" s="283">
        <v>0</v>
      </c>
      <c r="F525" s="281" t="str">
        <f t="shared" si="37"/>
        <v/>
      </c>
      <c r="G525" s="249" t="str">
        <f t="shared" si="34"/>
        <v>否</v>
      </c>
      <c r="H525" s="154" t="str">
        <f t="shared" si="35"/>
        <v>项</v>
      </c>
    </row>
    <row r="526" ht="36" customHeight="1" spans="1:8">
      <c r="A526" s="154">
        <f t="shared" si="36"/>
        <v>7</v>
      </c>
      <c r="B526" s="395">
        <v>2070808</v>
      </c>
      <c r="C526" s="278" t="s">
        <v>484</v>
      </c>
      <c r="D526" s="283">
        <f>VLOOKUP(B526,'[3]24'!$B$4:$D$1296,3,FALSE)</f>
        <v>456</v>
      </c>
      <c r="E526" s="283">
        <v>461</v>
      </c>
      <c r="F526" s="281">
        <f t="shared" si="37"/>
        <v>0.011</v>
      </c>
      <c r="G526" s="249" t="str">
        <f t="shared" si="34"/>
        <v>是</v>
      </c>
      <c r="H526" s="154" t="str">
        <f t="shared" si="35"/>
        <v>项</v>
      </c>
    </row>
    <row r="527" ht="36" customHeight="1" spans="1:8">
      <c r="A527" s="154">
        <f t="shared" si="36"/>
        <v>7</v>
      </c>
      <c r="B527" s="385">
        <v>2070899</v>
      </c>
      <c r="C527" s="278" t="s">
        <v>485</v>
      </c>
      <c r="D527" s="283">
        <f>VLOOKUP(B527,'[3]24'!$B$4:$D$1296,3,FALSE)</f>
        <v>307</v>
      </c>
      <c r="E527" s="283">
        <v>1</v>
      </c>
      <c r="F527" s="281">
        <f t="shared" si="37"/>
        <v>-0.997</v>
      </c>
      <c r="G527" s="249" t="str">
        <f t="shared" si="34"/>
        <v>是</v>
      </c>
      <c r="H527" s="154" t="str">
        <f t="shared" si="35"/>
        <v>项</v>
      </c>
    </row>
    <row r="528" ht="36" customHeight="1" spans="1:8">
      <c r="A528" s="154">
        <f t="shared" si="36"/>
        <v>5</v>
      </c>
      <c r="B528" s="384">
        <v>20799</v>
      </c>
      <c r="C528" s="274" t="s">
        <v>486</v>
      </c>
      <c r="D528" s="307">
        <f>VLOOKUP(B528,'[3]24'!$B$4:$D$1296,3,FALSE)</f>
        <v>0</v>
      </c>
      <c r="E528" s="307">
        <v>65</v>
      </c>
      <c r="F528" s="276" t="str">
        <f t="shared" si="37"/>
        <v/>
      </c>
      <c r="G528" s="249" t="str">
        <f t="shared" si="34"/>
        <v>是</v>
      </c>
      <c r="H528" s="154" t="str">
        <f t="shared" si="35"/>
        <v>款</v>
      </c>
    </row>
    <row r="529" ht="36" customHeight="1" spans="1:8">
      <c r="A529" s="154">
        <f t="shared" si="36"/>
        <v>7</v>
      </c>
      <c r="B529" s="385">
        <v>2079902</v>
      </c>
      <c r="C529" s="278" t="s">
        <v>487</v>
      </c>
      <c r="D529" s="283">
        <f>VLOOKUP(B529,'[3]24'!$B$4:$D$1296,3,FALSE)</f>
        <v>0</v>
      </c>
      <c r="E529" s="283">
        <v>0</v>
      </c>
      <c r="F529" s="281" t="str">
        <f t="shared" si="37"/>
        <v/>
      </c>
      <c r="G529" s="249" t="str">
        <f t="shared" si="34"/>
        <v>否</v>
      </c>
      <c r="H529" s="154" t="str">
        <f t="shared" si="35"/>
        <v>项</v>
      </c>
    </row>
    <row r="530" ht="36" customHeight="1" spans="1:8">
      <c r="A530" s="154">
        <f t="shared" si="36"/>
        <v>7</v>
      </c>
      <c r="B530" s="385">
        <v>2079903</v>
      </c>
      <c r="C530" s="278" t="s">
        <v>488</v>
      </c>
      <c r="D530" s="283">
        <f>VLOOKUP(B530,'[3]24'!$B$4:$D$1296,3,FALSE)</f>
        <v>0</v>
      </c>
      <c r="E530" s="283">
        <v>65</v>
      </c>
      <c r="F530" s="281" t="str">
        <f t="shared" si="37"/>
        <v/>
      </c>
      <c r="G530" s="249" t="str">
        <f t="shared" si="34"/>
        <v>是</v>
      </c>
      <c r="H530" s="154" t="str">
        <f t="shared" si="35"/>
        <v>项</v>
      </c>
    </row>
    <row r="531" ht="36" customHeight="1" spans="1:8">
      <c r="A531" s="154">
        <f t="shared" si="36"/>
        <v>7</v>
      </c>
      <c r="B531" s="385">
        <v>2079999</v>
      </c>
      <c r="C531" s="278" t="s">
        <v>489</v>
      </c>
      <c r="D531" s="283">
        <f>VLOOKUP(B531,'[3]24'!$B$4:$D$1296,3,FALSE)</f>
        <v>0</v>
      </c>
      <c r="E531" s="283">
        <v>0</v>
      </c>
      <c r="F531" s="281" t="str">
        <f t="shared" si="37"/>
        <v/>
      </c>
      <c r="G531" s="249" t="str">
        <f t="shared" si="34"/>
        <v>否</v>
      </c>
      <c r="H531" s="154" t="str">
        <f t="shared" si="35"/>
        <v>项</v>
      </c>
    </row>
    <row r="532" ht="36" customHeight="1" spans="1:8">
      <c r="A532" s="154">
        <f t="shared" si="36"/>
        <v>3</v>
      </c>
      <c r="B532" s="384">
        <v>208</v>
      </c>
      <c r="C532" s="274" t="s">
        <v>85</v>
      </c>
      <c r="D532" s="307">
        <f>VLOOKUP(B532,'[3]24'!$B$4:$D$1296,3,FALSE)</f>
        <v>34150</v>
      </c>
      <c r="E532" s="307">
        <v>26719</v>
      </c>
      <c r="F532" s="276">
        <f t="shared" si="37"/>
        <v>-0.218</v>
      </c>
      <c r="G532" s="249" t="str">
        <f t="shared" ref="G532:G571" si="38">IF(LEN(B532)=3,"是",IF(C532&lt;&gt;"",IF(SUM(D532:E532)&lt;&gt;0,"是","否"),"是"))</f>
        <v>是</v>
      </c>
      <c r="H532" s="154" t="str">
        <f t="shared" ref="H532:H571" si="39">IF(LEN(B532)=3,"类",IF(LEN(B532)=5,"款","项"))</f>
        <v>类</v>
      </c>
    </row>
    <row r="533" ht="36" customHeight="1" spans="1:8">
      <c r="A533" s="154">
        <f t="shared" si="36"/>
        <v>5</v>
      </c>
      <c r="B533" s="384">
        <v>20801</v>
      </c>
      <c r="C533" s="274" t="s">
        <v>490</v>
      </c>
      <c r="D533" s="307">
        <f>VLOOKUP(B533,'[3]24'!$B$4:$D$1296,3,FALSE)</f>
        <v>931</v>
      </c>
      <c r="E533" s="307">
        <v>848</v>
      </c>
      <c r="F533" s="276">
        <f t="shared" si="37"/>
        <v>-0.089</v>
      </c>
      <c r="G533" s="249" t="str">
        <f t="shared" si="38"/>
        <v>是</v>
      </c>
      <c r="H533" s="154" t="str">
        <f t="shared" si="39"/>
        <v>款</v>
      </c>
    </row>
    <row r="534" ht="36" customHeight="1" spans="1:8">
      <c r="A534" s="154">
        <f t="shared" si="36"/>
        <v>7</v>
      </c>
      <c r="B534" s="385">
        <v>2080101</v>
      </c>
      <c r="C534" s="278" t="s">
        <v>138</v>
      </c>
      <c r="D534" s="283">
        <f>VLOOKUP(B534,'[3]24'!$B$4:$D$1296,3,FALSE)</f>
        <v>231</v>
      </c>
      <c r="E534" s="283">
        <v>191</v>
      </c>
      <c r="F534" s="281">
        <f t="shared" si="37"/>
        <v>-0.173</v>
      </c>
      <c r="G534" s="249" t="str">
        <f t="shared" si="38"/>
        <v>是</v>
      </c>
      <c r="H534" s="154" t="str">
        <f t="shared" si="39"/>
        <v>项</v>
      </c>
    </row>
    <row r="535" ht="36" customHeight="1" spans="1:8">
      <c r="A535" s="154">
        <f t="shared" si="36"/>
        <v>7</v>
      </c>
      <c r="B535" s="385">
        <v>2080102</v>
      </c>
      <c r="C535" s="278" t="s">
        <v>139</v>
      </c>
      <c r="D535" s="283">
        <f>VLOOKUP(B535,'[3]24'!$B$4:$D$1296,3,FALSE)</f>
        <v>10</v>
      </c>
      <c r="E535" s="283">
        <v>0</v>
      </c>
      <c r="F535" s="281">
        <f t="shared" si="37"/>
        <v>-1</v>
      </c>
      <c r="G535" s="249" t="str">
        <f t="shared" si="38"/>
        <v>是</v>
      </c>
      <c r="H535" s="154" t="str">
        <f t="shared" si="39"/>
        <v>项</v>
      </c>
    </row>
    <row r="536" ht="36" customHeight="1" spans="1:8">
      <c r="A536" s="154">
        <f t="shared" si="36"/>
        <v>7</v>
      </c>
      <c r="B536" s="385">
        <v>2080103</v>
      </c>
      <c r="C536" s="278" t="s">
        <v>140</v>
      </c>
      <c r="D536" s="283">
        <f>VLOOKUP(B536,'[3]24'!$B$4:$D$1296,3,FALSE)</f>
        <v>0</v>
      </c>
      <c r="E536" s="283">
        <v>0</v>
      </c>
      <c r="F536" s="281" t="str">
        <f t="shared" si="37"/>
        <v/>
      </c>
      <c r="G536" s="249" t="str">
        <f t="shared" si="38"/>
        <v>否</v>
      </c>
      <c r="H536" s="154" t="str">
        <f t="shared" si="39"/>
        <v>项</v>
      </c>
    </row>
    <row r="537" ht="36" customHeight="1" spans="1:8">
      <c r="A537" s="154">
        <f t="shared" si="36"/>
        <v>7</v>
      </c>
      <c r="B537" s="385">
        <v>2080104</v>
      </c>
      <c r="C537" s="278" t="s">
        <v>491</v>
      </c>
      <c r="D537" s="283">
        <f>VLOOKUP(B537,'[3]24'!$B$4:$D$1296,3,FALSE)</f>
        <v>29</v>
      </c>
      <c r="E537" s="283">
        <v>25</v>
      </c>
      <c r="F537" s="281">
        <f t="shared" si="37"/>
        <v>-0.138</v>
      </c>
      <c r="G537" s="249" t="str">
        <f t="shared" si="38"/>
        <v>是</v>
      </c>
      <c r="H537" s="154" t="str">
        <f t="shared" si="39"/>
        <v>项</v>
      </c>
    </row>
    <row r="538" ht="36" customHeight="1" spans="1:8">
      <c r="A538" s="154">
        <f t="shared" si="36"/>
        <v>7</v>
      </c>
      <c r="B538" s="385">
        <v>2080105</v>
      </c>
      <c r="C538" s="278" t="s">
        <v>492</v>
      </c>
      <c r="D538" s="283">
        <f>VLOOKUP(B538,'[3]24'!$B$4:$D$1296,3,FALSE)</f>
        <v>4</v>
      </c>
      <c r="E538" s="283">
        <v>0</v>
      </c>
      <c r="F538" s="281">
        <f t="shared" si="37"/>
        <v>-1</v>
      </c>
      <c r="G538" s="249" t="str">
        <f t="shared" si="38"/>
        <v>是</v>
      </c>
      <c r="H538" s="154" t="str">
        <f t="shared" si="39"/>
        <v>项</v>
      </c>
    </row>
    <row r="539" ht="36" customHeight="1" spans="1:8">
      <c r="A539" s="154">
        <f t="shared" si="36"/>
        <v>7</v>
      </c>
      <c r="B539" s="385">
        <v>2080106</v>
      </c>
      <c r="C539" s="278" t="s">
        <v>493</v>
      </c>
      <c r="D539" s="283">
        <f>VLOOKUP(B539,'[3]24'!$B$4:$D$1296,3,FALSE)</f>
        <v>0</v>
      </c>
      <c r="E539" s="283">
        <v>0</v>
      </c>
      <c r="F539" s="281" t="str">
        <f t="shared" si="37"/>
        <v/>
      </c>
      <c r="G539" s="249" t="str">
        <f t="shared" si="38"/>
        <v>否</v>
      </c>
      <c r="H539" s="154" t="str">
        <f t="shared" si="39"/>
        <v>项</v>
      </c>
    </row>
    <row r="540" ht="36" customHeight="1" spans="1:8">
      <c r="A540" s="154">
        <f t="shared" si="36"/>
        <v>7</v>
      </c>
      <c r="B540" s="385">
        <v>2080107</v>
      </c>
      <c r="C540" s="278" t="s">
        <v>494</v>
      </c>
      <c r="D540" s="283">
        <f>VLOOKUP(B540,'[3]24'!$B$4:$D$1296,3,FALSE)</f>
        <v>0</v>
      </c>
      <c r="E540" s="283">
        <v>0</v>
      </c>
      <c r="F540" s="281" t="str">
        <f t="shared" si="37"/>
        <v/>
      </c>
      <c r="G540" s="249" t="str">
        <f t="shared" si="38"/>
        <v>否</v>
      </c>
      <c r="H540" s="154" t="str">
        <f t="shared" si="39"/>
        <v>项</v>
      </c>
    </row>
    <row r="541" ht="36" customHeight="1" spans="1:8">
      <c r="A541" s="154">
        <f t="shared" si="36"/>
        <v>7</v>
      </c>
      <c r="B541" s="385">
        <v>2080108</v>
      </c>
      <c r="C541" s="278" t="s">
        <v>179</v>
      </c>
      <c r="D541" s="283">
        <f>VLOOKUP(B541,'[3]24'!$B$4:$D$1296,3,FALSE)</f>
        <v>0</v>
      </c>
      <c r="E541" s="283">
        <v>0</v>
      </c>
      <c r="F541" s="281" t="str">
        <f t="shared" si="37"/>
        <v/>
      </c>
      <c r="G541" s="249" t="str">
        <f t="shared" si="38"/>
        <v>否</v>
      </c>
      <c r="H541" s="154" t="str">
        <f t="shared" si="39"/>
        <v>项</v>
      </c>
    </row>
    <row r="542" ht="36" customHeight="1" spans="1:8">
      <c r="A542" s="154">
        <f t="shared" si="36"/>
        <v>7</v>
      </c>
      <c r="B542" s="385">
        <v>2080109</v>
      </c>
      <c r="C542" s="278" t="s">
        <v>495</v>
      </c>
      <c r="D542" s="283">
        <f>VLOOKUP(B542,'[3]24'!$B$4:$D$1296,3,FALSE)</f>
        <v>509</v>
      </c>
      <c r="E542" s="283">
        <v>471</v>
      </c>
      <c r="F542" s="281">
        <f t="shared" si="37"/>
        <v>-0.075</v>
      </c>
      <c r="G542" s="249" t="str">
        <f t="shared" si="38"/>
        <v>是</v>
      </c>
      <c r="H542" s="154" t="str">
        <f t="shared" si="39"/>
        <v>项</v>
      </c>
    </row>
    <row r="543" ht="36" customHeight="1" spans="1:8">
      <c r="A543" s="154">
        <f t="shared" si="36"/>
        <v>7</v>
      </c>
      <c r="B543" s="385">
        <v>2080110</v>
      </c>
      <c r="C543" s="278" t="s">
        <v>496</v>
      </c>
      <c r="D543" s="283">
        <f>VLOOKUP(B543,'[3]24'!$B$4:$D$1296,3,FALSE)</f>
        <v>0</v>
      </c>
      <c r="E543" s="283">
        <v>0</v>
      </c>
      <c r="F543" s="281" t="str">
        <f t="shared" si="37"/>
        <v/>
      </c>
      <c r="G543" s="249" t="str">
        <f t="shared" si="38"/>
        <v>否</v>
      </c>
      <c r="H543" s="154" t="str">
        <f t="shared" si="39"/>
        <v>项</v>
      </c>
    </row>
    <row r="544" ht="36" customHeight="1" spans="1:8">
      <c r="A544" s="154">
        <f t="shared" si="36"/>
        <v>7</v>
      </c>
      <c r="B544" s="385">
        <v>2080111</v>
      </c>
      <c r="C544" s="278" t="s">
        <v>497</v>
      </c>
      <c r="D544" s="283">
        <f>VLOOKUP(B544,'[3]24'!$B$4:$D$1296,3,FALSE)</f>
        <v>0</v>
      </c>
      <c r="E544" s="283">
        <v>0</v>
      </c>
      <c r="F544" s="281" t="str">
        <f t="shared" si="37"/>
        <v/>
      </c>
      <c r="G544" s="249" t="str">
        <f t="shared" si="38"/>
        <v>否</v>
      </c>
      <c r="H544" s="154" t="str">
        <f t="shared" si="39"/>
        <v>项</v>
      </c>
    </row>
    <row r="545" ht="36" customHeight="1" spans="1:8">
      <c r="A545" s="154">
        <f t="shared" si="36"/>
        <v>7</v>
      </c>
      <c r="B545" s="385">
        <v>2080112</v>
      </c>
      <c r="C545" s="278" t="s">
        <v>498</v>
      </c>
      <c r="D545" s="283">
        <f>VLOOKUP(B545,'[3]24'!$B$4:$D$1296,3,FALSE)</f>
        <v>0</v>
      </c>
      <c r="E545" s="283">
        <v>0</v>
      </c>
      <c r="F545" s="281" t="str">
        <f t="shared" si="37"/>
        <v/>
      </c>
      <c r="G545" s="249" t="str">
        <f t="shared" si="38"/>
        <v>否</v>
      </c>
      <c r="H545" s="154" t="str">
        <f t="shared" si="39"/>
        <v>项</v>
      </c>
    </row>
    <row r="546" ht="36" customHeight="1" spans="1:8">
      <c r="A546" s="154">
        <f t="shared" si="36"/>
        <v>7</v>
      </c>
      <c r="B546" s="387">
        <v>2080113</v>
      </c>
      <c r="C546" s="393" t="s">
        <v>203</v>
      </c>
      <c r="D546" s="283">
        <f>VLOOKUP(B546,'[3]24'!$B$4:$D$1296,3,FALSE)</f>
        <v>0</v>
      </c>
      <c r="E546" s="283">
        <v>0</v>
      </c>
      <c r="F546" s="281" t="str">
        <f t="shared" si="37"/>
        <v/>
      </c>
      <c r="G546" s="249" t="str">
        <f t="shared" si="38"/>
        <v>否</v>
      </c>
      <c r="H546" s="154" t="str">
        <f t="shared" si="39"/>
        <v>项</v>
      </c>
    </row>
    <row r="547" ht="36" customHeight="1" spans="1:8">
      <c r="A547" s="154">
        <f t="shared" si="36"/>
        <v>7</v>
      </c>
      <c r="B547" s="387">
        <v>2080114</v>
      </c>
      <c r="C547" s="393" t="s">
        <v>204</v>
      </c>
      <c r="D547" s="283">
        <f>VLOOKUP(B547,'[3]24'!$B$4:$D$1296,3,FALSE)</f>
        <v>0</v>
      </c>
      <c r="E547" s="283">
        <v>0</v>
      </c>
      <c r="F547" s="281" t="str">
        <f t="shared" si="37"/>
        <v/>
      </c>
      <c r="G547" s="249" t="str">
        <f t="shared" si="38"/>
        <v>否</v>
      </c>
      <c r="H547" s="154" t="str">
        <f t="shared" si="39"/>
        <v>项</v>
      </c>
    </row>
    <row r="548" ht="36" customHeight="1" spans="1:8">
      <c r="A548" s="154">
        <f t="shared" si="36"/>
        <v>7</v>
      </c>
      <c r="B548" s="387">
        <v>2080115</v>
      </c>
      <c r="C548" s="393" t="s">
        <v>205</v>
      </c>
      <c r="D548" s="283">
        <f>VLOOKUP(B548,'[3]24'!$B$4:$D$1296,3,FALSE)</f>
        <v>0</v>
      </c>
      <c r="E548" s="283">
        <v>0</v>
      </c>
      <c r="F548" s="281" t="str">
        <f t="shared" si="37"/>
        <v/>
      </c>
      <c r="G548" s="249" t="str">
        <f t="shared" si="38"/>
        <v>否</v>
      </c>
      <c r="H548" s="154" t="str">
        <f t="shared" si="39"/>
        <v>项</v>
      </c>
    </row>
    <row r="549" ht="36" customHeight="1" spans="1:8">
      <c r="A549" s="154">
        <f t="shared" si="36"/>
        <v>7</v>
      </c>
      <c r="B549" s="387">
        <v>2080116</v>
      </c>
      <c r="C549" s="393" t="s">
        <v>206</v>
      </c>
      <c r="D549" s="283">
        <f>VLOOKUP(B549,'[3]24'!$B$4:$D$1296,3,FALSE)</f>
        <v>0</v>
      </c>
      <c r="E549" s="283">
        <v>0</v>
      </c>
      <c r="F549" s="281" t="str">
        <f t="shared" si="37"/>
        <v/>
      </c>
      <c r="G549" s="249" t="str">
        <f t="shared" si="38"/>
        <v>否</v>
      </c>
      <c r="H549" s="154" t="str">
        <f t="shared" si="39"/>
        <v>项</v>
      </c>
    </row>
    <row r="550" ht="36" customHeight="1" spans="1:8">
      <c r="A550" s="154">
        <f t="shared" si="36"/>
        <v>7</v>
      </c>
      <c r="B550" s="387">
        <v>2080150</v>
      </c>
      <c r="C550" s="393" t="s">
        <v>147</v>
      </c>
      <c r="D550" s="283">
        <f>VLOOKUP(B550,'[3]24'!$B$4:$D$1296,3,FALSE)</f>
        <v>100</v>
      </c>
      <c r="E550" s="283">
        <v>80</v>
      </c>
      <c r="F550" s="281">
        <f t="shared" si="37"/>
        <v>-0.2</v>
      </c>
      <c r="G550" s="249" t="str">
        <f t="shared" si="38"/>
        <v>是</v>
      </c>
      <c r="H550" s="154" t="str">
        <f t="shared" si="39"/>
        <v>项</v>
      </c>
    </row>
    <row r="551" ht="36" customHeight="1" spans="1:8">
      <c r="A551" s="154">
        <f t="shared" si="36"/>
        <v>7</v>
      </c>
      <c r="B551" s="385">
        <v>2080199</v>
      </c>
      <c r="C551" s="278" t="s">
        <v>499</v>
      </c>
      <c r="D551" s="283">
        <f>VLOOKUP(B551,'[3]24'!$B$4:$D$1296,3,FALSE)</f>
        <v>48</v>
      </c>
      <c r="E551" s="283">
        <v>81</v>
      </c>
      <c r="F551" s="281">
        <f t="shared" si="37"/>
        <v>0.688</v>
      </c>
      <c r="G551" s="249" t="str">
        <f t="shared" si="38"/>
        <v>是</v>
      </c>
      <c r="H551" s="154" t="str">
        <f t="shared" si="39"/>
        <v>项</v>
      </c>
    </row>
    <row r="552" ht="36" customHeight="1" spans="1:8">
      <c r="A552" s="154">
        <f t="shared" si="36"/>
        <v>5</v>
      </c>
      <c r="B552" s="384">
        <v>20802</v>
      </c>
      <c r="C552" s="274" t="s">
        <v>500</v>
      </c>
      <c r="D552" s="307">
        <f>VLOOKUP(B552,'[3]24'!$B$4:$D$1296,3,FALSE)</f>
        <v>326</v>
      </c>
      <c r="E552" s="307">
        <v>361</v>
      </c>
      <c r="F552" s="276">
        <f t="shared" si="37"/>
        <v>0.107</v>
      </c>
      <c r="G552" s="249" t="str">
        <f t="shared" si="38"/>
        <v>是</v>
      </c>
      <c r="H552" s="154" t="str">
        <f t="shared" si="39"/>
        <v>款</v>
      </c>
    </row>
    <row r="553" ht="36" customHeight="1" spans="1:8">
      <c r="A553" s="154">
        <f t="shared" si="36"/>
        <v>7</v>
      </c>
      <c r="B553" s="385">
        <v>2080201</v>
      </c>
      <c r="C553" s="278" t="s">
        <v>138</v>
      </c>
      <c r="D553" s="283">
        <f>VLOOKUP(B553,'[3]24'!$B$4:$D$1296,3,FALSE)</f>
        <v>166</v>
      </c>
      <c r="E553" s="283">
        <v>141</v>
      </c>
      <c r="F553" s="281">
        <f t="shared" si="37"/>
        <v>-0.151</v>
      </c>
      <c r="G553" s="249" t="str">
        <f t="shared" si="38"/>
        <v>是</v>
      </c>
      <c r="H553" s="154" t="str">
        <f t="shared" si="39"/>
        <v>项</v>
      </c>
    </row>
    <row r="554" ht="36" customHeight="1" spans="1:8">
      <c r="A554" s="154">
        <f t="shared" si="36"/>
        <v>7</v>
      </c>
      <c r="B554" s="385">
        <v>2080202</v>
      </c>
      <c r="C554" s="278" t="s">
        <v>139</v>
      </c>
      <c r="D554" s="283">
        <f>VLOOKUP(B554,'[3]24'!$B$4:$D$1296,3,FALSE)</f>
        <v>0</v>
      </c>
      <c r="E554" s="283">
        <v>0</v>
      </c>
      <c r="F554" s="281" t="str">
        <f t="shared" si="37"/>
        <v/>
      </c>
      <c r="G554" s="249" t="str">
        <f t="shared" si="38"/>
        <v>否</v>
      </c>
      <c r="H554" s="154" t="str">
        <f t="shared" si="39"/>
        <v>项</v>
      </c>
    </row>
    <row r="555" ht="36" customHeight="1" spans="1:8">
      <c r="A555" s="154">
        <f t="shared" si="36"/>
        <v>7</v>
      </c>
      <c r="B555" s="385">
        <v>2080203</v>
      </c>
      <c r="C555" s="278" t="s">
        <v>140</v>
      </c>
      <c r="D555" s="283">
        <f>VLOOKUP(B555,'[3]24'!$B$4:$D$1296,3,FALSE)</f>
        <v>0</v>
      </c>
      <c r="E555" s="283">
        <v>0</v>
      </c>
      <c r="F555" s="281" t="str">
        <f t="shared" si="37"/>
        <v/>
      </c>
      <c r="G555" s="249" t="str">
        <f t="shared" si="38"/>
        <v>否</v>
      </c>
      <c r="H555" s="154" t="str">
        <f t="shared" si="39"/>
        <v>项</v>
      </c>
    </row>
    <row r="556" ht="36" customHeight="1" spans="1:8">
      <c r="A556" s="154">
        <f t="shared" si="36"/>
        <v>7</v>
      </c>
      <c r="B556" s="385">
        <v>2080206</v>
      </c>
      <c r="C556" s="278" t="s">
        <v>501</v>
      </c>
      <c r="D556" s="283">
        <f>VLOOKUP(B556,'[3]24'!$B$4:$D$1296,3,FALSE)</f>
        <v>0</v>
      </c>
      <c r="E556" s="283">
        <v>2</v>
      </c>
      <c r="F556" s="281" t="str">
        <f t="shared" si="37"/>
        <v/>
      </c>
      <c r="G556" s="249" t="str">
        <f t="shared" si="38"/>
        <v>是</v>
      </c>
      <c r="H556" s="154" t="str">
        <f t="shared" si="39"/>
        <v>项</v>
      </c>
    </row>
    <row r="557" ht="36" customHeight="1" spans="1:8">
      <c r="A557" s="154">
        <f t="shared" si="36"/>
        <v>7</v>
      </c>
      <c r="B557" s="385">
        <v>2080207</v>
      </c>
      <c r="C557" s="278" t="s">
        <v>502</v>
      </c>
      <c r="D557" s="283">
        <f>VLOOKUP(B557,'[3]24'!$B$4:$D$1296,3,FALSE)</f>
        <v>0</v>
      </c>
      <c r="E557" s="283">
        <v>0</v>
      </c>
      <c r="F557" s="281" t="str">
        <f t="shared" si="37"/>
        <v/>
      </c>
      <c r="G557" s="249" t="str">
        <f t="shared" si="38"/>
        <v>否</v>
      </c>
      <c r="H557" s="154" t="str">
        <f t="shared" si="39"/>
        <v>项</v>
      </c>
    </row>
    <row r="558" ht="36" customHeight="1" spans="1:8">
      <c r="A558" s="154">
        <f t="shared" si="36"/>
        <v>7</v>
      </c>
      <c r="B558" s="385">
        <v>2080208</v>
      </c>
      <c r="C558" s="278" t="s">
        <v>503</v>
      </c>
      <c r="D558" s="283">
        <f>VLOOKUP(B558,'[3]24'!$B$4:$D$1296,3,FALSE)</f>
        <v>0</v>
      </c>
      <c r="E558" s="283">
        <v>0</v>
      </c>
      <c r="F558" s="281" t="str">
        <f t="shared" si="37"/>
        <v/>
      </c>
      <c r="G558" s="249" t="str">
        <f t="shared" si="38"/>
        <v>否</v>
      </c>
      <c r="H558" s="154" t="str">
        <f t="shared" si="39"/>
        <v>项</v>
      </c>
    </row>
    <row r="559" ht="36" customHeight="1" spans="1:8">
      <c r="A559" s="154">
        <f t="shared" si="36"/>
        <v>7</v>
      </c>
      <c r="B559" s="385">
        <v>2080299</v>
      </c>
      <c r="C559" s="278" t="s">
        <v>504</v>
      </c>
      <c r="D559" s="283">
        <f>VLOOKUP(B559,'[3]24'!$B$4:$D$1296,3,FALSE)</f>
        <v>160</v>
      </c>
      <c r="E559" s="283">
        <v>218</v>
      </c>
      <c r="F559" s="281">
        <f t="shared" si="37"/>
        <v>0.363</v>
      </c>
      <c r="G559" s="249" t="str">
        <f t="shared" si="38"/>
        <v>是</v>
      </c>
      <c r="H559" s="154" t="str">
        <f t="shared" si="39"/>
        <v>项</v>
      </c>
    </row>
    <row r="560" ht="36" customHeight="1" spans="1:8">
      <c r="A560" s="154">
        <f t="shared" si="36"/>
        <v>5</v>
      </c>
      <c r="B560" s="384">
        <v>20804</v>
      </c>
      <c r="C560" s="274" t="s">
        <v>505</v>
      </c>
      <c r="D560" s="307">
        <f>VLOOKUP(B560,'[3]24'!$B$4:$D$1296,3,FALSE)</f>
        <v>0</v>
      </c>
      <c r="E560" s="307">
        <v>0</v>
      </c>
      <c r="F560" s="276" t="str">
        <f t="shared" si="37"/>
        <v/>
      </c>
      <c r="G560" s="249" t="str">
        <f t="shared" si="38"/>
        <v>否</v>
      </c>
      <c r="H560" s="154" t="str">
        <f t="shared" si="39"/>
        <v>款</v>
      </c>
    </row>
    <row r="561" ht="36" customHeight="1" spans="1:8">
      <c r="A561" s="154">
        <f t="shared" si="36"/>
        <v>7</v>
      </c>
      <c r="B561" s="385">
        <v>2080402</v>
      </c>
      <c r="C561" s="278" t="s">
        <v>506</v>
      </c>
      <c r="D561" s="283">
        <f>VLOOKUP(B561,'[3]24'!$B$4:$D$1296,3,FALSE)</f>
        <v>0</v>
      </c>
      <c r="E561" s="283">
        <v>0</v>
      </c>
      <c r="F561" s="281" t="str">
        <f t="shared" si="37"/>
        <v/>
      </c>
      <c r="G561" s="249" t="str">
        <f t="shared" si="38"/>
        <v>否</v>
      </c>
      <c r="H561" s="154" t="str">
        <f t="shared" si="39"/>
        <v>项</v>
      </c>
    </row>
    <row r="562" ht="36" customHeight="1" spans="1:8">
      <c r="A562" s="154">
        <f t="shared" si="36"/>
        <v>5</v>
      </c>
      <c r="B562" s="384">
        <v>20805</v>
      </c>
      <c r="C562" s="274" t="s">
        <v>507</v>
      </c>
      <c r="D562" s="307">
        <f>VLOOKUP(B562,'[3]24'!$B$4:$D$1296,3,FALSE)</f>
        <v>18841</v>
      </c>
      <c r="E562" s="307">
        <v>19955</v>
      </c>
      <c r="F562" s="276">
        <f t="shared" si="37"/>
        <v>0.059</v>
      </c>
      <c r="G562" s="249" t="str">
        <f t="shared" si="38"/>
        <v>是</v>
      </c>
      <c r="H562" s="154" t="str">
        <f t="shared" si="39"/>
        <v>款</v>
      </c>
    </row>
    <row r="563" ht="36" customHeight="1" spans="1:8">
      <c r="A563" s="154">
        <f t="shared" si="36"/>
        <v>7</v>
      </c>
      <c r="B563" s="385">
        <v>2080501</v>
      </c>
      <c r="C563" s="278" t="s">
        <v>508</v>
      </c>
      <c r="D563" s="283">
        <f>VLOOKUP(B563,'[3]24'!$B$4:$D$1296,3,FALSE)</f>
        <v>1606</v>
      </c>
      <c r="E563" s="283">
        <v>1126</v>
      </c>
      <c r="F563" s="281">
        <f t="shared" si="37"/>
        <v>-0.299</v>
      </c>
      <c r="G563" s="249" t="str">
        <f t="shared" si="38"/>
        <v>是</v>
      </c>
      <c r="H563" s="154" t="str">
        <f t="shared" si="39"/>
        <v>项</v>
      </c>
    </row>
    <row r="564" ht="36" customHeight="1" spans="1:8">
      <c r="A564" s="154">
        <f t="shared" si="36"/>
        <v>7</v>
      </c>
      <c r="B564" s="385">
        <v>2080502</v>
      </c>
      <c r="C564" s="278" t="s">
        <v>509</v>
      </c>
      <c r="D564" s="283">
        <f>VLOOKUP(B564,'[3]24'!$B$4:$D$1296,3,FALSE)</f>
        <v>3631</v>
      </c>
      <c r="E564" s="283">
        <v>2514</v>
      </c>
      <c r="F564" s="281">
        <f t="shared" si="37"/>
        <v>-0.308</v>
      </c>
      <c r="G564" s="249" t="str">
        <f t="shared" si="38"/>
        <v>是</v>
      </c>
      <c r="H564" s="154" t="str">
        <f t="shared" si="39"/>
        <v>项</v>
      </c>
    </row>
    <row r="565" ht="36" customHeight="1" spans="1:8">
      <c r="A565" s="154">
        <f t="shared" si="36"/>
        <v>7</v>
      </c>
      <c r="B565" s="385">
        <v>2080503</v>
      </c>
      <c r="C565" s="278" t="s">
        <v>510</v>
      </c>
      <c r="D565" s="283">
        <f>VLOOKUP(B565,'[3]24'!$B$4:$D$1296,3,FALSE)</f>
        <v>50</v>
      </c>
      <c r="E565" s="283">
        <v>0</v>
      </c>
      <c r="F565" s="281">
        <f t="shared" si="37"/>
        <v>-1</v>
      </c>
      <c r="G565" s="249" t="str">
        <f t="shared" si="38"/>
        <v>是</v>
      </c>
      <c r="H565" s="154" t="str">
        <f t="shared" si="39"/>
        <v>项</v>
      </c>
    </row>
    <row r="566" ht="36" customHeight="1" spans="1:8">
      <c r="A566" s="154">
        <f t="shared" si="36"/>
        <v>7</v>
      </c>
      <c r="B566" s="385">
        <v>2080505</v>
      </c>
      <c r="C566" s="278" t="s">
        <v>511</v>
      </c>
      <c r="D566" s="283">
        <f>VLOOKUP(B566,'[3]24'!$B$4:$D$1296,3,FALSE)</f>
        <v>6540</v>
      </c>
      <c r="E566" s="283">
        <v>7602</v>
      </c>
      <c r="F566" s="281">
        <f t="shared" si="37"/>
        <v>0.162</v>
      </c>
      <c r="G566" s="249" t="str">
        <f t="shared" si="38"/>
        <v>是</v>
      </c>
      <c r="H566" s="154" t="str">
        <f t="shared" si="39"/>
        <v>项</v>
      </c>
    </row>
    <row r="567" ht="36" customHeight="1" spans="1:8">
      <c r="A567" s="154">
        <f t="shared" si="36"/>
        <v>7</v>
      </c>
      <c r="B567" s="385">
        <v>2080506</v>
      </c>
      <c r="C567" s="278" t="s">
        <v>512</v>
      </c>
      <c r="D567" s="283">
        <f>VLOOKUP(B567,'[3]24'!$B$4:$D$1296,3,FALSE)</f>
        <v>2580</v>
      </c>
      <c r="E567" s="283">
        <v>2317</v>
      </c>
      <c r="F567" s="281">
        <f t="shared" si="37"/>
        <v>-0.102</v>
      </c>
      <c r="G567" s="249" t="str">
        <f t="shared" si="38"/>
        <v>是</v>
      </c>
      <c r="H567" s="154" t="str">
        <f t="shared" si="39"/>
        <v>项</v>
      </c>
    </row>
    <row r="568" ht="36" customHeight="1" spans="1:8">
      <c r="A568" s="154">
        <f t="shared" si="36"/>
        <v>7</v>
      </c>
      <c r="B568" s="385">
        <v>2080507</v>
      </c>
      <c r="C568" s="278" t="s">
        <v>513</v>
      </c>
      <c r="D568" s="283">
        <f>VLOOKUP(B568,'[3]24'!$B$4:$D$1296,3,FALSE)</f>
        <v>4224</v>
      </c>
      <c r="E568" s="283">
        <v>4400</v>
      </c>
      <c r="F568" s="281">
        <f t="shared" si="37"/>
        <v>0.042</v>
      </c>
      <c r="G568" s="249" t="str">
        <f t="shared" si="38"/>
        <v>是</v>
      </c>
      <c r="H568" s="154" t="str">
        <f t="shared" si="39"/>
        <v>项</v>
      </c>
    </row>
    <row r="569" ht="36" customHeight="1" spans="1:8">
      <c r="A569" s="154">
        <f t="shared" si="36"/>
        <v>7</v>
      </c>
      <c r="B569" s="387">
        <v>2080508</v>
      </c>
      <c r="C569" s="393" t="s">
        <v>514</v>
      </c>
      <c r="D569" s="283">
        <f>VLOOKUP(B569,'[3]24'!$B$4:$D$1296,3,FALSE)</f>
        <v>0</v>
      </c>
      <c r="E569" s="283">
        <v>0</v>
      </c>
      <c r="F569" s="281" t="str">
        <f t="shared" si="37"/>
        <v/>
      </c>
      <c r="G569" s="249" t="str">
        <f t="shared" si="38"/>
        <v>否</v>
      </c>
      <c r="H569" s="154" t="str">
        <f t="shared" si="39"/>
        <v>项</v>
      </c>
    </row>
    <row r="570" ht="36" customHeight="1" spans="1:8">
      <c r="A570" s="154">
        <f t="shared" si="36"/>
        <v>7</v>
      </c>
      <c r="B570" s="385">
        <v>2080599</v>
      </c>
      <c r="C570" s="278" t="s">
        <v>515</v>
      </c>
      <c r="D570" s="283">
        <f>VLOOKUP(B570,'[3]24'!$B$4:$D$1296,3,FALSE)</f>
        <v>210</v>
      </c>
      <c r="E570" s="283">
        <v>1996</v>
      </c>
      <c r="F570" s="281">
        <f t="shared" si="37"/>
        <v>8.505</v>
      </c>
      <c r="G570" s="249" t="str">
        <f t="shared" si="38"/>
        <v>是</v>
      </c>
      <c r="H570" s="154" t="str">
        <f t="shared" si="39"/>
        <v>项</v>
      </c>
    </row>
    <row r="571" ht="36" customHeight="1" spans="1:8">
      <c r="A571" s="154">
        <f t="shared" si="36"/>
        <v>5</v>
      </c>
      <c r="B571" s="384">
        <v>20806</v>
      </c>
      <c r="C571" s="274" t="s">
        <v>516</v>
      </c>
      <c r="D571" s="307">
        <f>VLOOKUP(B571,'[3]24'!$B$4:$D$1296,3,FALSE)</f>
        <v>11</v>
      </c>
      <c r="E571" s="307">
        <v>14</v>
      </c>
      <c r="F571" s="276">
        <f t="shared" si="37"/>
        <v>0.273</v>
      </c>
      <c r="G571" s="249" t="str">
        <f t="shared" si="38"/>
        <v>是</v>
      </c>
      <c r="H571" s="154" t="str">
        <f t="shared" si="39"/>
        <v>款</v>
      </c>
    </row>
    <row r="572" ht="36" customHeight="1" spans="1:8">
      <c r="A572" s="154">
        <f t="shared" si="36"/>
        <v>7</v>
      </c>
      <c r="B572" s="385">
        <v>2080601</v>
      </c>
      <c r="C572" s="278" t="s">
        <v>517</v>
      </c>
      <c r="D572" s="283">
        <f>VLOOKUP(B572,'[3]24'!$B$4:$D$1296,3,FALSE)</f>
        <v>11</v>
      </c>
      <c r="E572" s="283">
        <v>14</v>
      </c>
      <c r="F572" s="281">
        <f t="shared" si="37"/>
        <v>0.273</v>
      </c>
      <c r="G572" s="249" t="str">
        <f t="shared" ref="G572:G635" si="40">IF(LEN(B572)=3,"是",IF(C572&lt;&gt;"",IF(SUM(D572:E572)&lt;&gt;0,"是","否"),"是"))</f>
        <v>是</v>
      </c>
      <c r="H572" s="154" t="str">
        <f t="shared" ref="H572:H635" si="41">IF(LEN(B572)=3,"类",IF(LEN(B572)=5,"款","项"))</f>
        <v>项</v>
      </c>
    </row>
    <row r="573" ht="36" customHeight="1" spans="1:8">
      <c r="A573" s="154">
        <f t="shared" si="36"/>
        <v>7</v>
      </c>
      <c r="B573" s="385">
        <v>2080602</v>
      </c>
      <c r="C573" s="278" t="s">
        <v>518</v>
      </c>
      <c r="D573" s="283">
        <f>VLOOKUP(B573,'[3]24'!$B$4:$D$1296,3,FALSE)</f>
        <v>0</v>
      </c>
      <c r="E573" s="283">
        <v>0</v>
      </c>
      <c r="F573" s="281" t="str">
        <f t="shared" si="37"/>
        <v/>
      </c>
      <c r="G573" s="249" t="str">
        <f t="shared" si="40"/>
        <v>否</v>
      </c>
      <c r="H573" s="154" t="str">
        <f t="shared" si="41"/>
        <v>项</v>
      </c>
    </row>
    <row r="574" ht="36" customHeight="1" spans="1:8">
      <c r="A574" s="154">
        <f t="shared" si="36"/>
        <v>7</v>
      </c>
      <c r="B574" s="385">
        <v>2080699</v>
      </c>
      <c r="C574" s="278" t="s">
        <v>519</v>
      </c>
      <c r="D574" s="283">
        <f>VLOOKUP(B574,'[3]24'!$B$4:$D$1296,3,FALSE)</f>
        <v>0</v>
      </c>
      <c r="E574" s="283">
        <v>0</v>
      </c>
      <c r="F574" s="281" t="str">
        <f t="shared" si="37"/>
        <v/>
      </c>
      <c r="G574" s="249" t="str">
        <f t="shared" si="40"/>
        <v>否</v>
      </c>
      <c r="H574" s="154" t="str">
        <f t="shared" si="41"/>
        <v>项</v>
      </c>
    </row>
    <row r="575" ht="36" customHeight="1" spans="1:8">
      <c r="A575" s="154">
        <f t="shared" si="36"/>
        <v>5</v>
      </c>
      <c r="B575" s="384">
        <v>20807</v>
      </c>
      <c r="C575" s="274" t="s">
        <v>520</v>
      </c>
      <c r="D575" s="307">
        <f>VLOOKUP(B575,'[3]24'!$B$4:$D$1296,3,FALSE)</f>
        <v>991</v>
      </c>
      <c r="E575" s="307">
        <v>2</v>
      </c>
      <c r="F575" s="276">
        <f t="shared" si="37"/>
        <v>-0.998</v>
      </c>
      <c r="G575" s="249" t="str">
        <f t="shared" si="40"/>
        <v>是</v>
      </c>
      <c r="H575" s="154" t="str">
        <f t="shared" si="41"/>
        <v>款</v>
      </c>
    </row>
    <row r="576" ht="36" customHeight="1" spans="1:8">
      <c r="A576" s="154">
        <f t="shared" si="36"/>
        <v>7</v>
      </c>
      <c r="B576" s="385">
        <v>2080701</v>
      </c>
      <c r="C576" s="278" t="s">
        <v>521</v>
      </c>
      <c r="D576" s="283">
        <f>VLOOKUP(B576,'[3]24'!$B$4:$D$1296,3,FALSE)</f>
        <v>0</v>
      </c>
      <c r="E576" s="283">
        <v>0</v>
      </c>
      <c r="F576" s="281" t="str">
        <f t="shared" si="37"/>
        <v/>
      </c>
      <c r="G576" s="249" t="str">
        <f t="shared" si="40"/>
        <v>否</v>
      </c>
      <c r="H576" s="154" t="str">
        <f t="shared" si="41"/>
        <v>项</v>
      </c>
    </row>
    <row r="577" ht="36" customHeight="1" spans="1:8">
      <c r="A577" s="154">
        <f t="shared" si="36"/>
        <v>7</v>
      </c>
      <c r="B577" s="385">
        <v>2080702</v>
      </c>
      <c r="C577" s="278" t="s">
        <v>522</v>
      </c>
      <c r="D577" s="283">
        <f>VLOOKUP(B577,'[3]24'!$B$4:$D$1296,3,FALSE)</f>
        <v>0</v>
      </c>
      <c r="E577" s="283">
        <v>0</v>
      </c>
      <c r="F577" s="281" t="str">
        <f t="shared" si="37"/>
        <v/>
      </c>
      <c r="G577" s="249" t="str">
        <f t="shared" si="40"/>
        <v>否</v>
      </c>
      <c r="H577" s="154" t="str">
        <f t="shared" si="41"/>
        <v>项</v>
      </c>
    </row>
    <row r="578" ht="36" customHeight="1" spans="1:8">
      <c r="A578" s="154">
        <f t="shared" si="36"/>
        <v>7</v>
      </c>
      <c r="B578" s="385">
        <v>2080704</v>
      </c>
      <c r="C578" s="278" t="s">
        <v>523</v>
      </c>
      <c r="D578" s="283">
        <f>VLOOKUP(B578,'[3]24'!$B$4:$D$1296,3,FALSE)</f>
        <v>0</v>
      </c>
      <c r="E578" s="283">
        <v>0</v>
      </c>
      <c r="F578" s="281" t="str">
        <f t="shared" si="37"/>
        <v/>
      </c>
      <c r="G578" s="249" t="str">
        <f t="shared" si="40"/>
        <v>否</v>
      </c>
      <c r="H578" s="154" t="str">
        <f t="shared" si="41"/>
        <v>项</v>
      </c>
    </row>
    <row r="579" ht="36" customHeight="1" spans="1:8">
      <c r="A579" s="154">
        <f t="shared" si="36"/>
        <v>7</v>
      </c>
      <c r="B579" s="385">
        <v>2080705</v>
      </c>
      <c r="C579" s="278" t="s">
        <v>524</v>
      </c>
      <c r="D579" s="283">
        <f>VLOOKUP(B579,'[3]24'!$B$4:$D$1296,3,FALSE)</f>
        <v>0</v>
      </c>
      <c r="E579" s="283">
        <v>0</v>
      </c>
      <c r="F579" s="281" t="str">
        <f t="shared" si="37"/>
        <v/>
      </c>
      <c r="G579" s="249" t="str">
        <f t="shared" si="40"/>
        <v>否</v>
      </c>
      <c r="H579" s="154" t="str">
        <f t="shared" si="41"/>
        <v>项</v>
      </c>
    </row>
    <row r="580" ht="36" customHeight="1" spans="1:8">
      <c r="A580" s="154">
        <f t="shared" si="36"/>
        <v>7</v>
      </c>
      <c r="B580" s="385">
        <v>2080709</v>
      </c>
      <c r="C580" s="278" t="s">
        <v>525</v>
      </c>
      <c r="D580" s="283">
        <f>VLOOKUP(B580,'[3]24'!$B$4:$D$1296,3,FALSE)</f>
        <v>0</v>
      </c>
      <c r="E580" s="283">
        <v>0</v>
      </c>
      <c r="F580" s="281" t="str">
        <f t="shared" si="37"/>
        <v/>
      </c>
      <c r="G580" s="249" t="str">
        <f t="shared" si="40"/>
        <v>否</v>
      </c>
      <c r="H580" s="154" t="str">
        <f t="shared" si="41"/>
        <v>项</v>
      </c>
    </row>
    <row r="581" ht="36" customHeight="1" spans="1:8">
      <c r="A581" s="154">
        <f t="shared" ref="A581:A644" si="42">LEN(B581)</f>
        <v>7</v>
      </c>
      <c r="B581" s="385">
        <v>2080711</v>
      </c>
      <c r="C581" s="278" t="s">
        <v>526</v>
      </c>
      <c r="D581" s="283">
        <f>VLOOKUP(B581,'[3]24'!$B$4:$D$1296,3,FALSE)</f>
        <v>40</v>
      </c>
      <c r="E581" s="283">
        <v>0</v>
      </c>
      <c r="F581" s="281">
        <f t="shared" ref="F581:F644" si="43">IF(D581&lt;&gt;0,E581/D581-1,"")</f>
        <v>-1</v>
      </c>
      <c r="G581" s="249" t="str">
        <f t="shared" si="40"/>
        <v>是</v>
      </c>
      <c r="H581" s="154" t="str">
        <f t="shared" si="41"/>
        <v>项</v>
      </c>
    </row>
    <row r="582" ht="36" customHeight="1" spans="1:8">
      <c r="A582" s="154">
        <f t="shared" si="42"/>
        <v>7</v>
      </c>
      <c r="B582" s="385">
        <v>2080712</v>
      </c>
      <c r="C582" s="278" t="s">
        <v>527</v>
      </c>
      <c r="D582" s="283">
        <f>VLOOKUP(B582,'[3]24'!$B$4:$D$1296,3,FALSE)</f>
        <v>0</v>
      </c>
      <c r="E582" s="283">
        <v>0</v>
      </c>
      <c r="F582" s="281" t="str">
        <f t="shared" si="43"/>
        <v/>
      </c>
      <c r="G582" s="249" t="str">
        <f t="shared" si="40"/>
        <v>否</v>
      </c>
      <c r="H582" s="154" t="str">
        <f t="shared" si="41"/>
        <v>项</v>
      </c>
    </row>
    <row r="583" ht="36" customHeight="1" spans="1:8">
      <c r="A583" s="154">
        <f t="shared" si="42"/>
        <v>7</v>
      </c>
      <c r="B583" s="385">
        <v>2080713</v>
      </c>
      <c r="C583" s="278" t="s">
        <v>528</v>
      </c>
      <c r="D583" s="283">
        <f>VLOOKUP(B583,'[3]24'!$B$4:$D$1296,3,FALSE)</f>
        <v>0</v>
      </c>
      <c r="E583" s="283">
        <v>0</v>
      </c>
      <c r="F583" s="281" t="str">
        <f t="shared" si="43"/>
        <v/>
      </c>
      <c r="G583" s="249" t="str">
        <f t="shared" si="40"/>
        <v>否</v>
      </c>
      <c r="H583" s="154" t="str">
        <f t="shared" si="41"/>
        <v>项</v>
      </c>
    </row>
    <row r="584" ht="36" customHeight="1" spans="1:8">
      <c r="A584" s="154">
        <f t="shared" si="42"/>
        <v>7</v>
      </c>
      <c r="B584" s="385">
        <v>2080799</v>
      </c>
      <c r="C584" s="278" t="s">
        <v>529</v>
      </c>
      <c r="D584" s="283">
        <f>VLOOKUP(B584,'[3]24'!$B$4:$D$1296,3,FALSE)</f>
        <v>951</v>
      </c>
      <c r="E584" s="283">
        <v>2</v>
      </c>
      <c r="F584" s="281">
        <f t="shared" si="43"/>
        <v>-0.998</v>
      </c>
      <c r="G584" s="249" t="str">
        <f t="shared" si="40"/>
        <v>是</v>
      </c>
      <c r="H584" s="154" t="str">
        <f t="shared" si="41"/>
        <v>项</v>
      </c>
    </row>
    <row r="585" ht="36" customHeight="1" spans="1:8">
      <c r="A585" s="154">
        <f t="shared" si="42"/>
        <v>5</v>
      </c>
      <c r="B585" s="384">
        <v>20808</v>
      </c>
      <c r="C585" s="274" t="s">
        <v>530</v>
      </c>
      <c r="D585" s="307">
        <f>VLOOKUP(B585,'[3]24'!$B$4:$D$1296,3,FALSE)</f>
        <v>2323</v>
      </c>
      <c r="E585" s="307">
        <v>1393</v>
      </c>
      <c r="F585" s="276">
        <f t="shared" si="43"/>
        <v>-0.4</v>
      </c>
      <c r="G585" s="249" t="str">
        <f t="shared" si="40"/>
        <v>是</v>
      </c>
      <c r="H585" s="154" t="str">
        <f t="shared" si="41"/>
        <v>款</v>
      </c>
    </row>
    <row r="586" ht="36" customHeight="1" spans="1:8">
      <c r="A586" s="154">
        <f t="shared" si="42"/>
        <v>7</v>
      </c>
      <c r="B586" s="385">
        <v>2080801</v>
      </c>
      <c r="C586" s="278" t="s">
        <v>531</v>
      </c>
      <c r="D586" s="283">
        <f>VLOOKUP(B586,'[3]24'!$B$4:$D$1296,3,FALSE)</f>
        <v>865</v>
      </c>
      <c r="E586" s="283">
        <v>774</v>
      </c>
      <c r="F586" s="281">
        <f t="shared" si="43"/>
        <v>-0.105</v>
      </c>
      <c r="G586" s="249" t="str">
        <f t="shared" si="40"/>
        <v>是</v>
      </c>
      <c r="H586" s="154" t="str">
        <f t="shared" si="41"/>
        <v>项</v>
      </c>
    </row>
    <row r="587" ht="36" customHeight="1" spans="1:8">
      <c r="A587" s="154">
        <f t="shared" si="42"/>
        <v>7</v>
      </c>
      <c r="B587" s="385">
        <v>2080802</v>
      </c>
      <c r="C587" s="278" t="s">
        <v>532</v>
      </c>
      <c r="D587" s="283">
        <f>VLOOKUP(B587,'[3]24'!$B$4:$D$1296,3,FALSE)</f>
        <v>34</v>
      </c>
      <c r="E587" s="283">
        <v>35</v>
      </c>
      <c r="F587" s="281">
        <f t="shared" si="43"/>
        <v>0.029</v>
      </c>
      <c r="G587" s="249" t="str">
        <f t="shared" si="40"/>
        <v>是</v>
      </c>
      <c r="H587" s="154" t="str">
        <f t="shared" si="41"/>
        <v>项</v>
      </c>
    </row>
    <row r="588" ht="36" customHeight="1" spans="1:8">
      <c r="A588" s="154">
        <f t="shared" si="42"/>
        <v>7</v>
      </c>
      <c r="B588" s="385">
        <v>2080803</v>
      </c>
      <c r="C588" s="278" t="s">
        <v>533</v>
      </c>
      <c r="D588" s="283">
        <f>VLOOKUP(B588,'[3]24'!$B$4:$D$1296,3,FALSE)</f>
        <v>14</v>
      </c>
      <c r="E588" s="283">
        <v>10</v>
      </c>
      <c r="F588" s="281">
        <f t="shared" si="43"/>
        <v>-0.286</v>
      </c>
      <c r="G588" s="249" t="str">
        <f t="shared" si="40"/>
        <v>是</v>
      </c>
      <c r="H588" s="154" t="str">
        <f t="shared" si="41"/>
        <v>项</v>
      </c>
    </row>
    <row r="589" s="380" customFormat="1" ht="36" customHeight="1" spans="1:8">
      <c r="A589" s="154">
        <f t="shared" si="42"/>
        <v>7</v>
      </c>
      <c r="B589" s="385">
        <v>2080804</v>
      </c>
      <c r="C589" s="278" t="s">
        <v>534</v>
      </c>
      <c r="D589" s="283"/>
      <c r="E589" s="283"/>
      <c r="F589" s="281" t="str">
        <f t="shared" si="43"/>
        <v/>
      </c>
      <c r="G589" s="249" t="str">
        <f t="shared" si="40"/>
        <v>否</v>
      </c>
      <c r="H589" s="154" t="str">
        <f t="shared" si="41"/>
        <v>项</v>
      </c>
    </row>
    <row r="590" ht="36" customHeight="1" spans="1:8">
      <c r="A590" s="154">
        <f t="shared" si="42"/>
        <v>7</v>
      </c>
      <c r="B590" s="385">
        <v>2080805</v>
      </c>
      <c r="C590" s="278" t="s">
        <v>535</v>
      </c>
      <c r="D590" s="283">
        <f>VLOOKUP(B590,'[3]24'!$B$4:$D$1296,3,FALSE)</f>
        <v>307</v>
      </c>
      <c r="E590" s="283">
        <v>310</v>
      </c>
      <c r="F590" s="281">
        <f t="shared" si="43"/>
        <v>0.01</v>
      </c>
      <c r="G590" s="249" t="str">
        <f t="shared" si="40"/>
        <v>是</v>
      </c>
      <c r="H590" s="154" t="str">
        <f t="shared" si="41"/>
        <v>项</v>
      </c>
    </row>
    <row r="591" ht="36" customHeight="1" spans="1:8">
      <c r="A591" s="154">
        <f t="shared" si="42"/>
        <v>7</v>
      </c>
      <c r="B591" s="385">
        <v>2080806</v>
      </c>
      <c r="C591" s="278" t="s">
        <v>536</v>
      </c>
      <c r="D591" s="283">
        <f>VLOOKUP(B591,'[3]24'!$B$4:$D$1296,3,FALSE)</f>
        <v>0</v>
      </c>
      <c r="E591" s="283">
        <v>0</v>
      </c>
      <c r="F591" s="281" t="str">
        <f t="shared" si="43"/>
        <v/>
      </c>
      <c r="G591" s="249" t="str">
        <f t="shared" si="40"/>
        <v>否</v>
      </c>
      <c r="H591" s="154" t="str">
        <f t="shared" si="41"/>
        <v>项</v>
      </c>
    </row>
    <row r="592" ht="36" customHeight="1" spans="1:8">
      <c r="A592" s="154">
        <f t="shared" si="42"/>
        <v>7</v>
      </c>
      <c r="B592" s="385">
        <v>2080899</v>
      </c>
      <c r="C592" s="278" t="s">
        <v>537</v>
      </c>
      <c r="D592" s="283">
        <f>VLOOKUP(B592,'[3]24'!$B$4:$D$1296,3,FALSE)</f>
        <v>1103</v>
      </c>
      <c r="E592" s="283">
        <v>259</v>
      </c>
      <c r="F592" s="281">
        <f t="shared" si="43"/>
        <v>-0.765</v>
      </c>
      <c r="G592" s="249" t="str">
        <f t="shared" si="40"/>
        <v>是</v>
      </c>
      <c r="H592" s="154" t="str">
        <f t="shared" si="41"/>
        <v>项</v>
      </c>
    </row>
    <row r="593" ht="36" customHeight="1" spans="1:8">
      <c r="A593" s="154">
        <f t="shared" si="42"/>
        <v>5</v>
      </c>
      <c r="B593" s="384">
        <v>20809</v>
      </c>
      <c r="C593" s="274" t="s">
        <v>538</v>
      </c>
      <c r="D593" s="307">
        <f>VLOOKUP(B593,'[3]24'!$B$4:$D$1296,3,FALSE)</f>
        <v>647</v>
      </c>
      <c r="E593" s="307">
        <v>381</v>
      </c>
      <c r="F593" s="276">
        <f t="shared" si="43"/>
        <v>-0.411</v>
      </c>
      <c r="G593" s="249" t="str">
        <f t="shared" si="40"/>
        <v>是</v>
      </c>
      <c r="H593" s="154" t="str">
        <f t="shared" si="41"/>
        <v>款</v>
      </c>
    </row>
    <row r="594" s="380" customFormat="1" ht="36" customHeight="1" spans="1:8">
      <c r="A594" s="154">
        <f t="shared" si="42"/>
        <v>7</v>
      </c>
      <c r="B594" s="385">
        <v>2080901</v>
      </c>
      <c r="C594" s="278" t="s">
        <v>539</v>
      </c>
      <c r="D594" s="283">
        <f>VLOOKUP(B594,'[3]24'!$B$4:$D$1296,3,FALSE)</f>
        <v>350</v>
      </c>
      <c r="E594" s="283">
        <v>306</v>
      </c>
      <c r="F594" s="281">
        <f t="shared" si="43"/>
        <v>-0.126</v>
      </c>
      <c r="G594" s="249" t="str">
        <f t="shared" si="40"/>
        <v>是</v>
      </c>
      <c r="H594" s="154" t="str">
        <f t="shared" si="41"/>
        <v>项</v>
      </c>
    </row>
    <row r="595" ht="36" customHeight="1" spans="1:8">
      <c r="A595" s="154">
        <f t="shared" si="42"/>
        <v>7</v>
      </c>
      <c r="B595" s="385">
        <v>2080902</v>
      </c>
      <c r="C595" s="278" t="s">
        <v>540</v>
      </c>
      <c r="D595" s="283">
        <f>VLOOKUP(B595,'[3]24'!$B$4:$D$1296,3,FALSE)</f>
        <v>243</v>
      </c>
      <c r="E595" s="283">
        <v>63</v>
      </c>
      <c r="F595" s="281">
        <f t="shared" si="43"/>
        <v>-0.741</v>
      </c>
      <c r="G595" s="249" t="str">
        <f t="shared" si="40"/>
        <v>是</v>
      </c>
      <c r="H595" s="154" t="str">
        <f t="shared" si="41"/>
        <v>项</v>
      </c>
    </row>
    <row r="596" ht="36" customHeight="1" spans="1:8">
      <c r="A596" s="154">
        <f t="shared" si="42"/>
        <v>7</v>
      </c>
      <c r="B596" s="385">
        <v>2080903</v>
      </c>
      <c r="C596" s="278" t="s">
        <v>541</v>
      </c>
      <c r="D596" s="283">
        <f>VLOOKUP(B596,'[3]24'!$B$4:$D$1296,3,FALSE)</f>
        <v>4</v>
      </c>
      <c r="E596" s="283">
        <v>0</v>
      </c>
      <c r="F596" s="281">
        <f t="shared" si="43"/>
        <v>-1</v>
      </c>
      <c r="G596" s="249" t="str">
        <f t="shared" si="40"/>
        <v>是</v>
      </c>
      <c r="H596" s="154" t="str">
        <f t="shared" si="41"/>
        <v>项</v>
      </c>
    </row>
    <row r="597" ht="36" customHeight="1" spans="1:8">
      <c r="A597" s="154">
        <f t="shared" si="42"/>
        <v>7</v>
      </c>
      <c r="B597" s="385">
        <v>2080904</v>
      </c>
      <c r="C597" s="278" t="s">
        <v>542</v>
      </c>
      <c r="D597" s="283">
        <f>VLOOKUP(B597,'[3]24'!$B$4:$D$1296,3,FALSE)</f>
        <v>36</v>
      </c>
      <c r="E597" s="283">
        <v>8</v>
      </c>
      <c r="F597" s="281">
        <f t="shared" si="43"/>
        <v>-0.778</v>
      </c>
      <c r="G597" s="249" t="str">
        <f t="shared" si="40"/>
        <v>是</v>
      </c>
      <c r="H597" s="154" t="str">
        <f t="shared" si="41"/>
        <v>项</v>
      </c>
    </row>
    <row r="598" ht="36" customHeight="1" spans="1:8">
      <c r="A598" s="154">
        <f t="shared" si="42"/>
        <v>7</v>
      </c>
      <c r="B598" s="385">
        <v>2080905</v>
      </c>
      <c r="C598" s="278" t="s">
        <v>543</v>
      </c>
      <c r="D598" s="283">
        <f>VLOOKUP(B598,'[3]24'!$B$4:$D$1296,3,FALSE)</f>
        <v>14</v>
      </c>
      <c r="E598" s="283">
        <v>4</v>
      </c>
      <c r="F598" s="281">
        <f t="shared" si="43"/>
        <v>-0.714</v>
      </c>
      <c r="G598" s="249" t="str">
        <f t="shared" si="40"/>
        <v>是</v>
      </c>
      <c r="H598" s="154" t="str">
        <f t="shared" si="41"/>
        <v>项</v>
      </c>
    </row>
    <row r="599" ht="36" customHeight="1" spans="1:8">
      <c r="A599" s="154">
        <f t="shared" si="42"/>
        <v>7</v>
      </c>
      <c r="B599" s="385">
        <v>2080999</v>
      </c>
      <c r="C599" s="278" t="s">
        <v>544</v>
      </c>
      <c r="D599" s="283">
        <f>VLOOKUP(B599,'[3]24'!$B$4:$D$1296,3,FALSE)</f>
        <v>0</v>
      </c>
      <c r="E599" s="283">
        <v>0</v>
      </c>
      <c r="F599" s="281" t="str">
        <f t="shared" si="43"/>
        <v/>
      </c>
      <c r="G599" s="249" t="str">
        <f t="shared" si="40"/>
        <v>否</v>
      </c>
      <c r="H599" s="154" t="str">
        <f t="shared" si="41"/>
        <v>项</v>
      </c>
    </row>
    <row r="600" ht="36" customHeight="1" spans="1:8">
      <c r="A600" s="154">
        <f t="shared" si="42"/>
        <v>5</v>
      </c>
      <c r="B600" s="384">
        <v>20810</v>
      </c>
      <c r="C600" s="274" t="s">
        <v>545</v>
      </c>
      <c r="D600" s="307">
        <f>VLOOKUP(B600,'[3]24'!$B$4:$D$1296,3,FALSE)</f>
        <v>1372</v>
      </c>
      <c r="E600" s="307">
        <v>340</v>
      </c>
      <c r="F600" s="276">
        <f t="shared" si="43"/>
        <v>-0.752</v>
      </c>
      <c r="G600" s="249" t="str">
        <f t="shared" si="40"/>
        <v>是</v>
      </c>
      <c r="H600" s="154" t="str">
        <f t="shared" si="41"/>
        <v>款</v>
      </c>
    </row>
    <row r="601" ht="36" customHeight="1" spans="1:8">
      <c r="A601" s="154">
        <f t="shared" si="42"/>
        <v>7</v>
      </c>
      <c r="B601" s="385">
        <v>2081001</v>
      </c>
      <c r="C601" s="278" t="s">
        <v>546</v>
      </c>
      <c r="D601" s="283">
        <f>VLOOKUP(B601,'[3]24'!$B$4:$D$1296,3,FALSE)</f>
        <v>39</v>
      </c>
      <c r="E601" s="283">
        <v>10</v>
      </c>
      <c r="F601" s="281">
        <f t="shared" si="43"/>
        <v>-0.744</v>
      </c>
      <c r="G601" s="249" t="str">
        <f t="shared" si="40"/>
        <v>是</v>
      </c>
      <c r="H601" s="154" t="str">
        <f t="shared" si="41"/>
        <v>项</v>
      </c>
    </row>
    <row r="602" ht="36" customHeight="1" spans="1:8">
      <c r="A602" s="154">
        <f t="shared" si="42"/>
        <v>7</v>
      </c>
      <c r="B602" s="385">
        <v>2081002</v>
      </c>
      <c r="C602" s="278" t="s">
        <v>547</v>
      </c>
      <c r="D602" s="283">
        <f>VLOOKUP(B602,'[3]24'!$B$4:$D$1296,3,FALSE)</f>
        <v>392</v>
      </c>
      <c r="E602" s="283">
        <v>237</v>
      </c>
      <c r="F602" s="281">
        <f t="shared" si="43"/>
        <v>-0.395</v>
      </c>
      <c r="G602" s="249" t="str">
        <f t="shared" si="40"/>
        <v>是</v>
      </c>
      <c r="H602" s="154" t="str">
        <f t="shared" si="41"/>
        <v>项</v>
      </c>
    </row>
    <row r="603" ht="36" customHeight="1" spans="1:8">
      <c r="A603" s="154">
        <f t="shared" si="42"/>
        <v>7</v>
      </c>
      <c r="B603" s="385">
        <v>2081003</v>
      </c>
      <c r="C603" s="278" t="s">
        <v>548</v>
      </c>
      <c r="D603" s="283">
        <f>VLOOKUP(B603,'[3]24'!$B$4:$D$1296,3,FALSE)</f>
        <v>0</v>
      </c>
      <c r="E603" s="283">
        <v>0</v>
      </c>
      <c r="F603" s="281" t="str">
        <f t="shared" si="43"/>
        <v/>
      </c>
      <c r="G603" s="249" t="str">
        <f t="shared" si="40"/>
        <v>否</v>
      </c>
      <c r="H603" s="154" t="str">
        <f t="shared" si="41"/>
        <v>项</v>
      </c>
    </row>
    <row r="604" ht="36" customHeight="1" spans="1:8">
      <c r="A604" s="154">
        <f t="shared" si="42"/>
        <v>7</v>
      </c>
      <c r="B604" s="385">
        <v>2081004</v>
      </c>
      <c r="C604" s="278" t="s">
        <v>549</v>
      </c>
      <c r="D604" s="283">
        <f>VLOOKUP(B604,'[3]24'!$B$4:$D$1296,3,FALSE)</f>
        <v>475</v>
      </c>
      <c r="E604" s="283">
        <v>0</v>
      </c>
      <c r="F604" s="281">
        <f t="shared" si="43"/>
        <v>-1</v>
      </c>
      <c r="G604" s="249" t="str">
        <f t="shared" si="40"/>
        <v>是</v>
      </c>
      <c r="H604" s="154" t="str">
        <f t="shared" si="41"/>
        <v>项</v>
      </c>
    </row>
    <row r="605" ht="36" customHeight="1" spans="1:8">
      <c r="A605" s="154">
        <f t="shared" si="42"/>
        <v>7</v>
      </c>
      <c r="B605" s="385">
        <v>2081005</v>
      </c>
      <c r="C605" s="278" t="s">
        <v>550</v>
      </c>
      <c r="D605" s="283">
        <f>VLOOKUP(B605,'[3]24'!$B$4:$D$1296,3,FALSE)</f>
        <v>4</v>
      </c>
      <c r="E605" s="283">
        <v>0</v>
      </c>
      <c r="F605" s="281">
        <f t="shared" si="43"/>
        <v>-1</v>
      </c>
      <c r="G605" s="249" t="str">
        <f t="shared" si="40"/>
        <v>是</v>
      </c>
      <c r="H605" s="154" t="str">
        <f t="shared" si="41"/>
        <v>项</v>
      </c>
    </row>
    <row r="606" ht="36" customHeight="1" spans="1:8">
      <c r="A606" s="154">
        <f t="shared" si="42"/>
        <v>7</v>
      </c>
      <c r="B606" s="385">
        <v>2081006</v>
      </c>
      <c r="C606" s="278" t="s">
        <v>551</v>
      </c>
      <c r="D606" s="283">
        <f>VLOOKUP(B606,'[3]24'!$B$4:$D$1296,3,FALSE)</f>
        <v>462</v>
      </c>
      <c r="E606" s="283">
        <v>93</v>
      </c>
      <c r="F606" s="281">
        <f t="shared" si="43"/>
        <v>-0.799</v>
      </c>
      <c r="G606" s="249" t="str">
        <f t="shared" si="40"/>
        <v>是</v>
      </c>
      <c r="H606" s="154" t="str">
        <f t="shared" si="41"/>
        <v>项</v>
      </c>
    </row>
    <row r="607" ht="36" customHeight="1" spans="1:8">
      <c r="A607" s="154">
        <f t="shared" si="42"/>
        <v>7</v>
      </c>
      <c r="B607" s="385">
        <v>2081099</v>
      </c>
      <c r="C607" s="278" t="s">
        <v>552</v>
      </c>
      <c r="D607" s="283">
        <f>VLOOKUP(B607,'[3]24'!$B$4:$D$1296,3,FALSE)</f>
        <v>0</v>
      </c>
      <c r="E607" s="283">
        <v>0</v>
      </c>
      <c r="F607" s="281" t="str">
        <f t="shared" si="43"/>
        <v/>
      </c>
      <c r="G607" s="249" t="str">
        <f t="shared" si="40"/>
        <v>否</v>
      </c>
      <c r="H607" s="154" t="str">
        <f t="shared" si="41"/>
        <v>项</v>
      </c>
    </row>
    <row r="608" ht="36" customHeight="1" spans="1:8">
      <c r="A608" s="154">
        <f t="shared" si="42"/>
        <v>5</v>
      </c>
      <c r="B608" s="384">
        <v>20811</v>
      </c>
      <c r="C608" s="274" t="s">
        <v>553</v>
      </c>
      <c r="D608" s="307">
        <f>VLOOKUP(B608,'[3]24'!$B$4:$D$1296,3,FALSE)</f>
        <v>995</v>
      </c>
      <c r="E608" s="307">
        <v>879</v>
      </c>
      <c r="F608" s="276">
        <f t="shared" si="43"/>
        <v>-0.117</v>
      </c>
      <c r="G608" s="249" t="str">
        <f t="shared" si="40"/>
        <v>是</v>
      </c>
      <c r="H608" s="154" t="str">
        <f t="shared" si="41"/>
        <v>款</v>
      </c>
    </row>
    <row r="609" ht="36" customHeight="1" spans="1:8">
      <c r="A609" s="154">
        <f t="shared" si="42"/>
        <v>7</v>
      </c>
      <c r="B609" s="385">
        <v>2081101</v>
      </c>
      <c r="C609" s="278" t="s">
        <v>138</v>
      </c>
      <c r="D609" s="283">
        <f>VLOOKUP(B609,'[3]24'!$B$4:$D$1296,3,FALSE)</f>
        <v>123</v>
      </c>
      <c r="E609" s="283">
        <v>120</v>
      </c>
      <c r="F609" s="281">
        <f t="shared" si="43"/>
        <v>-0.024</v>
      </c>
      <c r="G609" s="249" t="str">
        <f t="shared" si="40"/>
        <v>是</v>
      </c>
      <c r="H609" s="154" t="str">
        <f t="shared" si="41"/>
        <v>项</v>
      </c>
    </row>
    <row r="610" ht="36" customHeight="1" spans="1:8">
      <c r="A610" s="154">
        <f t="shared" si="42"/>
        <v>7</v>
      </c>
      <c r="B610" s="385">
        <v>2081102</v>
      </c>
      <c r="C610" s="278" t="s">
        <v>139</v>
      </c>
      <c r="D610" s="283">
        <f>VLOOKUP(B610,'[3]24'!$B$4:$D$1296,3,FALSE)</f>
        <v>0</v>
      </c>
      <c r="E610" s="283">
        <v>0</v>
      </c>
      <c r="F610" s="281" t="str">
        <f t="shared" si="43"/>
        <v/>
      </c>
      <c r="G610" s="249" t="str">
        <f t="shared" si="40"/>
        <v>否</v>
      </c>
      <c r="H610" s="154" t="str">
        <f t="shared" si="41"/>
        <v>项</v>
      </c>
    </row>
    <row r="611" ht="36" customHeight="1" spans="1:8">
      <c r="A611" s="154">
        <f t="shared" si="42"/>
        <v>7</v>
      </c>
      <c r="B611" s="385">
        <v>2081103</v>
      </c>
      <c r="C611" s="278" t="s">
        <v>140</v>
      </c>
      <c r="D611" s="283">
        <f>VLOOKUP(B611,'[3]24'!$B$4:$D$1296,3,FALSE)</f>
        <v>0</v>
      </c>
      <c r="E611" s="283">
        <v>0</v>
      </c>
      <c r="F611" s="281" t="str">
        <f t="shared" si="43"/>
        <v/>
      </c>
      <c r="G611" s="249" t="str">
        <f t="shared" si="40"/>
        <v>否</v>
      </c>
      <c r="H611" s="154" t="str">
        <f t="shared" si="41"/>
        <v>项</v>
      </c>
    </row>
    <row r="612" ht="36" customHeight="1" spans="1:8">
      <c r="A612" s="154">
        <f t="shared" si="42"/>
        <v>7</v>
      </c>
      <c r="B612" s="385">
        <v>2081104</v>
      </c>
      <c r="C612" s="278" t="s">
        <v>554</v>
      </c>
      <c r="D612" s="283">
        <f>VLOOKUP(B612,'[3]24'!$B$4:$D$1296,3,FALSE)</f>
        <v>143</v>
      </c>
      <c r="E612" s="283">
        <v>121</v>
      </c>
      <c r="F612" s="281">
        <f t="shared" si="43"/>
        <v>-0.154</v>
      </c>
      <c r="G612" s="249" t="str">
        <f t="shared" si="40"/>
        <v>是</v>
      </c>
      <c r="H612" s="154" t="str">
        <f t="shared" si="41"/>
        <v>项</v>
      </c>
    </row>
    <row r="613" ht="36" customHeight="1" spans="1:8">
      <c r="A613" s="154">
        <f t="shared" si="42"/>
        <v>7</v>
      </c>
      <c r="B613" s="385">
        <v>2081105</v>
      </c>
      <c r="C613" s="278" t="s">
        <v>555</v>
      </c>
      <c r="D613" s="283">
        <f>VLOOKUP(B613,'[3]24'!$B$4:$D$1296,3,FALSE)</f>
        <v>84</v>
      </c>
      <c r="E613" s="283">
        <v>151</v>
      </c>
      <c r="F613" s="281">
        <f t="shared" si="43"/>
        <v>0.798</v>
      </c>
      <c r="G613" s="249" t="str">
        <f t="shared" si="40"/>
        <v>是</v>
      </c>
      <c r="H613" s="154" t="str">
        <f t="shared" si="41"/>
        <v>项</v>
      </c>
    </row>
    <row r="614" ht="36" customHeight="1" spans="1:8">
      <c r="A614" s="154">
        <f t="shared" si="42"/>
        <v>7</v>
      </c>
      <c r="B614" s="385">
        <v>2081106</v>
      </c>
      <c r="C614" s="278" t="s">
        <v>556</v>
      </c>
      <c r="D614" s="283">
        <f>VLOOKUP(B614,'[3]24'!$B$4:$D$1296,3,FALSE)</f>
        <v>0</v>
      </c>
      <c r="E614" s="283">
        <v>0</v>
      </c>
      <c r="F614" s="281" t="str">
        <f t="shared" si="43"/>
        <v/>
      </c>
      <c r="G614" s="249" t="str">
        <f t="shared" si="40"/>
        <v>否</v>
      </c>
      <c r="H614" s="154" t="str">
        <f t="shared" si="41"/>
        <v>项</v>
      </c>
    </row>
    <row r="615" ht="36" customHeight="1" spans="1:8">
      <c r="A615" s="154">
        <f t="shared" si="42"/>
        <v>7</v>
      </c>
      <c r="B615" s="385">
        <v>2081107</v>
      </c>
      <c r="C615" s="278" t="s">
        <v>557</v>
      </c>
      <c r="D615" s="283">
        <f>VLOOKUP(B615,'[3]24'!$B$4:$D$1296,3,FALSE)</f>
        <v>469</v>
      </c>
      <c r="E615" s="283">
        <v>389</v>
      </c>
      <c r="F615" s="281">
        <f t="shared" si="43"/>
        <v>-0.171</v>
      </c>
      <c r="G615" s="249" t="str">
        <f t="shared" si="40"/>
        <v>是</v>
      </c>
      <c r="H615" s="154" t="str">
        <f t="shared" si="41"/>
        <v>项</v>
      </c>
    </row>
    <row r="616" ht="36" customHeight="1" spans="1:8">
      <c r="A616" s="154">
        <f t="shared" si="42"/>
        <v>7</v>
      </c>
      <c r="B616" s="385">
        <v>2081199</v>
      </c>
      <c r="C616" s="278" t="s">
        <v>558</v>
      </c>
      <c r="D616" s="283">
        <f>VLOOKUP(B616,'[3]24'!$B$4:$D$1296,3,FALSE)</f>
        <v>176</v>
      </c>
      <c r="E616" s="283">
        <v>98</v>
      </c>
      <c r="F616" s="281">
        <f t="shared" si="43"/>
        <v>-0.443</v>
      </c>
      <c r="G616" s="249" t="str">
        <f t="shared" si="40"/>
        <v>是</v>
      </c>
      <c r="H616" s="154" t="str">
        <f t="shared" si="41"/>
        <v>项</v>
      </c>
    </row>
    <row r="617" ht="36" customHeight="1" spans="1:8">
      <c r="A617" s="154">
        <f t="shared" si="42"/>
        <v>5</v>
      </c>
      <c r="B617" s="384">
        <v>20816</v>
      </c>
      <c r="C617" s="274" t="s">
        <v>559</v>
      </c>
      <c r="D617" s="307">
        <f>VLOOKUP(B617,'[3]24'!$B$4:$D$1296,3,FALSE)</f>
        <v>49</v>
      </c>
      <c r="E617" s="307">
        <v>74</v>
      </c>
      <c r="F617" s="276">
        <f t="shared" si="43"/>
        <v>0.51</v>
      </c>
      <c r="G617" s="249" t="str">
        <f t="shared" si="40"/>
        <v>是</v>
      </c>
      <c r="H617" s="154" t="str">
        <f t="shared" si="41"/>
        <v>款</v>
      </c>
    </row>
    <row r="618" ht="36" customHeight="1" spans="1:8">
      <c r="A618" s="154">
        <f t="shared" si="42"/>
        <v>7</v>
      </c>
      <c r="B618" s="385">
        <v>2081601</v>
      </c>
      <c r="C618" s="278" t="s">
        <v>138</v>
      </c>
      <c r="D618" s="283">
        <f>VLOOKUP(B618,'[3]24'!$B$4:$D$1296,3,FALSE)</f>
        <v>39</v>
      </c>
      <c r="E618" s="283">
        <v>54</v>
      </c>
      <c r="F618" s="281">
        <f t="shared" si="43"/>
        <v>0.385</v>
      </c>
      <c r="G618" s="249" t="str">
        <f t="shared" si="40"/>
        <v>是</v>
      </c>
      <c r="H618" s="154" t="str">
        <f t="shared" si="41"/>
        <v>项</v>
      </c>
    </row>
    <row r="619" ht="36" customHeight="1" spans="1:8">
      <c r="A619" s="154">
        <f t="shared" si="42"/>
        <v>7</v>
      </c>
      <c r="B619" s="385">
        <v>2081602</v>
      </c>
      <c r="C619" s="278" t="s">
        <v>139</v>
      </c>
      <c r="D619" s="283">
        <f>VLOOKUP(B619,'[3]24'!$B$4:$D$1296,3,FALSE)</f>
        <v>0</v>
      </c>
      <c r="E619" s="283">
        <v>0</v>
      </c>
      <c r="F619" s="281" t="str">
        <f t="shared" si="43"/>
        <v/>
      </c>
      <c r="G619" s="249" t="str">
        <f t="shared" si="40"/>
        <v>否</v>
      </c>
      <c r="H619" s="154" t="str">
        <f t="shared" si="41"/>
        <v>项</v>
      </c>
    </row>
    <row r="620" ht="36" customHeight="1" spans="1:8">
      <c r="A620" s="154">
        <f t="shared" si="42"/>
        <v>7</v>
      </c>
      <c r="B620" s="385">
        <v>2081603</v>
      </c>
      <c r="C620" s="278" t="s">
        <v>140</v>
      </c>
      <c r="D620" s="283">
        <f>VLOOKUP(B620,'[3]24'!$B$4:$D$1296,3,FALSE)</f>
        <v>0</v>
      </c>
      <c r="E620" s="283">
        <v>0</v>
      </c>
      <c r="F620" s="281" t="str">
        <f t="shared" si="43"/>
        <v/>
      </c>
      <c r="G620" s="249" t="str">
        <f t="shared" si="40"/>
        <v>否</v>
      </c>
      <c r="H620" s="154" t="str">
        <f t="shared" si="41"/>
        <v>项</v>
      </c>
    </row>
    <row r="621" ht="36" customHeight="1" spans="1:8">
      <c r="A621" s="154">
        <f t="shared" si="42"/>
        <v>7</v>
      </c>
      <c r="B621" s="385">
        <v>2081699</v>
      </c>
      <c r="C621" s="278" t="s">
        <v>560</v>
      </c>
      <c r="D621" s="283">
        <f>VLOOKUP(B621,'[3]24'!$B$4:$D$1296,3,FALSE)</f>
        <v>10</v>
      </c>
      <c r="E621" s="283">
        <v>20</v>
      </c>
      <c r="F621" s="281">
        <f t="shared" si="43"/>
        <v>1</v>
      </c>
      <c r="G621" s="249" t="str">
        <f t="shared" si="40"/>
        <v>是</v>
      </c>
      <c r="H621" s="154" t="str">
        <f t="shared" si="41"/>
        <v>项</v>
      </c>
    </row>
    <row r="622" ht="36" customHeight="1" spans="1:8">
      <c r="A622" s="154">
        <f t="shared" si="42"/>
        <v>5</v>
      </c>
      <c r="B622" s="384">
        <v>20819</v>
      </c>
      <c r="C622" s="274" t="s">
        <v>561</v>
      </c>
      <c r="D622" s="307">
        <f>VLOOKUP(B622,'[3]24'!$B$4:$D$1296,3,FALSE)</f>
        <v>2707</v>
      </c>
      <c r="E622" s="307">
        <v>1025</v>
      </c>
      <c r="F622" s="276">
        <f t="shared" si="43"/>
        <v>-0.621</v>
      </c>
      <c r="G622" s="249" t="str">
        <f t="shared" si="40"/>
        <v>是</v>
      </c>
      <c r="H622" s="154" t="str">
        <f t="shared" si="41"/>
        <v>款</v>
      </c>
    </row>
    <row r="623" ht="36" customHeight="1" spans="1:8">
      <c r="A623" s="154">
        <f t="shared" si="42"/>
        <v>7</v>
      </c>
      <c r="B623" s="385">
        <v>2081901</v>
      </c>
      <c r="C623" s="278" t="s">
        <v>562</v>
      </c>
      <c r="D623" s="283">
        <f>VLOOKUP(B623,'[3]24'!$B$4:$D$1296,3,FALSE)</f>
        <v>1213</v>
      </c>
      <c r="E623" s="283">
        <v>480</v>
      </c>
      <c r="F623" s="281">
        <f t="shared" si="43"/>
        <v>-0.604</v>
      </c>
      <c r="G623" s="249" t="str">
        <f t="shared" si="40"/>
        <v>是</v>
      </c>
      <c r="H623" s="154" t="str">
        <f t="shared" si="41"/>
        <v>项</v>
      </c>
    </row>
    <row r="624" ht="36" customHeight="1" spans="1:8">
      <c r="A624" s="154">
        <f t="shared" si="42"/>
        <v>7</v>
      </c>
      <c r="B624" s="385">
        <v>2081902</v>
      </c>
      <c r="C624" s="278" t="s">
        <v>563</v>
      </c>
      <c r="D624" s="283">
        <f>VLOOKUP(B624,'[3]24'!$B$4:$D$1296,3,FALSE)</f>
        <v>1494</v>
      </c>
      <c r="E624" s="283">
        <v>545</v>
      </c>
      <c r="F624" s="281">
        <f t="shared" si="43"/>
        <v>-0.635</v>
      </c>
      <c r="G624" s="249" t="str">
        <f t="shared" si="40"/>
        <v>是</v>
      </c>
      <c r="H624" s="154" t="str">
        <f t="shared" si="41"/>
        <v>项</v>
      </c>
    </row>
    <row r="625" ht="36" customHeight="1" spans="1:8">
      <c r="A625" s="154">
        <f t="shared" si="42"/>
        <v>5</v>
      </c>
      <c r="B625" s="384">
        <v>20820</v>
      </c>
      <c r="C625" s="274" t="s">
        <v>564</v>
      </c>
      <c r="D625" s="307">
        <f>VLOOKUP(B625,'[3]24'!$B$4:$D$1296,3,FALSE)</f>
        <v>859</v>
      </c>
      <c r="E625" s="307">
        <v>124</v>
      </c>
      <c r="F625" s="276">
        <f t="shared" si="43"/>
        <v>-0.856</v>
      </c>
      <c r="G625" s="249" t="str">
        <f t="shared" si="40"/>
        <v>是</v>
      </c>
      <c r="H625" s="154" t="str">
        <f t="shared" si="41"/>
        <v>款</v>
      </c>
    </row>
    <row r="626" ht="36" customHeight="1" spans="1:8">
      <c r="A626" s="154">
        <f t="shared" si="42"/>
        <v>7</v>
      </c>
      <c r="B626" s="385">
        <v>2082001</v>
      </c>
      <c r="C626" s="278" t="s">
        <v>565</v>
      </c>
      <c r="D626" s="283">
        <f>VLOOKUP(B626,'[3]24'!$B$4:$D$1296,3,FALSE)</f>
        <v>293</v>
      </c>
      <c r="E626" s="283">
        <v>114</v>
      </c>
      <c r="F626" s="281">
        <f t="shared" si="43"/>
        <v>-0.611</v>
      </c>
      <c r="G626" s="249" t="str">
        <f t="shared" si="40"/>
        <v>是</v>
      </c>
      <c r="H626" s="154" t="str">
        <f t="shared" si="41"/>
        <v>项</v>
      </c>
    </row>
    <row r="627" ht="36" customHeight="1" spans="1:8">
      <c r="A627" s="154">
        <f t="shared" si="42"/>
        <v>7</v>
      </c>
      <c r="B627" s="385">
        <v>2082002</v>
      </c>
      <c r="C627" s="278" t="s">
        <v>566</v>
      </c>
      <c r="D627" s="283">
        <f>VLOOKUP(B627,'[3]24'!$B$4:$D$1296,3,FALSE)</f>
        <v>566</v>
      </c>
      <c r="E627" s="283">
        <v>10</v>
      </c>
      <c r="F627" s="281">
        <f t="shared" si="43"/>
        <v>-0.982</v>
      </c>
      <c r="G627" s="249" t="str">
        <f t="shared" si="40"/>
        <v>是</v>
      </c>
      <c r="H627" s="154" t="str">
        <f t="shared" si="41"/>
        <v>项</v>
      </c>
    </row>
    <row r="628" ht="36" customHeight="1" spans="1:8">
      <c r="A628" s="154">
        <f t="shared" si="42"/>
        <v>5</v>
      </c>
      <c r="B628" s="384">
        <v>20821</v>
      </c>
      <c r="C628" s="274" t="s">
        <v>567</v>
      </c>
      <c r="D628" s="307">
        <f>VLOOKUP(B628,'[3]24'!$B$4:$D$1296,3,FALSE)</f>
        <v>245</v>
      </c>
      <c r="E628" s="307">
        <v>74</v>
      </c>
      <c r="F628" s="276">
        <f t="shared" si="43"/>
        <v>-0.698</v>
      </c>
      <c r="G628" s="249" t="str">
        <f t="shared" si="40"/>
        <v>是</v>
      </c>
      <c r="H628" s="154" t="str">
        <f t="shared" si="41"/>
        <v>款</v>
      </c>
    </row>
    <row r="629" ht="36" customHeight="1" spans="1:8">
      <c r="A629" s="154">
        <f t="shared" si="42"/>
        <v>7</v>
      </c>
      <c r="B629" s="385">
        <v>2082101</v>
      </c>
      <c r="C629" s="278" t="s">
        <v>568</v>
      </c>
      <c r="D629" s="283">
        <f>VLOOKUP(B629,'[3]24'!$B$4:$D$1296,3,FALSE)</f>
        <v>0</v>
      </c>
      <c r="E629" s="283">
        <v>0</v>
      </c>
      <c r="F629" s="281" t="str">
        <f t="shared" si="43"/>
        <v/>
      </c>
      <c r="G629" s="249" t="str">
        <f t="shared" si="40"/>
        <v>否</v>
      </c>
      <c r="H629" s="154" t="str">
        <f t="shared" si="41"/>
        <v>项</v>
      </c>
    </row>
    <row r="630" ht="36" customHeight="1" spans="1:8">
      <c r="A630" s="154">
        <f t="shared" si="42"/>
        <v>7</v>
      </c>
      <c r="B630" s="385">
        <v>2082102</v>
      </c>
      <c r="C630" s="278" t="s">
        <v>569</v>
      </c>
      <c r="D630" s="283">
        <f>VLOOKUP(B630,'[3]24'!$B$4:$D$1296,3,FALSE)</f>
        <v>245</v>
      </c>
      <c r="E630" s="283">
        <v>74</v>
      </c>
      <c r="F630" s="281">
        <f t="shared" si="43"/>
        <v>-0.698</v>
      </c>
      <c r="G630" s="249" t="str">
        <f t="shared" si="40"/>
        <v>是</v>
      </c>
      <c r="H630" s="154" t="str">
        <f t="shared" si="41"/>
        <v>项</v>
      </c>
    </row>
    <row r="631" ht="36" customHeight="1" spans="1:8">
      <c r="A631" s="154">
        <f t="shared" si="42"/>
        <v>5</v>
      </c>
      <c r="B631" s="384">
        <v>20824</v>
      </c>
      <c r="C631" s="274" t="s">
        <v>570</v>
      </c>
      <c r="D631" s="307">
        <f>VLOOKUP(B631,'[3]24'!$B$4:$D$1296,3,FALSE)</f>
        <v>0</v>
      </c>
      <c r="E631" s="307">
        <v>0</v>
      </c>
      <c r="F631" s="276" t="str">
        <f t="shared" si="43"/>
        <v/>
      </c>
      <c r="G631" s="249" t="str">
        <f t="shared" si="40"/>
        <v>否</v>
      </c>
      <c r="H631" s="154" t="str">
        <f t="shared" si="41"/>
        <v>款</v>
      </c>
    </row>
    <row r="632" ht="36" customHeight="1" spans="1:8">
      <c r="A632" s="154">
        <f t="shared" si="42"/>
        <v>7</v>
      </c>
      <c r="B632" s="385">
        <v>2082401</v>
      </c>
      <c r="C632" s="278" t="s">
        <v>571</v>
      </c>
      <c r="D632" s="283">
        <f>VLOOKUP(B632,'[3]24'!$B$4:$D$1296,3,FALSE)</f>
        <v>0</v>
      </c>
      <c r="E632" s="283">
        <v>0</v>
      </c>
      <c r="F632" s="281" t="str">
        <f t="shared" si="43"/>
        <v/>
      </c>
      <c r="G632" s="249" t="str">
        <f t="shared" si="40"/>
        <v>否</v>
      </c>
      <c r="H632" s="154" t="str">
        <f t="shared" si="41"/>
        <v>项</v>
      </c>
    </row>
    <row r="633" ht="36" customHeight="1" spans="1:8">
      <c r="A633" s="154">
        <f t="shared" si="42"/>
        <v>7</v>
      </c>
      <c r="B633" s="385">
        <v>2082402</v>
      </c>
      <c r="C633" s="278" t="s">
        <v>572</v>
      </c>
      <c r="D633" s="283">
        <f>VLOOKUP(B633,'[3]24'!$B$4:$D$1296,3,FALSE)</f>
        <v>0</v>
      </c>
      <c r="E633" s="283">
        <v>0</v>
      </c>
      <c r="F633" s="281" t="str">
        <f t="shared" si="43"/>
        <v/>
      </c>
      <c r="G633" s="249" t="str">
        <f t="shared" si="40"/>
        <v>否</v>
      </c>
      <c r="H633" s="154" t="str">
        <f t="shared" si="41"/>
        <v>项</v>
      </c>
    </row>
    <row r="634" ht="36" customHeight="1" spans="1:8">
      <c r="A634" s="154">
        <f t="shared" si="42"/>
        <v>5</v>
      </c>
      <c r="B634" s="384">
        <v>20825</v>
      </c>
      <c r="C634" s="274" t="s">
        <v>573</v>
      </c>
      <c r="D634" s="307">
        <f>VLOOKUP(B634,'[3]24'!$B$4:$D$1296,3,FALSE)</f>
        <v>79</v>
      </c>
      <c r="E634" s="307">
        <v>73</v>
      </c>
      <c r="F634" s="276">
        <f t="shared" si="43"/>
        <v>-0.076</v>
      </c>
      <c r="G634" s="249" t="str">
        <f t="shared" si="40"/>
        <v>是</v>
      </c>
      <c r="H634" s="154" t="str">
        <f t="shared" si="41"/>
        <v>款</v>
      </c>
    </row>
    <row r="635" ht="36" customHeight="1" spans="1:8">
      <c r="A635" s="154">
        <f t="shared" si="42"/>
        <v>7</v>
      </c>
      <c r="B635" s="385">
        <v>2082501</v>
      </c>
      <c r="C635" s="278" t="s">
        <v>574</v>
      </c>
      <c r="D635" s="283">
        <f>VLOOKUP(B635,'[3]24'!$B$4:$D$1296,3,FALSE)</f>
        <v>0</v>
      </c>
      <c r="E635" s="283">
        <v>0</v>
      </c>
      <c r="F635" s="281" t="str">
        <f t="shared" si="43"/>
        <v/>
      </c>
      <c r="G635" s="249" t="str">
        <f t="shared" si="40"/>
        <v>否</v>
      </c>
      <c r="H635" s="154" t="str">
        <f t="shared" si="41"/>
        <v>项</v>
      </c>
    </row>
    <row r="636" ht="36" customHeight="1" spans="1:8">
      <c r="A636" s="154">
        <f t="shared" si="42"/>
        <v>7</v>
      </c>
      <c r="B636" s="385">
        <v>2082502</v>
      </c>
      <c r="C636" s="278" t="s">
        <v>575</v>
      </c>
      <c r="D636" s="283">
        <f>VLOOKUP(B636,'[3]24'!$B$4:$D$1296,3,FALSE)</f>
        <v>79</v>
      </c>
      <c r="E636" s="283">
        <v>73</v>
      </c>
      <c r="F636" s="281">
        <f t="shared" si="43"/>
        <v>-0.076</v>
      </c>
      <c r="G636" s="249" t="str">
        <f t="shared" ref="G636:G658" si="44">IF(LEN(B636)=3,"是",IF(C636&lt;&gt;"",IF(SUM(D636:E636)&lt;&gt;0,"是","否"),"是"))</f>
        <v>是</v>
      </c>
      <c r="H636" s="154" t="str">
        <f t="shared" ref="H636:H658" si="45">IF(LEN(B636)=3,"类",IF(LEN(B636)=5,"款","项"))</f>
        <v>项</v>
      </c>
    </row>
    <row r="637" ht="36" customHeight="1" spans="1:8">
      <c r="A637" s="154">
        <f t="shared" si="42"/>
        <v>5</v>
      </c>
      <c r="B637" s="384">
        <v>20826</v>
      </c>
      <c r="C637" s="274" t="s">
        <v>576</v>
      </c>
      <c r="D637" s="307">
        <f>VLOOKUP(B637,'[3]24'!$B$4:$D$1296,3,FALSE)</f>
        <v>2820</v>
      </c>
      <c r="E637" s="307">
        <v>517</v>
      </c>
      <c r="F637" s="276">
        <f t="shared" si="43"/>
        <v>-0.817</v>
      </c>
      <c r="G637" s="249" t="str">
        <f t="shared" si="44"/>
        <v>是</v>
      </c>
      <c r="H637" s="154" t="str">
        <f t="shared" si="45"/>
        <v>款</v>
      </c>
    </row>
    <row r="638" ht="36" customHeight="1" spans="1:8">
      <c r="A638" s="154">
        <f t="shared" si="42"/>
        <v>7</v>
      </c>
      <c r="B638" s="385">
        <v>2082601</v>
      </c>
      <c r="C638" s="278" t="s">
        <v>577</v>
      </c>
      <c r="D638" s="283">
        <f>VLOOKUP(B638,'[3]24'!$B$4:$D$1296,3,FALSE)</f>
        <v>0</v>
      </c>
      <c r="E638" s="283">
        <v>0</v>
      </c>
      <c r="F638" s="281" t="str">
        <f t="shared" si="43"/>
        <v/>
      </c>
      <c r="G638" s="249" t="str">
        <f t="shared" si="44"/>
        <v>否</v>
      </c>
      <c r="H638" s="154" t="str">
        <f t="shared" si="45"/>
        <v>项</v>
      </c>
    </row>
    <row r="639" ht="36" customHeight="1" spans="1:8">
      <c r="A639" s="154">
        <f t="shared" si="42"/>
        <v>7</v>
      </c>
      <c r="B639" s="385">
        <v>2082602</v>
      </c>
      <c r="C639" s="278" t="s">
        <v>578</v>
      </c>
      <c r="D639" s="283">
        <f>VLOOKUP(B639,'[3]24'!$B$4:$D$1296,3,FALSE)</f>
        <v>2820</v>
      </c>
      <c r="E639" s="283">
        <v>517</v>
      </c>
      <c r="F639" s="281">
        <f t="shared" si="43"/>
        <v>-0.817</v>
      </c>
      <c r="G639" s="249" t="str">
        <f t="shared" si="44"/>
        <v>是</v>
      </c>
      <c r="H639" s="154" t="str">
        <f t="shared" si="45"/>
        <v>项</v>
      </c>
    </row>
    <row r="640" ht="36" customHeight="1" spans="1:8">
      <c r="A640" s="154">
        <f t="shared" si="42"/>
        <v>7</v>
      </c>
      <c r="B640" s="385">
        <v>2082699</v>
      </c>
      <c r="C640" s="278" t="s">
        <v>579</v>
      </c>
      <c r="D640" s="283">
        <f>VLOOKUP(B640,'[3]24'!$B$4:$D$1296,3,FALSE)</f>
        <v>0</v>
      </c>
      <c r="E640" s="283">
        <v>0</v>
      </c>
      <c r="F640" s="281" t="str">
        <f t="shared" si="43"/>
        <v/>
      </c>
      <c r="G640" s="249" t="str">
        <f t="shared" si="44"/>
        <v>否</v>
      </c>
      <c r="H640" s="154" t="str">
        <f t="shared" si="45"/>
        <v>项</v>
      </c>
    </row>
    <row r="641" ht="36" customHeight="1" spans="1:8">
      <c r="A641" s="154">
        <f t="shared" si="42"/>
        <v>5</v>
      </c>
      <c r="B641" s="384">
        <v>20827</v>
      </c>
      <c r="C641" s="274" t="s">
        <v>580</v>
      </c>
      <c r="D641" s="307">
        <f>VLOOKUP(B641,'[3]24'!$B$4:$D$1296,3,FALSE)</f>
        <v>0</v>
      </c>
      <c r="E641" s="307">
        <v>0</v>
      </c>
      <c r="F641" s="276" t="str">
        <f t="shared" si="43"/>
        <v/>
      </c>
      <c r="G641" s="249" t="str">
        <f t="shared" si="44"/>
        <v>否</v>
      </c>
      <c r="H641" s="154" t="str">
        <f t="shared" si="45"/>
        <v>款</v>
      </c>
    </row>
    <row r="642" ht="36" customHeight="1" spans="1:8">
      <c r="A642" s="154">
        <f t="shared" si="42"/>
        <v>7</v>
      </c>
      <c r="B642" s="385">
        <v>2082701</v>
      </c>
      <c r="C642" s="278" t="s">
        <v>581</v>
      </c>
      <c r="D642" s="283">
        <f>VLOOKUP(B642,'[3]24'!$B$4:$D$1296,3,FALSE)</f>
        <v>0</v>
      </c>
      <c r="E642" s="283">
        <v>0</v>
      </c>
      <c r="F642" s="281" t="str">
        <f t="shared" si="43"/>
        <v/>
      </c>
      <c r="G642" s="249" t="str">
        <f t="shared" si="44"/>
        <v>否</v>
      </c>
      <c r="H642" s="154" t="str">
        <f t="shared" si="45"/>
        <v>项</v>
      </c>
    </row>
    <row r="643" ht="36" customHeight="1" spans="1:8">
      <c r="A643" s="154">
        <f t="shared" si="42"/>
        <v>7</v>
      </c>
      <c r="B643" s="385">
        <v>2082702</v>
      </c>
      <c r="C643" s="278" t="s">
        <v>582</v>
      </c>
      <c r="D643" s="283">
        <f>VLOOKUP(B643,'[3]24'!$B$4:$D$1296,3,FALSE)</f>
        <v>0</v>
      </c>
      <c r="E643" s="283">
        <v>0</v>
      </c>
      <c r="F643" s="281" t="str">
        <f t="shared" si="43"/>
        <v/>
      </c>
      <c r="G643" s="249" t="str">
        <f t="shared" si="44"/>
        <v>否</v>
      </c>
      <c r="H643" s="154" t="str">
        <f t="shared" si="45"/>
        <v>项</v>
      </c>
    </row>
    <row r="644" ht="36" customHeight="1" spans="1:8">
      <c r="A644" s="154">
        <f t="shared" si="42"/>
        <v>7</v>
      </c>
      <c r="B644" s="385">
        <v>2082703</v>
      </c>
      <c r="C644" s="278" t="s">
        <v>583</v>
      </c>
      <c r="D644" s="283"/>
      <c r="E644" s="283"/>
      <c r="F644" s="281" t="str">
        <f t="shared" si="43"/>
        <v/>
      </c>
      <c r="G644" s="249" t="str">
        <f t="shared" si="44"/>
        <v>否</v>
      </c>
      <c r="H644" s="154" t="str">
        <f t="shared" si="45"/>
        <v>项</v>
      </c>
    </row>
    <row r="645" ht="36" customHeight="1" spans="1:8">
      <c r="A645" s="154">
        <f t="shared" ref="A645:A708" si="46">LEN(B645)</f>
        <v>7</v>
      </c>
      <c r="B645" s="385">
        <v>2082799</v>
      </c>
      <c r="C645" s="278" t="s">
        <v>584</v>
      </c>
      <c r="D645" s="283">
        <f>VLOOKUP(B645,'[3]24'!$B$4:$D$1296,3,FALSE)</f>
        <v>0</v>
      </c>
      <c r="E645" s="283">
        <v>0</v>
      </c>
      <c r="F645" s="281" t="str">
        <f t="shared" ref="F645:F708" si="47">IF(D645&lt;&gt;0,E645/D645-1,"")</f>
        <v/>
      </c>
      <c r="G645" s="249" t="str">
        <f t="shared" si="44"/>
        <v>否</v>
      </c>
      <c r="H645" s="154" t="str">
        <f t="shared" si="45"/>
        <v>项</v>
      </c>
    </row>
    <row r="646" ht="36" customHeight="1" spans="1:8">
      <c r="A646" s="154">
        <f t="shared" si="46"/>
        <v>5</v>
      </c>
      <c r="B646" s="384">
        <v>20828</v>
      </c>
      <c r="C646" s="274" t="s">
        <v>585</v>
      </c>
      <c r="D646" s="307">
        <f>VLOOKUP(B646,'[3]24'!$B$4:$D$1296,3,FALSE)</f>
        <v>470</v>
      </c>
      <c r="E646" s="307">
        <v>315</v>
      </c>
      <c r="F646" s="276">
        <f t="shared" si="47"/>
        <v>-0.33</v>
      </c>
      <c r="G646" s="249" t="str">
        <f t="shared" si="44"/>
        <v>是</v>
      </c>
      <c r="H646" s="154" t="str">
        <f t="shared" si="45"/>
        <v>款</v>
      </c>
    </row>
    <row r="647" ht="36" customHeight="1" spans="1:8">
      <c r="A647" s="154">
        <f t="shared" si="46"/>
        <v>7</v>
      </c>
      <c r="B647" s="385">
        <v>2082801</v>
      </c>
      <c r="C647" s="278" t="s">
        <v>138</v>
      </c>
      <c r="D647" s="283">
        <f>VLOOKUP(B647,'[3]24'!$B$4:$D$1296,3,FALSE)</f>
        <v>218</v>
      </c>
      <c r="E647" s="283">
        <v>103</v>
      </c>
      <c r="F647" s="281">
        <f t="shared" si="47"/>
        <v>-0.528</v>
      </c>
      <c r="G647" s="249" t="str">
        <f t="shared" si="44"/>
        <v>是</v>
      </c>
      <c r="H647" s="154" t="str">
        <f t="shared" si="45"/>
        <v>项</v>
      </c>
    </row>
    <row r="648" ht="36" customHeight="1" spans="1:8">
      <c r="A648" s="154">
        <f t="shared" si="46"/>
        <v>7</v>
      </c>
      <c r="B648" s="385">
        <v>2082802</v>
      </c>
      <c r="C648" s="278" t="s">
        <v>139</v>
      </c>
      <c r="D648" s="283">
        <f>VLOOKUP(B648,'[3]24'!$B$4:$D$1296,3,FALSE)</f>
        <v>45</v>
      </c>
      <c r="E648" s="283">
        <v>0</v>
      </c>
      <c r="F648" s="281">
        <f t="shared" si="47"/>
        <v>-1</v>
      </c>
      <c r="G648" s="249" t="str">
        <f t="shared" si="44"/>
        <v>是</v>
      </c>
      <c r="H648" s="154" t="str">
        <f t="shared" si="45"/>
        <v>项</v>
      </c>
    </row>
    <row r="649" ht="36" customHeight="1" spans="1:8">
      <c r="A649" s="154">
        <f t="shared" si="46"/>
        <v>7</v>
      </c>
      <c r="B649" s="385">
        <v>2082803</v>
      </c>
      <c r="C649" s="278" t="s">
        <v>140</v>
      </c>
      <c r="D649" s="283">
        <f>VLOOKUP(B649,'[3]24'!$B$4:$D$1296,3,FALSE)</f>
        <v>0</v>
      </c>
      <c r="E649" s="283">
        <v>0</v>
      </c>
      <c r="F649" s="281" t="str">
        <f t="shared" si="47"/>
        <v/>
      </c>
      <c r="G649" s="249" t="str">
        <f t="shared" si="44"/>
        <v>否</v>
      </c>
      <c r="H649" s="154" t="str">
        <f t="shared" si="45"/>
        <v>项</v>
      </c>
    </row>
    <row r="650" ht="36" customHeight="1" spans="1:8">
      <c r="A650" s="154">
        <f t="shared" si="46"/>
        <v>7</v>
      </c>
      <c r="B650" s="385">
        <v>2082804</v>
      </c>
      <c r="C650" s="278" t="s">
        <v>586</v>
      </c>
      <c r="D650" s="283">
        <f>VLOOKUP(B650,'[3]24'!$B$4:$D$1296,3,FALSE)</f>
        <v>90</v>
      </c>
      <c r="E650" s="283">
        <v>102</v>
      </c>
      <c r="F650" s="281">
        <f t="shared" si="47"/>
        <v>0.133</v>
      </c>
      <c r="G650" s="249" t="str">
        <f t="shared" si="44"/>
        <v>是</v>
      </c>
      <c r="H650" s="154" t="str">
        <f t="shared" si="45"/>
        <v>项</v>
      </c>
    </row>
    <row r="651" ht="36" customHeight="1" spans="1:8">
      <c r="A651" s="154">
        <f t="shared" si="46"/>
        <v>7</v>
      </c>
      <c r="B651" s="385">
        <v>2082805</v>
      </c>
      <c r="C651" s="278" t="s">
        <v>587</v>
      </c>
      <c r="D651" s="283">
        <f>VLOOKUP(B651,'[3]24'!$B$4:$D$1296,3,FALSE)</f>
        <v>0</v>
      </c>
      <c r="E651" s="283">
        <v>0</v>
      </c>
      <c r="F651" s="281" t="str">
        <f t="shared" si="47"/>
        <v/>
      </c>
      <c r="G651" s="249" t="str">
        <f t="shared" si="44"/>
        <v>否</v>
      </c>
      <c r="H651" s="154" t="str">
        <f t="shared" si="45"/>
        <v>项</v>
      </c>
    </row>
    <row r="652" ht="36" customHeight="1" spans="1:8">
      <c r="A652" s="154">
        <f t="shared" si="46"/>
        <v>7</v>
      </c>
      <c r="B652" s="385">
        <v>2082850</v>
      </c>
      <c r="C652" s="278" t="s">
        <v>147</v>
      </c>
      <c r="D652" s="283">
        <f>VLOOKUP(B652,'[3]24'!$B$4:$D$1296,3,FALSE)</f>
        <v>104</v>
      </c>
      <c r="E652" s="283">
        <v>104</v>
      </c>
      <c r="F652" s="281">
        <f t="shared" si="47"/>
        <v>0</v>
      </c>
      <c r="G652" s="249" t="str">
        <f t="shared" si="44"/>
        <v>是</v>
      </c>
      <c r="H652" s="154" t="str">
        <f t="shared" si="45"/>
        <v>项</v>
      </c>
    </row>
    <row r="653" ht="36" customHeight="1" spans="1:8">
      <c r="A653" s="154">
        <f t="shared" si="46"/>
        <v>7</v>
      </c>
      <c r="B653" s="385">
        <v>2082899</v>
      </c>
      <c r="C653" s="278" t="s">
        <v>588</v>
      </c>
      <c r="D653" s="283">
        <f>VLOOKUP(B653,'[3]24'!$B$4:$D$1296,3,FALSE)</f>
        <v>13</v>
      </c>
      <c r="E653" s="283">
        <v>6</v>
      </c>
      <c r="F653" s="281">
        <f t="shared" si="47"/>
        <v>-0.538</v>
      </c>
      <c r="G653" s="249" t="str">
        <f t="shared" si="44"/>
        <v>是</v>
      </c>
      <c r="H653" s="154" t="str">
        <f t="shared" si="45"/>
        <v>项</v>
      </c>
    </row>
    <row r="654" ht="36" customHeight="1" spans="1:8">
      <c r="A654" s="154">
        <f t="shared" si="46"/>
        <v>5</v>
      </c>
      <c r="B654" s="384">
        <v>20830</v>
      </c>
      <c r="C654" s="274" t="s">
        <v>589</v>
      </c>
      <c r="D654" s="307">
        <f>VLOOKUP(B654,'[3]24'!$B$4:$D$1296,3,FALSE)</f>
        <v>0</v>
      </c>
      <c r="E654" s="307">
        <v>0</v>
      </c>
      <c r="F654" s="276" t="str">
        <f t="shared" si="47"/>
        <v/>
      </c>
      <c r="G654" s="249" t="str">
        <f t="shared" si="44"/>
        <v>否</v>
      </c>
      <c r="H654" s="154" t="str">
        <f t="shared" si="45"/>
        <v>款</v>
      </c>
    </row>
    <row r="655" ht="36" customHeight="1" spans="1:8">
      <c r="A655" s="154">
        <f t="shared" si="46"/>
        <v>7</v>
      </c>
      <c r="B655" s="385">
        <v>2083001</v>
      </c>
      <c r="C655" s="278" t="s">
        <v>590</v>
      </c>
      <c r="D655" s="283">
        <f>VLOOKUP(B655,'[3]24'!$B$4:$D$1296,3,FALSE)</f>
        <v>0</v>
      </c>
      <c r="E655" s="283">
        <v>0</v>
      </c>
      <c r="F655" s="281" t="str">
        <f t="shared" si="47"/>
        <v/>
      </c>
      <c r="G655" s="249" t="str">
        <f t="shared" si="44"/>
        <v>否</v>
      </c>
      <c r="H655" s="154" t="str">
        <f t="shared" si="45"/>
        <v>项</v>
      </c>
    </row>
    <row r="656" ht="36" customHeight="1" spans="1:8">
      <c r="A656" s="154">
        <f t="shared" si="46"/>
        <v>7</v>
      </c>
      <c r="B656" s="385">
        <v>2083099</v>
      </c>
      <c r="C656" s="278" t="s">
        <v>591</v>
      </c>
      <c r="D656" s="283">
        <f>VLOOKUP(B656,'[3]24'!$B$4:$D$1296,3,FALSE)</f>
        <v>0</v>
      </c>
      <c r="E656" s="283">
        <v>0</v>
      </c>
      <c r="F656" s="281" t="str">
        <f t="shared" si="47"/>
        <v/>
      </c>
      <c r="G656" s="249" t="str">
        <f t="shared" si="44"/>
        <v>否</v>
      </c>
      <c r="H656" s="154" t="str">
        <f t="shared" si="45"/>
        <v>项</v>
      </c>
    </row>
    <row r="657" ht="36" customHeight="1" spans="1:8">
      <c r="A657" s="154">
        <f t="shared" si="46"/>
        <v>5</v>
      </c>
      <c r="B657" s="384">
        <v>20899</v>
      </c>
      <c r="C657" s="274" t="s">
        <v>592</v>
      </c>
      <c r="D657" s="307">
        <f>VLOOKUP(B657,'[3]24'!$B$4:$D$1296,3,FALSE)</f>
        <v>484</v>
      </c>
      <c r="E657" s="307">
        <v>344</v>
      </c>
      <c r="F657" s="276">
        <f t="shared" si="47"/>
        <v>-0.289</v>
      </c>
      <c r="G657" s="249" t="str">
        <f t="shared" si="44"/>
        <v>是</v>
      </c>
      <c r="H657" s="154" t="str">
        <f t="shared" si="45"/>
        <v>款</v>
      </c>
    </row>
    <row r="658" ht="36" customHeight="1" spans="1:8">
      <c r="A658" s="154">
        <f t="shared" si="46"/>
        <v>7</v>
      </c>
      <c r="B658" s="278">
        <v>2089999</v>
      </c>
      <c r="C658" s="278" t="s">
        <v>593</v>
      </c>
      <c r="D658" s="283">
        <f>VLOOKUP(B658,'[3]24'!$B$4:$D$1296,3,FALSE)</f>
        <v>484</v>
      </c>
      <c r="E658" s="283">
        <v>344</v>
      </c>
      <c r="F658" s="281">
        <f t="shared" si="47"/>
        <v>-0.289</v>
      </c>
      <c r="G658" s="249" t="str">
        <f t="shared" si="44"/>
        <v>是</v>
      </c>
      <c r="H658" s="154" t="str">
        <f t="shared" si="45"/>
        <v>项</v>
      </c>
    </row>
    <row r="659" ht="36" customHeight="1" spans="1:8">
      <c r="A659" s="154">
        <f t="shared" si="46"/>
        <v>3</v>
      </c>
      <c r="B659" s="384">
        <v>210</v>
      </c>
      <c r="C659" s="274" t="s">
        <v>87</v>
      </c>
      <c r="D659" s="307">
        <f>VLOOKUP(B659,'[3]24'!$B$4:$D$1296,3,FALSE)</f>
        <v>19148</v>
      </c>
      <c r="E659" s="307">
        <v>14426</v>
      </c>
      <c r="F659" s="276">
        <f t="shared" si="47"/>
        <v>-0.247</v>
      </c>
      <c r="G659" s="249" t="str">
        <f t="shared" ref="G659:G697" si="48">IF(LEN(B659)=3,"是",IF(C659&lt;&gt;"",IF(SUM(D659:E659)&lt;&gt;0,"是","否"),"是"))</f>
        <v>是</v>
      </c>
      <c r="H659" s="154" t="str">
        <f t="shared" ref="H659:H697" si="49">IF(LEN(B659)=3,"类",IF(LEN(B659)=5,"款","项"))</f>
        <v>类</v>
      </c>
    </row>
    <row r="660" ht="36" customHeight="1" spans="1:8">
      <c r="A660" s="154">
        <f t="shared" si="46"/>
        <v>5</v>
      </c>
      <c r="B660" s="384">
        <v>21001</v>
      </c>
      <c r="C660" s="274" t="s">
        <v>594</v>
      </c>
      <c r="D660" s="307">
        <f>VLOOKUP(B660,'[3]24'!$B$4:$D$1296,3,FALSE)</f>
        <v>532</v>
      </c>
      <c r="E660" s="307">
        <v>481</v>
      </c>
      <c r="F660" s="276">
        <f t="shared" si="47"/>
        <v>-0.096</v>
      </c>
      <c r="G660" s="249" t="str">
        <f t="shared" si="48"/>
        <v>是</v>
      </c>
      <c r="H660" s="154" t="str">
        <f t="shared" si="49"/>
        <v>款</v>
      </c>
    </row>
    <row r="661" ht="36" customHeight="1" spans="1:8">
      <c r="A661" s="154">
        <f t="shared" si="46"/>
        <v>7</v>
      </c>
      <c r="B661" s="385">
        <v>2100101</v>
      </c>
      <c r="C661" s="278" t="s">
        <v>138</v>
      </c>
      <c r="D661" s="283">
        <f>VLOOKUP(B661,'[3]24'!$B$4:$D$1296,3,FALSE)</f>
        <v>326</v>
      </c>
      <c r="E661" s="283">
        <v>270</v>
      </c>
      <c r="F661" s="281">
        <f t="shared" si="47"/>
        <v>-0.172</v>
      </c>
      <c r="G661" s="249" t="str">
        <f t="shared" si="48"/>
        <v>是</v>
      </c>
      <c r="H661" s="154" t="str">
        <f t="shared" si="49"/>
        <v>项</v>
      </c>
    </row>
    <row r="662" ht="36" customHeight="1" spans="1:8">
      <c r="A662" s="154">
        <f t="shared" si="46"/>
        <v>7</v>
      </c>
      <c r="B662" s="385">
        <v>2100102</v>
      </c>
      <c r="C662" s="278" t="s">
        <v>139</v>
      </c>
      <c r="D662" s="283">
        <f>VLOOKUP(B662,'[3]24'!$B$4:$D$1296,3,FALSE)</f>
        <v>0</v>
      </c>
      <c r="E662" s="283">
        <v>0</v>
      </c>
      <c r="F662" s="281" t="str">
        <f t="shared" si="47"/>
        <v/>
      </c>
      <c r="G662" s="249" t="str">
        <f t="shared" si="48"/>
        <v>否</v>
      </c>
      <c r="H662" s="154" t="str">
        <f t="shared" si="49"/>
        <v>项</v>
      </c>
    </row>
    <row r="663" ht="36" customHeight="1" spans="1:8">
      <c r="A663" s="154">
        <f t="shared" si="46"/>
        <v>7</v>
      </c>
      <c r="B663" s="385">
        <v>2100103</v>
      </c>
      <c r="C663" s="278" t="s">
        <v>140</v>
      </c>
      <c r="D663" s="283">
        <f>VLOOKUP(B663,'[3]24'!$B$4:$D$1296,3,FALSE)</f>
        <v>0</v>
      </c>
      <c r="E663" s="283">
        <v>0</v>
      </c>
      <c r="F663" s="281" t="str">
        <f t="shared" si="47"/>
        <v/>
      </c>
      <c r="G663" s="249" t="str">
        <f t="shared" si="48"/>
        <v>否</v>
      </c>
      <c r="H663" s="154" t="str">
        <f t="shared" si="49"/>
        <v>项</v>
      </c>
    </row>
    <row r="664" ht="36" customHeight="1" spans="1:8">
      <c r="A664" s="154">
        <f t="shared" si="46"/>
        <v>7</v>
      </c>
      <c r="B664" s="385">
        <v>2100199</v>
      </c>
      <c r="C664" s="278" t="s">
        <v>595</v>
      </c>
      <c r="D664" s="283">
        <f>VLOOKUP(B664,'[3]24'!$B$4:$D$1296,3,FALSE)</f>
        <v>206</v>
      </c>
      <c r="E664" s="283">
        <v>211</v>
      </c>
      <c r="F664" s="281">
        <f t="shared" si="47"/>
        <v>0.024</v>
      </c>
      <c r="G664" s="249" t="str">
        <f t="shared" si="48"/>
        <v>是</v>
      </c>
      <c r="H664" s="154" t="str">
        <f t="shared" si="49"/>
        <v>项</v>
      </c>
    </row>
    <row r="665" ht="36" customHeight="1" spans="1:8">
      <c r="A665" s="154">
        <f t="shared" si="46"/>
        <v>5</v>
      </c>
      <c r="B665" s="384">
        <v>21002</v>
      </c>
      <c r="C665" s="274" t="s">
        <v>596</v>
      </c>
      <c r="D665" s="307">
        <f>VLOOKUP(B665,'[3]24'!$B$4:$D$1296,3,FALSE)</f>
        <v>1977</v>
      </c>
      <c r="E665" s="307">
        <v>922</v>
      </c>
      <c r="F665" s="276">
        <f t="shared" si="47"/>
        <v>-0.534</v>
      </c>
      <c r="G665" s="249" t="str">
        <f t="shared" si="48"/>
        <v>是</v>
      </c>
      <c r="H665" s="154" t="str">
        <f t="shared" si="49"/>
        <v>款</v>
      </c>
    </row>
    <row r="666" ht="36" customHeight="1" spans="1:8">
      <c r="A666" s="154">
        <f t="shared" si="46"/>
        <v>7</v>
      </c>
      <c r="B666" s="385">
        <v>2100201</v>
      </c>
      <c r="C666" s="278" t="s">
        <v>597</v>
      </c>
      <c r="D666" s="283">
        <f>VLOOKUP(B666,'[3]24'!$B$4:$D$1296,3,FALSE)</f>
        <v>1130</v>
      </c>
      <c r="E666" s="283">
        <v>201</v>
      </c>
      <c r="F666" s="281">
        <f t="shared" si="47"/>
        <v>-0.822</v>
      </c>
      <c r="G666" s="249" t="str">
        <f t="shared" si="48"/>
        <v>是</v>
      </c>
      <c r="H666" s="154" t="str">
        <f t="shared" si="49"/>
        <v>项</v>
      </c>
    </row>
    <row r="667" ht="36" customHeight="1" spans="1:8">
      <c r="A667" s="154">
        <f t="shared" si="46"/>
        <v>7</v>
      </c>
      <c r="B667" s="385">
        <v>2100202</v>
      </c>
      <c r="C667" s="278" t="s">
        <v>598</v>
      </c>
      <c r="D667" s="283">
        <f>VLOOKUP(B667,'[3]24'!$B$4:$D$1296,3,FALSE)</f>
        <v>724</v>
      </c>
      <c r="E667" s="283">
        <v>721</v>
      </c>
      <c r="F667" s="281">
        <f t="shared" si="47"/>
        <v>-0.004</v>
      </c>
      <c r="G667" s="249" t="str">
        <f t="shared" si="48"/>
        <v>是</v>
      </c>
      <c r="H667" s="154" t="str">
        <f t="shared" si="49"/>
        <v>项</v>
      </c>
    </row>
    <row r="668" ht="36" customHeight="1" spans="1:8">
      <c r="A668" s="154">
        <f t="shared" si="46"/>
        <v>7</v>
      </c>
      <c r="B668" s="385">
        <v>2100203</v>
      </c>
      <c r="C668" s="278" t="s">
        <v>599</v>
      </c>
      <c r="D668" s="283">
        <f>VLOOKUP(B668,'[3]24'!$B$4:$D$1296,3,FALSE)</f>
        <v>0</v>
      </c>
      <c r="E668" s="283">
        <v>0</v>
      </c>
      <c r="F668" s="281" t="str">
        <f t="shared" si="47"/>
        <v/>
      </c>
      <c r="G668" s="249" t="str">
        <f t="shared" si="48"/>
        <v>否</v>
      </c>
      <c r="H668" s="154" t="str">
        <f t="shared" si="49"/>
        <v>项</v>
      </c>
    </row>
    <row r="669" ht="36" customHeight="1" spans="1:8">
      <c r="A669" s="154">
        <f t="shared" si="46"/>
        <v>7</v>
      </c>
      <c r="B669" s="385">
        <v>2100204</v>
      </c>
      <c r="C669" s="278" t="s">
        <v>600</v>
      </c>
      <c r="D669" s="283">
        <f>VLOOKUP(B669,'[3]24'!$B$4:$D$1296,3,FALSE)</f>
        <v>0</v>
      </c>
      <c r="E669" s="283">
        <v>0</v>
      </c>
      <c r="F669" s="281" t="str">
        <f t="shared" si="47"/>
        <v/>
      </c>
      <c r="G669" s="249" t="str">
        <f t="shared" si="48"/>
        <v>否</v>
      </c>
      <c r="H669" s="154" t="str">
        <f t="shared" si="49"/>
        <v>项</v>
      </c>
    </row>
    <row r="670" ht="36" customHeight="1" spans="1:8">
      <c r="A670" s="154">
        <f t="shared" si="46"/>
        <v>7</v>
      </c>
      <c r="B670" s="385">
        <v>2100205</v>
      </c>
      <c r="C670" s="278" t="s">
        <v>601</v>
      </c>
      <c r="D670" s="283">
        <f>VLOOKUP(B670,'[3]24'!$B$4:$D$1296,3,FALSE)</f>
        <v>0</v>
      </c>
      <c r="E670" s="283">
        <v>0</v>
      </c>
      <c r="F670" s="281" t="str">
        <f t="shared" si="47"/>
        <v/>
      </c>
      <c r="G670" s="249" t="str">
        <f t="shared" si="48"/>
        <v>否</v>
      </c>
      <c r="H670" s="154" t="str">
        <f t="shared" si="49"/>
        <v>项</v>
      </c>
    </row>
    <row r="671" ht="36" customHeight="1" spans="1:8">
      <c r="A671" s="154">
        <f t="shared" si="46"/>
        <v>7</v>
      </c>
      <c r="B671" s="385">
        <v>2100206</v>
      </c>
      <c r="C671" s="278" t="s">
        <v>602</v>
      </c>
      <c r="D671" s="283">
        <f>VLOOKUP(B671,'[3]24'!$B$4:$D$1296,3,FALSE)</f>
        <v>0</v>
      </c>
      <c r="E671" s="283">
        <v>0</v>
      </c>
      <c r="F671" s="281" t="str">
        <f t="shared" si="47"/>
        <v/>
      </c>
      <c r="G671" s="249" t="str">
        <f t="shared" si="48"/>
        <v>否</v>
      </c>
      <c r="H671" s="154" t="str">
        <f t="shared" si="49"/>
        <v>项</v>
      </c>
    </row>
    <row r="672" ht="36" customHeight="1" spans="1:8">
      <c r="A672" s="154">
        <f t="shared" si="46"/>
        <v>7</v>
      </c>
      <c r="B672" s="385">
        <v>2100207</v>
      </c>
      <c r="C672" s="278" t="s">
        <v>603</v>
      </c>
      <c r="D672" s="283">
        <f>VLOOKUP(B672,'[3]24'!$B$4:$D$1296,3,FALSE)</f>
        <v>0</v>
      </c>
      <c r="E672" s="283">
        <v>0</v>
      </c>
      <c r="F672" s="281" t="str">
        <f t="shared" si="47"/>
        <v/>
      </c>
      <c r="G672" s="249" t="str">
        <f t="shared" si="48"/>
        <v>否</v>
      </c>
      <c r="H672" s="154" t="str">
        <f t="shared" si="49"/>
        <v>项</v>
      </c>
    </row>
    <row r="673" ht="36" customHeight="1" spans="1:8">
      <c r="A673" s="154">
        <f t="shared" si="46"/>
        <v>7</v>
      </c>
      <c r="B673" s="385">
        <v>2100208</v>
      </c>
      <c r="C673" s="278" t="s">
        <v>604</v>
      </c>
      <c r="D673" s="283">
        <f>VLOOKUP(B673,'[3]24'!$B$4:$D$1296,3,FALSE)</f>
        <v>0</v>
      </c>
      <c r="E673" s="283">
        <v>0</v>
      </c>
      <c r="F673" s="281" t="str">
        <f t="shared" si="47"/>
        <v/>
      </c>
      <c r="G673" s="249" t="str">
        <f t="shared" si="48"/>
        <v>否</v>
      </c>
      <c r="H673" s="154" t="str">
        <f t="shared" si="49"/>
        <v>项</v>
      </c>
    </row>
    <row r="674" ht="36" customHeight="1" spans="1:8">
      <c r="A674" s="154">
        <f t="shared" si="46"/>
        <v>7</v>
      </c>
      <c r="B674" s="385">
        <v>2100209</v>
      </c>
      <c r="C674" s="278" t="s">
        <v>605</v>
      </c>
      <c r="D674" s="283">
        <f>VLOOKUP(B674,'[3]24'!$B$4:$D$1296,3,FALSE)</f>
        <v>0</v>
      </c>
      <c r="E674" s="283">
        <v>0</v>
      </c>
      <c r="F674" s="281" t="str">
        <f t="shared" si="47"/>
        <v/>
      </c>
      <c r="G674" s="249" t="str">
        <f t="shared" si="48"/>
        <v>否</v>
      </c>
      <c r="H674" s="154" t="str">
        <f t="shared" si="49"/>
        <v>项</v>
      </c>
    </row>
    <row r="675" ht="36" customHeight="1" spans="1:8">
      <c r="A675" s="154">
        <f t="shared" si="46"/>
        <v>7</v>
      </c>
      <c r="B675" s="385">
        <v>2100210</v>
      </c>
      <c r="C675" s="278" t="s">
        <v>606</v>
      </c>
      <c r="D675" s="283">
        <f>VLOOKUP(B675,'[3]24'!$B$4:$D$1296,3,FALSE)</f>
        <v>0</v>
      </c>
      <c r="E675" s="283">
        <v>0</v>
      </c>
      <c r="F675" s="281" t="str">
        <f t="shared" si="47"/>
        <v/>
      </c>
      <c r="G675" s="249" t="str">
        <f t="shared" si="48"/>
        <v>否</v>
      </c>
      <c r="H675" s="154" t="str">
        <f t="shared" si="49"/>
        <v>项</v>
      </c>
    </row>
    <row r="676" ht="36" customHeight="1" spans="1:8">
      <c r="A676" s="154">
        <f t="shared" si="46"/>
        <v>7</v>
      </c>
      <c r="B676" s="385">
        <v>2100211</v>
      </c>
      <c r="C676" s="278" t="s">
        <v>607</v>
      </c>
      <c r="D676" s="283">
        <f>VLOOKUP(B676,'[3]24'!$B$4:$D$1296,3,FALSE)</f>
        <v>0</v>
      </c>
      <c r="E676" s="283">
        <v>0</v>
      </c>
      <c r="F676" s="281" t="str">
        <f t="shared" si="47"/>
        <v/>
      </c>
      <c r="G676" s="249" t="str">
        <f t="shared" si="48"/>
        <v>否</v>
      </c>
      <c r="H676" s="154" t="str">
        <f t="shared" si="49"/>
        <v>项</v>
      </c>
    </row>
    <row r="677" ht="36" customHeight="1" spans="1:8">
      <c r="A677" s="154">
        <f t="shared" si="46"/>
        <v>7</v>
      </c>
      <c r="B677" s="385">
        <v>2100212</v>
      </c>
      <c r="C677" s="278" t="s">
        <v>608</v>
      </c>
      <c r="D677" s="283">
        <f>VLOOKUP(B677,'[3]24'!$B$4:$D$1296,3,FALSE)</f>
        <v>0</v>
      </c>
      <c r="E677" s="283">
        <v>0</v>
      </c>
      <c r="F677" s="281" t="str">
        <f t="shared" si="47"/>
        <v/>
      </c>
      <c r="G677" s="249" t="str">
        <f t="shared" si="48"/>
        <v>否</v>
      </c>
      <c r="H677" s="154" t="str">
        <f t="shared" si="49"/>
        <v>项</v>
      </c>
    </row>
    <row r="678" ht="36" customHeight="1" spans="1:8">
      <c r="A678" s="154">
        <f t="shared" si="46"/>
        <v>7</v>
      </c>
      <c r="B678" s="385">
        <v>2100299</v>
      </c>
      <c r="C678" s="278" t="s">
        <v>609</v>
      </c>
      <c r="D678" s="283">
        <f>VLOOKUP(B678,'[3]24'!$B$4:$D$1296,3,FALSE)</f>
        <v>123</v>
      </c>
      <c r="E678" s="283">
        <v>0</v>
      </c>
      <c r="F678" s="281">
        <f t="shared" si="47"/>
        <v>-1</v>
      </c>
      <c r="G678" s="249" t="str">
        <f t="shared" si="48"/>
        <v>是</v>
      </c>
      <c r="H678" s="154" t="str">
        <f t="shared" si="49"/>
        <v>项</v>
      </c>
    </row>
    <row r="679" ht="36" customHeight="1" spans="1:8">
      <c r="A679" s="154">
        <f t="shared" si="46"/>
        <v>5</v>
      </c>
      <c r="B679" s="384">
        <v>21003</v>
      </c>
      <c r="C679" s="274" t="s">
        <v>610</v>
      </c>
      <c r="D679" s="307">
        <f>VLOOKUP(B679,'[3]24'!$B$4:$D$1296,3,FALSE)</f>
        <v>2414</v>
      </c>
      <c r="E679" s="307">
        <v>2127</v>
      </c>
      <c r="F679" s="276">
        <f t="shared" si="47"/>
        <v>-0.119</v>
      </c>
      <c r="G679" s="249" t="str">
        <f t="shared" si="48"/>
        <v>是</v>
      </c>
      <c r="H679" s="154" t="str">
        <f t="shared" si="49"/>
        <v>款</v>
      </c>
    </row>
    <row r="680" ht="36" customHeight="1" spans="1:8">
      <c r="A680" s="154">
        <f t="shared" si="46"/>
        <v>7</v>
      </c>
      <c r="B680" s="385">
        <v>2100301</v>
      </c>
      <c r="C680" s="278" t="s">
        <v>611</v>
      </c>
      <c r="D680" s="283">
        <f>VLOOKUP(B680,'[3]24'!$B$4:$D$1296,3,FALSE)</f>
        <v>142</v>
      </c>
      <c r="E680" s="283">
        <v>127</v>
      </c>
      <c r="F680" s="281">
        <f t="shared" si="47"/>
        <v>-0.106</v>
      </c>
      <c r="G680" s="249" t="str">
        <f t="shared" si="48"/>
        <v>是</v>
      </c>
      <c r="H680" s="154" t="str">
        <f t="shared" si="49"/>
        <v>项</v>
      </c>
    </row>
    <row r="681" ht="36" customHeight="1" spans="1:8">
      <c r="A681" s="154">
        <f t="shared" si="46"/>
        <v>7</v>
      </c>
      <c r="B681" s="385">
        <v>2100302</v>
      </c>
      <c r="C681" s="278" t="s">
        <v>612</v>
      </c>
      <c r="D681" s="283">
        <f>VLOOKUP(B681,'[3]24'!$B$4:$D$1296,3,FALSE)</f>
        <v>1918</v>
      </c>
      <c r="E681" s="283">
        <v>1947</v>
      </c>
      <c r="F681" s="281">
        <f t="shared" si="47"/>
        <v>0.015</v>
      </c>
      <c r="G681" s="249" t="str">
        <f t="shared" si="48"/>
        <v>是</v>
      </c>
      <c r="H681" s="154" t="str">
        <f t="shared" si="49"/>
        <v>项</v>
      </c>
    </row>
    <row r="682" ht="36" customHeight="1" spans="1:8">
      <c r="A682" s="154">
        <f t="shared" si="46"/>
        <v>7</v>
      </c>
      <c r="B682" s="385">
        <v>2100399</v>
      </c>
      <c r="C682" s="278" t="s">
        <v>613</v>
      </c>
      <c r="D682" s="283">
        <f>VLOOKUP(B682,'[3]24'!$B$4:$D$1296,3,FALSE)</f>
        <v>354</v>
      </c>
      <c r="E682" s="283">
        <v>53</v>
      </c>
      <c r="F682" s="281">
        <f t="shared" si="47"/>
        <v>-0.85</v>
      </c>
      <c r="G682" s="249" t="str">
        <f t="shared" si="48"/>
        <v>是</v>
      </c>
      <c r="H682" s="154" t="str">
        <f t="shared" si="49"/>
        <v>项</v>
      </c>
    </row>
    <row r="683" ht="36" customHeight="1" spans="1:8">
      <c r="A683" s="154">
        <f t="shared" si="46"/>
        <v>5</v>
      </c>
      <c r="B683" s="384">
        <v>21004</v>
      </c>
      <c r="C683" s="274" t="s">
        <v>614</v>
      </c>
      <c r="D683" s="307">
        <f>VLOOKUP(B683,'[3]24'!$B$4:$D$1296,3,FALSE)</f>
        <v>3611</v>
      </c>
      <c r="E683" s="307">
        <v>1880</v>
      </c>
      <c r="F683" s="276">
        <f t="shared" si="47"/>
        <v>-0.479</v>
      </c>
      <c r="G683" s="249" t="str">
        <f t="shared" si="48"/>
        <v>是</v>
      </c>
      <c r="H683" s="154" t="str">
        <f t="shared" si="49"/>
        <v>款</v>
      </c>
    </row>
    <row r="684" ht="36" customHeight="1" spans="1:8">
      <c r="A684" s="154">
        <f t="shared" si="46"/>
        <v>7</v>
      </c>
      <c r="B684" s="385">
        <v>2100401</v>
      </c>
      <c r="C684" s="278" t="s">
        <v>615</v>
      </c>
      <c r="D684" s="283">
        <f>VLOOKUP(B684,'[3]24'!$B$4:$D$1296,3,FALSE)</f>
        <v>684</v>
      </c>
      <c r="E684" s="283">
        <v>588</v>
      </c>
      <c r="F684" s="281">
        <f t="shared" si="47"/>
        <v>-0.14</v>
      </c>
      <c r="G684" s="249" t="str">
        <f t="shared" si="48"/>
        <v>是</v>
      </c>
      <c r="H684" s="154" t="str">
        <f t="shared" si="49"/>
        <v>项</v>
      </c>
    </row>
    <row r="685" ht="36" customHeight="1" spans="1:8">
      <c r="A685" s="154">
        <f t="shared" si="46"/>
        <v>7</v>
      </c>
      <c r="B685" s="385">
        <v>2100402</v>
      </c>
      <c r="C685" s="278" t="s">
        <v>616</v>
      </c>
      <c r="D685" s="283">
        <f>VLOOKUP(B685,'[3]24'!$B$4:$D$1296,3,FALSE)</f>
        <v>139</v>
      </c>
      <c r="E685" s="283">
        <v>135</v>
      </c>
      <c r="F685" s="281">
        <f t="shared" si="47"/>
        <v>-0.029</v>
      </c>
      <c r="G685" s="249" t="str">
        <f t="shared" si="48"/>
        <v>是</v>
      </c>
      <c r="H685" s="154" t="str">
        <f t="shared" si="49"/>
        <v>项</v>
      </c>
    </row>
    <row r="686" ht="36" customHeight="1" spans="1:8">
      <c r="A686" s="154">
        <f t="shared" si="46"/>
        <v>7</v>
      </c>
      <c r="B686" s="385">
        <v>2100403</v>
      </c>
      <c r="C686" s="278" t="s">
        <v>617</v>
      </c>
      <c r="D686" s="283">
        <f>VLOOKUP(B686,'[3]24'!$B$4:$D$1296,3,FALSE)</f>
        <v>730</v>
      </c>
      <c r="E686" s="283">
        <v>718</v>
      </c>
      <c r="F686" s="281">
        <f t="shared" si="47"/>
        <v>-0.016</v>
      </c>
      <c r="G686" s="249" t="str">
        <f t="shared" si="48"/>
        <v>是</v>
      </c>
      <c r="H686" s="154" t="str">
        <f t="shared" si="49"/>
        <v>项</v>
      </c>
    </row>
    <row r="687" ht="36" customHeight="1" spans="1:8">
      <c r="A687" s="154">
        <f t="shared" si="46"/>
        <v>7</v>
      </c>
      <c r="B687" s="385">
        <v>2100404</v>
      </c>
      <c r="C687" s="278" t="s">
        <v>618</v>
      </c>
      <c r="D687" s="283">
        <f>VLOOKUP(B687,'[3]24'!$B$4:$D$1296,3,FALSE)</f>
        <v>0</v>
      </c>
      <c r="E687" s="283">
        <v>0</v>
      </c>
      <c r="F687" s="281" t="str">
        <f t="shared" si="47"/>
        <v/>
      </c>
      <c r="G687" s="249" t="str">
        <f t="shared" si="48"/>
        <v>否</v>
      </c>
      <c r="H687" s="154" t="str">
        <f t="shared" si="49"/>
        <v>项</v>
      </c>
    </row>
    <row r="688" ht="36" customHeight="1" spans="1:8">
      <c r="A688" s="154">
        <f t="shared" si="46"/>
        <v>7</v>
      </c>
      <c r="B688" s="385">
        <v>2100405</v>
      </c>
      <c r="C688" s="278" t="s">
        <v>619</v>
      </c>
      <c r="D688" s="283">
        <f>VLOOKUP(B688,'[3]24'!$B$4:$D$1296,3,FALSE)</f>
        <v>205</v>
      </c>
      <c r="E688" s="283">
        <v>185</v>
      </c>
      <c r="F688" s="281">
        <f t="shared" si="47"/>
        <v>-0.098</v>
      </c>
      <c r="G688" s="249" t="str">
        <f t="shared" si="48"/>
        <v>是</v>
      </c>
      <c r="H688" s="154" t="str">
        <f t="shared" si="49"/>
        <v>项</v>
      </c>
    </row>
    <row r="689" ht="36" customHeight="1" spans="1:8">
      <c r="A689" s="154">
        <f t="shared" si="46"/>
        <v>7</v>
      </c>
      <c r="B689" s="385">
        <v>2100406</v>
      </c>
      <c r="C689" s="278" t="s">
        <v>620</v>
      </c>
      <c r="D689" s="283">
        <f>VLOOKUP(B689,'[3]24'!$B$4:$D$1296,3,FALSE)</f>
        <v>0</v>
      </c>
      <c r="E689" s="283">
        <v>0</v>
      </c>
      <c r="F689" s="281" t="str">
        <f t="shared" si="47"/>
        <v/>
      </c>
      <c r="G689" s="249" t="str">
        <f t="shared" si="48"/>
        <v>否</v>
      </c>
      <c r="H689" s="154" t="str">
        <f t="shared" si="49"/>
        <v>项</v>
      </c>
    </row>
    <row r="690" ht="36" customHeight="1" spans="1:8">
      <c r="A690" s="154">
        <f t="shared" si="46"/>
        <v>7</v>
      </c>
      <c r="B690" s="385">
        <v>2100407</v>
      </c>
      <c r="C690" s="278" t="s">
        <v>621</v>
      </c>
      <c r="D690" s="283">
        <f>VLOOKUP(B690,'[3]24'!$B$4:$D$1296,3,FALSE)</f>
        <v>0</v>
      </c>
      <c r="E690" s="283">
        <v>0</v>
      </c>
      <c r="F690" s="281" t="str">
        <f t="shared" si="47"/>
        <v/>
      </c>
      <c r="G690" s="249" t="str">
        <f t="shared" si="48"/>
        <v>否</v>
      </c>
      <c r="H690" s="154" t="str">
        <f t="shared" si="49"/>
        <v>项</v>
      </c>
    </row>
    <row r="691" ht="36" customHeight="1" spans="1:8">
      <c r="A691" s="154">
        <f t="shared" si="46"/>
        <v>7</v>
      </c>
      <c r="B691" s="385">
        <v>2100408</v>
      </c>
      <c r="C691" s="278" t="s">
        <v>622</v>
      </c>
      <c r="D691" s="283">
        <f>VLOOKUP(B691,'[3]24'!$B$4:$D$1296,3,FALSE)</f>
        <v>880</v>
      </c>
      <c r="E691" s="283">
        <v>143</v>
      </c>
      <c r="F691" s="281">
        <f t="shared" si="47"/>
        <v>-0.838</v>
      </c>
      <c r="G691" s="249" t="str">
        <f t="shared" si="48"/>
        <v>是</v>
      </c>
      <c r="H691" s="154" t="str">
        <f t="shared" si="49"/>
        <v>项</v>
      </c>
    </row>
    <row r="692" ht="36" customHeight="1" spans="1:8">
      <c r="A692" s="154">
        <f t="shared" si="46"/>
        <v>7</v>
      </c>
      <c r="B692" s="385">
        <v>2100409</v>
      </c>
      <c r="C692" s="278" t="s">
        <v>623</v>
      </c>
      <c r="D692" s="283">
        <f>VLOOKUP(B692,'[3]24'!$B$4:$D$1296,3,FALSE)</f>
        <v>570</v>
      </c>
      <c r="E692" s="283">
        <v>88</v>
      </c>
      <c r="F692" s="281">
        <f t="shared" si="47"/>
        <v>-0.846</v>
      </c>
      <c r="G692" s="249" t="str">
        <f t="shared" si="48"/>
        <v>是</v>
      </c>
      <c r="H692" s="154" t="str">
        <f t="shared" si="49"/>
        <v>项</v>
      </c>
    </row>
    <row r="693" ht="36" customHeight="1" spans="1:8">
      <c r="A693" s="154">
        <f t="shared" si="46"/>
        <v>7</v>
      </c>
      <c r="B693" s="385">
        <v>2100410</v>
      </c>
      <c r="C693" s="278" t="s">
        <v>624</v>
      </c>
      <c r="D693" s="283">
        <f>VLOOKUP(B693,'[3]24'!$B$4:$D$1296,3,FALSE)</f>
        <v>403</v>
      </c>
      <c r="E693" s="283">
        <v>23</v>
      </c>
      <c r="F693" s="281">
        <f t="shared" si="47"/>
        <v>-0.943</v>
      </c>
      <c r="G693" s="249" t="str">
        <f t="shared" si="48"/>
        <v>是</v>
      </c>
      <c r="H693" s="154" t="str">
        <f t="shared" si="49"/>
        <v>项</v>
      </c>
    </row>
    <row r="694" ht="36" customHeight="1" spans="1:8">
      <c r="A694" s="154">
        <f t="shared" si="46"/>
        <v>7</v>
      </c>
      <c r="B694" s="385">
        <v>2100499</v>
      </c>
      <c r="C694" s="278" t="s">
        <v>625</v>
      </c>
      <c r="D694" s="283">
        <f>VLOOKUP(B694,'[3]24'!$B$4:$D$1296,3,FALSE)</f>
        <v>0</v>
      </c>
      <c r="E694" s="283">
        <v>0</v>
      </c>
      <c r="F694" s="281" t="str">
        <f t="shared" si="47"/>
        <v/>
      </c>
      <c r="G694" s="249" t="str">
        <f t="shared" si="48"/>
        <v>否</v>
      </c>
      <c r="H694" s="154" t="str">
        <f t="shared" si="49"/>
        <v>项</v>
      </c>
    </row>
    <row r="695" ht="36" customHeight="1" spans="1:8">
      <c r="A695" s="154">
        <f t="shared" si="46"/>
        <v>5</v>
      </c>
      <c r="B695" s="384">
        <v>21006</v>
      </c>
      <c r="C695" s="274" t="s">
        <v>626</v>
      </c>
      <c r="D695" s="307">
        <f>VLOOKUP(B695,'[3]24'!$B$4:$D$1296,3,FALSE)</f>
        <v>50</v>
      </c>
      <c r="E695" s="307">
        <v>0</v>
      </c>
      <c r="F695" s="276">
        <f t="shared" si="47"/>
        <v>-1</v>
      </c>
      <c r="G695" s="249" t="str">
        <f t="shared" si="48"/>
        <v>是</v>
      </c>
      <c r="H695" s="154" t="str">
        <f t="shared" si="49"/>
        <v>款</v>
      </c>
    </row>
    <row r="696" ht="36" customHeight="1" spans="1:8">
      <c r="A696" s="154">
        <f t="shared" si="46"/>
        <v>7</v>
      </c>
      <c r="B696" s="385">
        <v>2100601</v>
      </c>
      <c r="C696" s="278" t="s">
        <v>627</v>
      </c>
      <c r="D696" s="283">
        <f>VLOOKUP(B696,'[3]24'!$B$4:$D$1296,3,FALSE)</f>
        <v>50</v>
      </c>
      <c r="E696" s="283">
        <v>0</v>
      </c>
      <c r="F696" s="281">
        <f t="shared" si="47"/>
        <v>-1</v>
      </c>
      <c r="G696" s="249" t="str">
        <f t="shared" si="48"/>
        <v>是</v>
      </c>
      <c r="H696" s="154" t="str">
        <f t="shared" si="49"/>
        <v>项</v>
      </c>
    </row>
    <row r="697" ht="36" customHeight="1" spans="1:8">
      <c r="A697" s="154">
        <f t="shared" si="46"/>
        <v>7</v>
      </c>
      <c r="B697" s="385">
        <v>2100699</v>
      </c>
      <c r="C697" s="278" t="s">
        <v>628</v>
      </c>
      <c r="D697" s="283">
        <f>VLOOKUP(B697,'[3]24'!$B$4:$D$1296,3,FALSE)</f>
        <v>0</v>
      </c>
      <c r="E697" s="283">
        <v>0</v>
      </c>
      <c r="F697" s="281" t="str">
        <f t="shared" si="47"/>
        <v/>
      </c>
      <c r="G697" s="249" t="str">
        <f t="shared" si="48"/>
        <v>否</v>
      </c>
      <c r="H697" s="154" t="str">
        <f t="shared" si="49"/>
        <v>项</v>
      </c>
    </row>
    <row r="698" ht="36" customHeight="1" spans="1:8">
      <c r="A698" s="154">
        <f t="shared" si="46"/>
        <v>5</v>
      </c>
      <c r="B698" s="384">
        <v>21007</v>
      </c>
      <c r="C698" s="274" t="s">
        <v>629</v>
      </c>
      <c r="D698" s="307">
        <f>VLOOKUP(B698,'[3]24'!$B$4:$D$1296,3,FALSE)</f>
        <v>462</v>
      </c>
      <c r="E698" s="307">
        <v>196</v>
      </c>
      <c r="F698" s="276">
        <f t="shared" si="47"/>
        <v>-0.576</v>
      </c>
      <c r="G698" s="249" t="str">
        <f t="shared" ref="G698:G759" si="50">IF(LEN(B698)=3,"是",IF(C698&lt;&gt;"",IF(SUM(D698:E698)&lt;&gt;0,"是","否"),"是"))</f>
        <v>是</v>
      </c>
      <c r="H698" s="154" t="str">
        <f t="shared" ref="H698:H759" si="51">IF(LEN(B698)=3,"类",IF(LEN(B698)=5,"款","项"))</f>
        <v>款</v>
      </c>
    </row>
    <row r="699" ht="36" customHeight="1" spans="1:8">
      <c r="A699" s="154">
        <f t="shared" si="46"/>
        <v>7</v>
      </c>
      <c r="B699" s="385">
        <v>2100716</v>
      </c>
      <c r="C699" s="278" t="s">
        <v>630</v>
      </c>
      <c r="D699" s="283">
        <f>VLOOKUP(B699,'[3]24'!$B$4:$D$1296,3,FALSE)</f>
        <v>0</v>
      </c>
      <c r="E699" s="283">
        <v>0</v>
      </c>
      <c r="F699" s="281" t="str">
        <f t="shared" si="47"/>
        <v/>
      </c>
      <c r="G699" s="249" t="str">
        <f t="shared" si="50"/>
        <v>否</v>
      </c>
      <c r="H699" s="154" t="str">
        <f t="shared" si="51"/>
        <v>项</v>
      </c>
    </row>
    <row r="700" ht="36" customHeight="1" spans="1:8">
      <c r="A700" s="154">
        <f t="shared" si="46"/>
        <v>7</v>
      </c>
      <c r="B700" s="385">
        <v>2100717</v>
      </c>
      <c r="C700" s="278" t="s">
        <v>631</v>
      </c>
      <c r="D700" s="283">
        <f>VLOOKUP(B700,'[3]24'!$B$4:$D$1296,3,FALSE)</f>
        <v>64</v>
      </c>
      <c r="E700" s="283">
        <v>96</v>
      </c>
      <c r="F700" s="281">
        <f t="shared" si="47"/>
        <v>0.5</v>
      </c>
      <c r="G700" s="249" t="str">
        <f t="shared" si="50"/>
        <v>是</v>
      </c>
      <c r="H700" s="154" t="str">
        <f t="shared" si="51"/>
        <v>项</v>
      </c>
    </row>
    <row r="701" ht="36" customHeight="1" spans="1:8">
      <c r="A701" s="154">
        <f t="shared" si="46"/>
        <v>7</v>
      </c>
      <c r="B701" s="385">
        <v>2100799</v>
      </c>
      <c r="C701" s="278" t="s">
        <v>632</v>
      </c>
      <c r="D701" s="283">
        <f>VLOOKUP(B701,'[3]24'!$B$4:$D$1296,3,FALSE)</f>
        <v>398</v>
      </c>
      <c r="E701" s="283">
        <v>100</v>
      </c>
      <c r="F701" s="281">
        <f t="shared" si="47"/>
        <v>-0.749</v>
      </c>
      <c r="G701" s="249" t="str">
        <f t="shared" si="50"/>
        <v>是</v>
      </c>
      <c r="H701" s="154" t="str">
        <f t="shared" si="51"/>
        <v>项</v>
      </c>
    </row>
    <row r="702" ht="36" customHeight="1" spans="1:8">
      <c r="A702" s="154">
        <f t="shared" si="46"/>
        <v>5</v>
      </c>
      <c r="B702" s="384">
        <v>21011</v>
      </c>
      <c r="C702" s="274" t="s">
        <v>633</v>
      </c>
      <c r="D702" s="307">
        <f>VLOOKUP(B702,'[3]24'!$B$4:$D$1296,3,FALSE)</f>
        <v>7076</v>
      </c>
      <c r="E702" s="307">
        <v>7838</v>
      </c>
      <c r="F702" s="276">
        <f t="shared" si="47"/>
        <v>0.108</v>
      </c>
      <c r="G702" s="249" t="str">
        <f t="shared" si="50"/>
        <v>是</v>
      </c>
      <c r="H702" s="154" t="str">
        <f t="shared" si="51"/>
        <v>款</v>
      </c>
    </row>
    <row r="703" ht="36" customHeight="1" spans="1:8">
      <c r="A703" s="154">
        <f t="shared" si="46"/>
        <v>7</v>
      </c>
      <c r="B703" s="385">
        <v>2101101</v>
      </c>
      <c r="C703" s="278" t="s">
        <v>634</v>
      </c>
      <c r="D703" s="283">
        <f>VLOOKUP(B703,'[3]24'!$B$4:$D$1296,3,FALSE)</f>
        <v>1285</v>
      </c>
      <c r="E703" s="283">
        <v>1188</v>
      </c>
      <c r="F703" s="281">
        <f t="shared" si="47"/>
        <v>-0.075</v>
      </c>
      <c r="G703" s="249" t="str">
        <f t="shared" si="50"/>
        <v>是</v>
      </c>
      <c r="H703" s="154" t="str">
        <f t="shared" si="51"/>
        <v>项</v>
      </c>
    </row>
    <row r="704" ht="36" customHeight="1" spans="1:8">
      <c r="A704" s="154">
        <f t="shared" si="46"/>
        <v>7</v>
      </c>
      <c r="B704" s="385">
        <v>2101102</v>
      </c>
      <c r="C704" s="278" t="s">
        <v>635</v>
      </c>
      <c r="D704" s="283">
        <f>VLOOKUP(B704,'[3]24'!$B$4:$D$1296,3,FALSE)</f>
        <v>2528</v>
      </c>
      <c r="E704" s="283">
        <v>2961</v>
      </c>
      <c r="F704" s="281">
        <f t="shared" si="47"/>
        <v>0.171</v>
      </c>
      <c r="G704" s="249" t="str">
        <f t="shared" si="50"/>
        <v>是</v>
      </c>
      <c r="H704" s="154" t="str">
        <f t="shared" si="51"/>
        <v>项</v>
      </c>
    </row>
    <row r="705" ht="36" customHeight="1" spans="1:8">
      <c r="A705" s="154">
        <f t="shared" si="46"/>
        <v>7</v>
      </c>
      <c r="B705" s="385">
        <v>2101103</v>
      </c>
      <c r="C705" s="278" t="s">
        <v>636</v>
      </c>
      <c r="D705" s="283">
        <f>VLOOKUP(B705,'[3]24'!$B$4:$D$1296,3,FALSE)</f>
        <v>2877</v>
      </c>
      <c r="E705" s="283">
        <v>3289</v>
      </c>
      <c r="F705" s="281">
        <f t="shared" si="47"/>
        <v>0.143</v>
      </c>
      <c r="G705" s="249" t="str">
        <f t="shared" si="50"/>
        <v>是</v>
      </c>
      <c r="H705" s="154" t="str">
        <f t="shared" si="51"/>
        <v>项</v>
      </c>
    </row>
    <row r="706" ht="36" customHeight="1" spans="1:8">
      <c r="A706" s="154">
        <f t="shared" si="46"/>
        <v>7</v>
      </c>
      <c r="B706" s="385">
        <v>2101199</v>
      </c>
      <c r="C706" s="278" t="s">
        <v>637</v>
      </c>
      <c r="D706" s="283">
        <f>VLOOKUP(B706,'[3]24'!$B$4:$D$1296,3,FALSE)</f>
        <v>386</v>
      </c>
      <c r="E706" s="283">
        <v>400</v>
      </c>
      <c r="F706" s="281">
        <f t="shared" si="47"/>
        <v>0.036</v>
      </c>
      <c r="G706" s="249" t="str">
        <f t="shared" si="50"/>
        <v>是</v>
      </c>
      <c r="H706" s="154" t="str">
        <f t="shared" si="51"/>
        <v>项</v>
      </c>
    </row>
    <row r="707" ht="36" customHeight="1" spans="1:8">
      <c r="A707" s="154">
        <f t="shared" si="46"/>
        <v>5</v>
      </c>
      <c r="B707" s="384">
        <v>21012</v>
      </c>
      <c r="C707" s="274" t="s">
        <v>638</v>
      </c>
      <c r="D707" s="307">
        <f>VLOOKUP(B707,'[3]24'!$B$4:$D$1296,3,FALSE)</f>
        <v>721</v>
      </c>
      <c r="E707" s="307">
        <v>379</v>
      </c>
      <c r="F707" s="276">
        <f t="shared" si="47"/>
        <v>-0.474</v>
      </c>
      <c r="G707" s="249" t="str">
        <f t="shared" si="50"/>
        <v>是</v>
      </c>
      <c r="H707" s="154" t="str">
        <f t="shared" si="51"/>
        <v>款</v>
      </c>
    </row>
    <row r="708" ht="36" customHeight="1" spans="1:8">
      <c r="A708" s="154">
        <f t="shared" si="46"/>
        <v>7</v>
      </c>
      <c r="B708" s="385">
        <v>2101201</v>
      </c>
      <c r="C708" s="278" t="s">
        <v>639</v>
      </c>
      <c r="D708" s="283">
        <f>VLOOKUP(B708,'[3]24'!$B$4:$D$1296,3,FALSE)</f>
        <v>80</v>
      </c>
      <c r="E708" s="283">
        <v>0</v>
      </c>
      <c r="F708" s="281">
        <f t="shared" si="47"/>
        <v>-1</v>
      </c>
      <c r="G708" s="249" t="str">
        <f t="shared" si="50"/>
        <v>是</v>
      </c>
      <c r="H708" s="154" t="str">
        <f t="shared" si="51"/>
        <v>项</v>
      </c>
    </row>
    <row r="709" ht="36" customHeight="1" spans="1:8">
      <c r="A709" s="154">
        <f t="shared" ref="A709:A772" si="52">LEN(B709)</f>
        <v>7</v>
      </c>
      <c r="B709" s="385">
        <v>2101202</v>
      </c>
      <c r="C709" s="278" t="s">
        <v>640</v>
      </c>
      <c r="D709" s="283">
        <f>VLOOKUP(B709,'[3]24'!$B$4:$D$1296,3,FALSE)</f>
        <v>641</v>
      </c>
      <c r="E709" s="283">
        <v>379</v>
      </c>
      <c r="F709" s="281">
        <f t="shared" ref="F709:F772" si="53">IF(D709&lt;&gt;0,E709/D709-1,"")</f>
        <v>-0.409</v>
      </c>
      <c r="G709" s="249" t="str">
        <f t="shared" si="50"/>
        <v>是</v>
      </c>
      <c r="H709" s="154" t="str">
        <f t="shared" si="51"/>
        <v>项</v>
      </c>
    </row>
    <row r="710" ht="36" customHeight="1" spans="1:8">
      <c r="A710" s="154">
        <f t="shared" si="52"/>
        <v>7</v>
      </c>
      <c r="B710" s="385">
        <v>2101299</v>
      </c>
      <c r="C710" s="278" t="s">
        <v>641</v>
      </c>
      <c r="D710" s="283">
        <f>VLOOKUP(B710,'[3]24'!$B$4:$D$1296,3,FALSE)</f>
        <v>0</v>
      </c>
      <c r="E710" s="283">
        <v>0</v>
      </c>
      <c r="F710" s="281" t="str">
        <f t="shared" si="53"/>
        <v/>
      </c>
      <c r="G710" s="249" t="str">
        <f t="shared" si="50"/>
        <v>否</v>
      </c>
      <c r="H710" s="154" t="str">
        <f t="shared" si="51"/>
        <v>项</v>
      </c>
    </row>
    <row r="711" ht="36" customHeight="1" spans="1:8">
      <c r="A711" s="154">
        <f t="shared" si="52"/>
        <v>5</v>
      </c>
      <c r="B711" s="384">
        <v>21013</v>
      </c>
      <c r="C711" s="274" t="s">
        <v>642</v>
      </c>
      <c r="D711" s="307">
        <f>VLOOKUP(B711,'[3]24'!$B$4:$D$1296,3,FALSE)</f>
        <v>1125</v>
      </c>
      <c r="E711" s="307">
        <v>149</v>
      </c>
      <c r="F711" s="276">
        <f t="shared" si="53"/>
        <v>-0.868</v>
      </c>
      <c r="G711" s="249" t="str">
        <f t="shared" si="50"/>
        <v>是</v>
      </c>
      <c r="H711" s="154" t="str">
        <f t="shared" si="51"/>
        <v>款</v>
      </c>
    </row>
    <row r="712" ht="36" customHeight="1" spans="1:8">
      <c r="A712" s="154">
        <f t="shared" si="52"/>
        <v>7</v>
      </c>
      <c r="B712" s="385">
        <v>2101301</v>
      </c>
      <c r="C712" s="278" t="s">
        <v>643</v>
      </c>
      <c r="D712" s="283">
        <f>VLOOKUP(B712,'[3]24'!$B$4:$D$1296,3,FALSE)</f>
        <v>1125</v>
      </c>
      <c r="E712" s="283">
        <v>115</v>
      </c>
      <c r="F712" s="281">
        <f t="shared" si="53"/>
        <v>-0.898</v>
      </c>
      <c r="G712" s="249" t="str">
        <f t="shared" si="50"/>
        <v>是</v>
      </c>
      <c r="H712" s="154" t="str">
        <f t="shared" si="51"/>
        <v>项</v>
      </c>
    </row>
    <row r="713" ht="36" customHeight="1" spans="1:8">
      <c r="A713" s="154">
        <f t="shared" si="52"/>
        <v>7</v>
      </c>
      <c r="B713" s="385">
        <v>2101302</v>
      </c>
      <c r="C713" s="278" t="s">
        <v>644</v>
      </c>
      <c r="D713" s="283">
        <f>VLOOKUP(B713,'[3]24'!$B$4:$D$1296,3,FALSE)</f>
        <v>0</v>
      </c>
      <c r="E713" s="283">
        <v>0</v>
      </c>
      <c r="F713" s="281" t="str">
        <f t="shared" si="53"/>
        <v/>
      </c>
      <c r="G713" s="249" t="str">
        <f t="shared" si="50"/>
        <v>否</v>
      </c>
      <c r="H713" s="154" t="str">
        <f t="shared" si="51"/>
        <v>项</v>
      </c>
    </row>
    <row r="714" ht="36" customHeight="1" spans="1:8">
      <c r="A714" s="154">
        <f t="shared" si="52"/>
        <v>7</v>
      </c>
      <c r="B714" s="385">
        <v>2101399</v>
      </c>
      <c r="C714" s="278" t="s">
        <v>645</v>
      </c>
      <c r="D714" s="283">
        <f>VLOOKUP(B714,'[3]24'!$B$4:$D$1296,3,FALSE)</f>
        <v>0</v>
      </c>
      <c r="E714" s="283">
        <v>34</v>
      </c>
      <c r="F714" s="281" t="str">
        <f t="shared" si="53"/>
        <v/>
      </c>
      <c r="G714" s="249" t="str">
        <f t="shared" si="50"/>
        <v>是</v>
      </c>
      <c r="H714" s="154" t="str">
        <f t="shared" si="51"/>
        <v>项</v>
      </c>
    </row>
    <row r="715" ht="36" customHeight="1" spans="1:8">
      <c r="A715" s="154">
        <f t="shared" si="52"/>
        <v>5</v>
      </c>
      <c r="B715" s="384">
        <v>21014</v>
      </c>
      <c r="C715" s="274" t="s">
        <v>646</v>
      </c>
      <c r="D715" s="307">
        <f>VLOOKUP(B715,'[3]24'!$B$4:$D$1296,3,FALSE)</f>
        <v>256</v>
      </c>
      <c r="E715" s="307">
        <v>90</v>
      </c>
      <c r="F715" s="276">
        <f t="shared" si="53"/>
        <v>-0.648</v>
      </c>
      <c r="G715" s="249" t="str">
        <f t="shared" si="50"/>
        <v>是</v>
      </c>
      <c r="H715" s="154" t="str">
        <f t="shared" si="51"/>
        <v>款</v>
      </c>
    </row>
    <row r="716" ht="36" customHeight="1" spans="1:8">
      <c r="A716" s="154">
        <f t="shared" si="52"/>
        <v>7</v>
      </c>
      <c r="B716" s="385">
        <v>2101401</v>
      </c>
      <c r="C716" s="278" t="s">
        <v>647</v>
      </c>
      <c r="D716" s="283">
        <f>VLOOKUP(B716,'[3]24'!$B$4:$D$1296,3,FALSE)</f>
        <v>256</v>
      </c>
      <c r="E716" s="283">
        <v>90</v>
      </c>
      <c r="F716" s="281">
        <f t="shared" si="53"/>
        <v>-0.648</v>
      </c>
      <c r="G716" s="249" t="str">
        <f t="shared" si="50"/>
        <v>是</v>
      </c>
      <c r="H716" s="154" t="str">
        <f t="shared" si="51"/>
        <v>项</v>
      </c>
    </row>
    <row r="717" ht="36" customHeight="1" spans="1:8">
      <c r="A717" s="154">
        <f t="shared" si="52"/>
        <v>7</v>
      </c>
      <c r="B717" s="385">
        <v>2101499</v>
      </c>
      <c r="C717" s="278" t="s">
        <v>648</v>
      </c>
      <c r="D717" s="283">
        <f>VLOOKUP(B717,'[3]24'!$B$4:$D$1296,3,FALSE)</f>
        <v>0</v>
      </c>
      <c r="E717" s="283">
        <v>0</v>
      </c>
      <c r="F717" s="281" t="str">
        <f t="shared" si="53"/>
        <v/>
      </c>
      <c r="G717" s="249" t="str">
        <f t="shared" si="50"/>
        <v>否</v>
      </c>
      <c r="H717" s="154" t="str">
        <f t="shared" si="51"/>
        <v>项</v>
      </c>
    </row>
    <row r="718" ht="36" customHeight="1" spans="1:8">
      <c r="A718" s="154">
        <f t="shared" si="52"/>
        <v>5</v>
      </c>
      <c r="B718" s="384">
        <v>21015</v>
      </c>
      <c r="C718" s="274" t="s">
        <v>649</v>
      </c>
      <c r="D718" s="307">
        <f>VLOOKUP(B718,'[3]24'!$B$4:$D$1296,3,FALSE)</f>
        <v>335</v>
      </c>
      <c r="E718" s="307">
        <v>322</v>
      </c>
      <c r="F718" s="276">
        <f t="shared" si="53"/>
        <v>-0.039</v>
      </c>
      <c r="G718" s="249" t="str">
        <f t="shared" si="50"/>
        <v>是</v>
      </c>
      <c r="H718" s="154" t="str">
        <f t="shared" si="51"/>
        <v>款</v>
      </c>
    </row>
    <row r="719" ht="36" customHeight="1" spans="1:8">
      <c r="A719" s="154">
        <f t="shared" si="52"/>
        <v>7</v>
      </c>
      <c r="B719" s="385">
        <v>2101501</v>
      </c>
      <c r="C719" s="278" t="s">
        <v>138</v>
      </c>
      <c r="D719" s="283">
        <f>VLOOKUP(B719,'[3]24'!$B$4:$D$1296,3,FALSE)</f>
        <v>299</v>
      </c>
      <c r="E719" s="283">
        <v>312</v>
      </c>
      <c r="F719" s="281">
        <f t="shared" si="53"/>
        <v>0.043</v>
      </c>
      <c r="G719" s="249" t="str">
        <f t="shared" si="50"/>
        <v>是</v>
      </c>
      <c r="H719" s="154" t="str">
        <f t="shared" si="51"/>
        <v>项</v>
      </c>
    </row>
    <row r="720" ht="36" customHeight="1" spans="1:8">
      <c r="A720" s="154">
        <f t="shared" si="52"/>
        <v>7</v>
      </c>
      <c r="B720" s="385">
        <v>2101502</v>
      </c>
      <c r="C720" s="278" t="s">
        <v>139</v>
      </c>
      <c r="D720" s="283">
        <f>VLOOKUP(B720,'[3]24'!$B$4:$D$1296,3,FALSE)</f>
        <v>0</v>
      </c>
      <c r="E720" s="283">
        <v>0</v>
      </c>
      <c r="F720" s="281" t="str">
        <f t="shared" si="53"/>
        <v/>
      </c>
      <c r="G720" s="249" t="str">
        <f t="shared" si="50"/>
        <v>否</v>
      </c>
      <c r="H720" s="154" t="str">
        <f t="shared" si="51"/>
        <v>项</v>
      </c>
    </row>
    <row r="721" ht="36" customHeight="1" spans="1:8">
      <c r="A721" s="154">
        <f t="shared" si="52"/>
        <v>7</v>
      </c>
      <c r="B721" s="385">
        <v>2101503</v>
      </c>
      <c r="C721" s="278" t="s">
        <v>140</v>
      </c>
      <c r="D721" s="283">
        <f>VLOOKUP(B721,'[3]24'!$B$4:$D$1296,3,FALSE)</f>
        <v>0</v>
      </c>
      <c r="E721" s="283">
        <v>0</v>
      </c>
      <c r="F721" s="281" t="str">
        <f t="shared" si="53"/>
        <v/>
      </c>
      <c r="G721" s="249" t="str">
        <f t="shared" si="50"/>
        <v>否</v>
      </c>
      <c r="H721" s="154" t="str">
        <f t="shared" si="51"/>
        <v>项</v>
      </c>
    </row>
    <row r="722" ht="36" customHeight="1" spans="1:8">
      <c r="A722" s="154">
        <f t="shared" si="52"/>
        <v>7</v>
      </c>
      <c r="B722" s="385">
        <v>2101504</v>
      </c>
      <c r="C722" s="278" t="s">
        <v>179</v>
      </c>
      <c r="D722" s="283">
        <f>VLOOKUP(B722,'[3]24'!$B$4:$D$1296,3,FALSE)</f>
        <v>0</v>
      </c>
      <c r="E722" s="283">
        <v>0</v>
      </c>
      <c r="F722" s="281" t="str">
        <f t="shared" si="53"/>
        <v/>
      </c>
      <c r="G722" s="249" t="str">
        <f t="shared" si="50"/>
        <v>否</v>
      </c>
      <c r="H722" s="154" t="str">
        <f t="shared" si="51"/>
        <v>项</v>
      </c>
    </row>
    <row r="723" ht="36" customHeight="1" spans="1:8">
      <c r="A723" s="154">
        <f t="shared" si="52"/>
        <v>7</v>
      </c>
      <c r="B723" s="385">
        <v>2101505</v>
      </c>
      <c r="C723" s="278" t="s">
        <v>650</v>
      </c>
      <c r="D723" s="283">
        <f>VLOOKUP(B723,'[3]24'!$B$4:$D$1296,3,FALSE)</f>
        <v>33</v>
      </c>
      <c r="E723" s="283">
        <v>10</v>
      </c>
      <c r="F723" s="281">
        <f t="shared" si="53"/>
        <v>-0.697</v>
      </c>
      <c r="G723" s="249" t="str">
        <f t="shared" si="50"/>
        <v>是</v>
      </c>
      <c r="H723" s="154" t="str">
        <f t="shared" si="51"/>
        <v>项</v>
      </c>
    </row>
    <row r="724" ht="36" customHeight="1" spans="1:8">
      <c r="A724" s="154">
        <f t="shared" si="52"/>
        <v>7</v>
      </c>
      <c r="B724" s="385">
        <v>2101506</v>
      </c>
      <c r="C724" s="278" t="s">
        <v>651</v>
      </c>
      <c r="D724" s="283">
        <f>VLOOKUP(B724,'[3]24'!$B$4:$D$1296,3,FALSE)</f>
        <v>3</v>
      </c>
      <c r="E724" s="283">
        <v>0</v>
      </c>
      <c r="F724" s="281">
        <f t="shared" si="53"/>
        <v>-1</v>
      </c>
      <c r="G724" s="249" t="str">
        <f t="shared" si="50"/>
        <v>是</v>
      </c>
      <c r="H724" s="154" t="str">
        <f t="shared" si="51"/>
        <v>项</v>
      </c>
    </row>
    <row r="725" ht="36" customHeight="1" spans="1:8">
      <c r="A725" s="154">
        <f t="shared" si="52"/>
        <v>7</v>
      </c>
      <c r="B725" s="385">
        <v>2101550</v>
      </c>
      <c r="C725" s="278" t="s">
        <v>147</v>
      </c>
      <c r="D725" s="283">
        <f>VLOOKUP(B725,'[3]24'!$B$4:$D$1296,3,FALSE)</f>
        <v>0</v>
      </c>
      <c r="E725" s="283">
        <v>0</v>
      </c>
      <c r="F725" s="281" t="str">
        <f t="shared" si="53"/>
        <v/>
      </c>
      <c r="G725" s="249" t="str">
        <f t="shared" si="50"/>
        <v>否</v>
      </c>
      <c r="H725" s="154" t="str">
        <f t="shared" si="51"/>
        <v>项</v>
      </c>
    </row>
    <row r="726" ht="36" customHeight="1" spans="1:8">
      <c r="A726" s="154">
        <f t="shared" si="52"/>
        <v>7</v>
      </c>
      <c r="B726" s="385">
        <v>2101599</v>
      </c>
      <c r="C726" s="278" t="s">
        <v>652</v>
      </c>
      <c r="D726" s="283">
        <f>VLOOKUP(B726,'[3]24'!$B$4:$D$1296,3,FALSE)</f>
        <v>0</v>
      </c>
      <c r="E726" s="283">
        <v>0</v>
      </c>
      <c r="F726" s="281" t="str">
        <f t="shared" si="53"/>
        <v/>
      </c>
      <c r="G726" s="249" t="str">
        <f t="shared" si="50"/>
        <v>否</v>
      </c>
      <c r="H726" s="154" t="str">
        <f t="shared" si="51"/>
        <v>项</v>
      </c>
    </row>
    <row r="727" ht="36" customHeight="1" spans="1:8">
      <c r="A727" s="154">
        <f t="shared" si="52"/>
        <v>5</v>
      </c>
      <c r="B727" s="384">
        <v>21016</v>
      </c>
      <c r="C727" s="274" t="s">
        <v>653</v>
      </c>
      <c r="D727" s="307">
        <f>VLOOKUP(B727,'[3]24'!$B$4:$D$1296,3,FALSE)</f>
        <v>99</v>
      </c>
      <c r="E727" s="307">
        <v>38</v>
      </c>
      <c r="F727" s="276">
        <f t="shared" si="53"/>
        <v>-0.616</v>
      </c>
      <c r="G727" s="249" t="str">
        <f t="shared" si="50"/>
        <v>是</v>
      </c>
      <c r="H727" s="154" t="str">
        <f t="shared" si="51"/>
        <v>款</v>
      </c>
    </row>
    <row r="728" ht="36" customHeight="1" spans="1:8">
      <c r="A728" s="154">
        <f t="shared" si="52"/>
        <v>7</v>
      </c>
      <c r="B728" s="385">
        <v>2101601</v>
      </c>
      <c r="C728" s="278" t="s">
        <v>654</v>
      </c>
      <c r="D728" s="283">
        <f>VLOOKUP(B728,'[3]24'!$B$4:$D$1296,3,FALSE)</f>
        <v>99</v>
      </c>
      <c r="E728" s="283">
        <v>38</v>
      </c>
      <c r="F728" s="281">
        <f t="shared" si="53"/>
        <v>-0.616</v>
      </c>
      <c r="G728" s="249" t="str">
        <f t="shared" si="50"/>
        <v>是</v>
      </c>
      <c r="H728" s="154" t="str">
        <f t="shared" si="51"/>
        <v>项</v>
      </c>
    </row>
    <row r="729" ht="36" customHeight="1" spans="1:8">
      <c r="A729" s="154">
        <f t="shared" si="52"/>
        <v>5</v>
      </c>
      <c r="B729" s="384">
        <v>21099</v>
      </c>
      <c r="C729" s="274" t="s">
        <v>655</v>
      </c>
      <c r="D729" s="307">
        <f>VLOOKUP(B729,'[3]24'!$B$4:$D$1296,3,FALSE)</f>
        <v>490</v>
      </c>
      <c r="E729" s="307">
        <v>4</v>
      </c>
      <c r="F729" s="276">
        <f t="shared" si="53"/>
        <v>-0.992</v>
      </c>
      <c r="G729" s="249" t="str">
        <f t="shared" si="50"/>
        <v>是</v>
      </c>
      <c r="H729" s="154" t="str">
        <f t="shared" si="51"/>
        <v>款</v>
      </c>
    </row>
    <row r="730" ht="36" customHeight="1" spans="1:8">
      <c r="A730" s="154">
        <f t="shared" si="52"/>
        <v>7</v>
      </c>
      <c r="B730" s="388">
        <v>2109999</v>
      </c>
      <c r="C730" s="278" t="s">
        <v>656</v>
      </c>
      <c r="D730" s="283">
        <f>VLOOKUP(B730,'[3]24'!$B$4:$D$1296,3,FALSE)</f>
        <v>490</v>
      </c>
      <c r="E730" s="283">
        <v>4</v>
      </c>
      <c r="F730" s="281">
        <f t="shared" si="53"/>
        <v>-0.992</v>
      </c>
      <c r="G730" s="249" t="str">
        <f t="shared" si="50"/>
        <v>是</v>
      </c>
      <c r="H730" s="154" t="str">
        <f t="shared" si="51"/>
        <v>项</v>
      </c>
    </row>
    <row r="731" ht="36" customHeight="1" spans="1:8">
      <c r="A731" s="154">
        <f t="shared" si="52"/>
        <v>3</v>
      </c>
      <c r="B731" s="384">
        <v>211</v>
      </c>
      <c r="C731" s="274" t="s">
        <v>89</v>
      </c>
      <c r="D731" s="307">
        <f>VLOOKUP(B731,'[3]24'!$B$4:$D$1296,3,FALSE)</f>
        <v>42795</v>
      </c>
      <c r="E731" s="307">
        <v>62506</v>
      </c>
      <c r="F731" s="276">
        <f t="shared" si="53"/>
        <v>0.461</v>
      </c>
      <c r="G731" s="249" t="str">
        <f t="shared" si="50"/>
        <v>是</v>
      </c>
      <c r="H731" s="154" t="str">
        <f t="shared" si="51"/>
        <v>类</v>
      </c>
    </row>
    <row r="732" ht="36" customHeight="1" spans="1:8">
      <c r="A732" s="154">
        <f t="shared" si="52"/>
        <v>5</v>
      </c>
      <c r="B732" s="384">
        <v>21101</v>
      </c>
      <c r="C732" s="274" t="s">
        <v>657</v>
      </c>
      <c r="D732" s="307">
        <f>VLOOKUP(B732,'[3]24'!$B$4:$D$1296,3,FALSE)</f>
        <v>1085</v>
      </c>
      <c r="E732" s="307">
        <v>1028</v>
      </c>
      <c r="F732" s="276">
        <f t="shared" si="53"/>
        <v>-0.053</v>
      </c>
      <c r="G732" s="249" t="str">
        <f t="shared" si="50"/>
        <v>是</v>
      </c>
      <c r="H732" s="154" t="str">
        <f t="shared" si="51"/>
        <v>款</v>
      </c>
    </row>
    <row r="733" ht="36" customHeight="1" spans="1:8">
      <c r="A733" s="154">
        <f t="shared" si="52"/>
        <v>7</v>
      </c>
      <c r="B733" s="385">
        <v>2110101</v>
      </c>
      <c r="C733" s="278" t="s">
        <v>138</v>
      </c>
      <c r="D733" s="283">
        <f>VLOOKUP(B733,'[3]24'!$B$4:$D$1296,3,FALSE)</f>
        <v>145</v>
      </c>
      <c r="E733" s="283">
        <v>187</v>
      </c>
      <c r="F733" s="281">
        <f t="shared" si="53"/>
        <v>0.29</v>
      </c>
      <c r="G733" s="249" t="str">
        <f t="shared" si="50"/>
        <v>是</v>
      </c>
      <c r="H733" s="154" t="str">
        <f t="shared" si="51"/>
        <v>项</v>
      </c>
    </row>
    <row r="734" ht="36" customHeight="1" spans="1:8">
      <c r="A734" s="154">
        <f t="shared" si="52"/>
        <v>7</v>
      </c>
      <c r="B734" s="385">
        <v>2110102</v>
      </c>
      <c r="C734" s="278" t="s">
        <v>139</v>
      </c>
      <c r="D734" s="283">
        <f>VLOOKUP(B734,'[3]24'!$B$4:$D$1296,3,FALSE)</f>
        <v>0</v>
      </c>
      <c r="E734" s="283">
        <v>0</v>
      </c>
      <c r="F734" s="281" t="str">
        <f t="shared" si="53"/>
        <v/>
      </c>
      <c r="G734" s="249" t="str">
        <f t="shared" si="50"/>
        <v>否</v>
      </c>
      <c r="H734" s="154" t="str">
        <f t="shared" si="51"/>
        <v>项</v>
      </c>
    </row>
    <row r="735" ht="36" customHeight="1" spans="1:8">
      <c r="A735" s="154">
        <f t="shared" si="52"/>
        <v>7</v>
      </c>
      <c r="B735" s="385">
        <v>2110103</v>
      </c>
      <c r="C735" s="278" t="s">
        <v>140</v>
      </c>
      <c r="D735" s="283">
        <f>VLOOKUP(B735,'[3]24'!$B$4:$D$1296,3,FALSE)</f>
        <v>0</v>
      </c>
      <c r="E735" s="283">
        <v>0</v>
      </c>
      <c r="F735" s="281" t="str">
        <f t="shared" si="53"/>
        <v/>
      </c>
      <c r="G735" s="249" t="str">
        <f t="shared" si="50"/>
        <v>否</v>
      </c>
      <c r="H735" s="154" t="str">
        <f t="shared" si="51"/>
        <v>项</v>
      </c>
    </row>
    <row r="736" ht="36" customHeight="1" spans="1:8">
      <c r="A736" s="154">
        <f t="shared" si="52"/>
        <v>7</v>
      </c>
      <c r="B736" s="385">
        <v>2110104</v>
      </c>
      <c r="C736" s="278" t="s">
        <v>658</v>
      </c>
      <c r="D736" s="283">
        <f>VLOOKUP(B736,'[3]24'!$B$4:$D$1296,3,FALSE)</f>
        <v>0</v>
      </c>
      <c r="E736" s="283">
        <v>0</v>
      </c>
      <c r="F736" s="281" t="str">
        <f t="shared" si="53"/>
        <v/>
      </c>
      <c r="G736" s="249" t="str">
        <f t="shared" si="50"/>
        <v>否</v>
      </c>
      <c r="H736" s="154" t="str">
        <f t="shared" si="51"/>
        <v>项</v>
      </c>
    </row>
    <row r="737" ht="36" customHeight="1" spans="1:8">
      <c r="A737" s="154">
        <f t="shared" si="52"/>
        <v>7</v>
      </c>
      <c r="B737" s="385">
        <v>2110105</v>
      </c>
      <c r="C737" s="278" t="s">
        <v>659</v>
      </c>
      <c r="D737" s="283">
        <f>VLOOKUP(B737,'[3]24'!$B$4:$D$1296,3,FALSE)</f>
        <v>0</v>
      </c>
      <c r="E737" s="283">
        <v>0</v>
      </c>
      <c r="F737" s="281" t="str">
        <f t="shared" si="53"/>
        <v/>
      </c>
      <c r="G737" s="249" t="str">
        <f t="shared" si="50"/>
        <v>否</v>
      </c>
      <c r="H737" s="154" t="str">
        <f t="shared" si="51"/>
        <v>项</v>
      </c>
    </row>
    <row r="738" ht="36" customHeight="1" spans="1:8">
      <c r="A738" s="154">
        <f t="shared" si="52"/>
        <v>7</v>
      </c>
      <c r="B738" s="385">
        <v>2110106</v>
      </c>
      <c r="C738" s="278" t="s">
        <v>660</v>
      </c>
      <c r="D738" s="283">
        <f>VLOOKUP(B738,'[3]24'!$B$4:$D$1296,3,FALSE)</f>
        <v>0</v>
      </c>
      <c r="E738" s="283">
        <v>0</v>
      </c>
      <c r="F738" s="281" t="str">
        <f t="shared" si="53"/>
        <v/>
      </c>
      <c r="G738" s="249" t="str">
        <f t="shared" si="50"/>
        <v>否</v>
      </c>
      <c r="H738" s="154" t="str">
        <f t="shared" si="51"/>
        <v>项</v>
      </c>
    </row>
    <row r="739" ht="36" customHeight="1" spans="1:8">
      <c r="A739" s="154">
        <f t="shared" si="52"/>
        <v>7</v>
      </c>
      <c r="B739" s="385">
        <v>2110107</v>
      </c>
      <c r="C739" s="278" t="s">
        <v>661</v>
      </c>
      <c r="D739" s="283">
        <f>VLOOKUP(B739,'[3]24'!$B$4:$D$1296,3,FALSE)</f>
        <v>0</v>
      </c>
      <c r="E739" s="283">
        <v>0</v>
      </c>
      <c r="F739" s="281" t="str">
        <f t="shared" si="53"/>
        <v/>
      </c>
      <c r="G739" s="249" t="str">
        <f t="shared" si="50"/>
        <v>否</v>
      </c>
      <c r="H739" s="154" t="str">
        <f t="shared" si="51"/>
        <v>项</v>
      </c>
    </row>
    <row r="740" ht="36" customHeight="1" spans="1:8">
      <c r="A740" s="154">
        <f t="shared" si="52"/>
        <v>7</v>
      </c>
      <c r="B740" s="385">
        <v>2110108</v>
      </c>
      <c r="C740" s="278" t="s">
        <v>662</v>
      </c>
      <c r="D740" s="283">
        <f>VLOOKUP(B740,'[3]24'!$B$4:$D$1296,3,FALSE)</f>
        <v>0</v>
      </c>
      <c r="E740" s="283">
        <v>0</v>
      </c>
      <c r="F740" s="281" t="str">
        <f t="shared" si="53"/>
        <v/>
      </c>
      <c r="G740" s="249" t="str">
        <f t="shared" si="50"/>
        <v>否</v>
      </c>
      <c r="H740" s="154" t="str">
        <f t="shared" si="51"/>
        <v>项</v>
      </c>
    </row>
    <row r="741" ht="36" customHeight="1" spans="1:8">
      <c r="A741" s="154">
        <f t="shared" si="52"/>
        <v>7</v>
      </c>
      <c r="B741" s="385">
        <v>2110199</v>
      </c>
      <c r="C741" s="278" t="s">
        <v>663</v>
      </c>
      <c r="D741" s="283">
        <f>VLOOKUP(B741,'[3]24'!$B$4:$D$1296,3,FALSE)</f>
        <v>940</v>
      </c>
      <c r="E741" s="283">
        <v>841</v>
      </c>
      <c r="F741" s="281">
        <f t="shared" si="53"/>
        <v>-0.105</v>
      </c>
      <c r="G741" s="249" t="str">
        <f t="shared" si="50"/>
        <v>是</v>
      </c>
      <c r="H741" s="154" t="str">
        <f t="shared" si="51"/>
        <v>项</v>
      </c>
    </row>
    <row r="742" ht="36" customHeight="1" spans="1:8">
      <c r="A742" s="154">
        <f t="shared" si="52"/>
        <v>5</v>
      </c>
      <c r="B742" s="384">
        <v>21102</v>
      </c>
      <c r="C742" s="274" t="s">
        <v>664</v>
      </c>
      <c r="D742" s="307">
        <f>VLOOKUP(B742,'[3]24'!$B$4:$D$1296,3,FALSE)</f>
        <v>0</v>
      </c>
      <c r="E742" s="307">
        <v>0</v>
      </c>
      <c r="F742" s="276" t="str">
        <f t="shared" si="53"/>
        <v/>
      </c>
      <c r="G742" s="249" t="str">
        <f t="shared" si="50"/>
        <v>否</v>
      </c>
      <c r="H742" s="154" t="str">
        <f t="shared" si="51"/>
        <v>款</v>
      </c>
    </row>
    <row r="743" ht="36" customHeight="1" spans="1:8">
      <c r="A743" s="154">
        <f t="shared" si="52"/>
        <v>7</v>
      </c>
      <c r="B743" s="385">
        <v>2110203</v>
      </c>
      <c r="C743" s="278" t="s">
        <v>665</v>
      </c>
      <c r="D743" s="283">
        <f>VLOOKUP(B743,'[3]24'!$B$4:$D$1296,3,FALSE)</f>
        <v>0</v>
      </c>
      <c r="E743" s="283">
        <v>0</v>
      </c>
      <c r="F743" s="281" t="str">
        <f t="shared" si="53"/>
        <v/>
      </c>
      <c r="G743" s="249" t="str">
        <f t="shared" si="50"/>
        <v>否</v>
      </c>
      <c r="H743" s="154" t="str">
        <f t="shared" si="51"/>
        <v>项</v>
      </c>
    </row>
    <row r="744" ht="36" customHeight="1" spans="1:8">
      <c r="A744" s="154">
        <f t="shared" si="52"/>
        <v>7</v>
      </c>
      <c r="B744" s="385">
        <v>2110204</v>
      </c>
      <c r="C744" s="278" t="s">
        <v>666</v>
      </c>
      <c r="D744" s="283">
        <f>VLOOKUP(B744,'[3]24'!$B$4:$D$1296,3,FALSE)</f>
        <v>0</v>
      </c>
      <c r="E744" s="283">
        <v>0</v>
      </c>
      <c r="F744" s="281" t="str">
        <f t="shared" si="53"/>
        <v/>
      </c>
      <c r="G744" s="249" t="str">
        <f t="shared" si="50"/>
        <v>否</v>
      </c>
      <c r="H744" s="154" t="str">
        <f t="shared" si="51"/>
        <v>项</v>
      </c>
    </row>
    <row r="745" ht="36" customHeight="1" spans="1:8">
      <c r="A745" s="154">
        <f t="shared" si="52"/>
        <v>7</v>
      </c>
      <c r="B745" s="385">
        <v>2110299</v>
      </c>
      <c r="C745" s="278" t="s">
        <v>667</v>
      </c>
      <c r="D745" s="283">
        <f>VLOOKUP(B745,'[3]24'!$B$4:$D$1296,3,FALSE)</f>
        <v>0</v>
      </c>
      <c r="E745" s="283">
        <v>0</v>
      </c>
      <c r="F745" s="281" t="str">
        <f t="shared" si="53"/>
        <v/>
      </c>
      <c r="G745" s="249" t="str">
        <f t="shared" si="50"/>
        <v>否</v>
      </c>
      <c r="H745" s="154" t="str">
        <f t="shared" si="51"/>
        <v>项</v>
      </c>
    </row>
    <row r="746" ht="36" customHeight="1" spans="1:8">
      <c r="A746" s="154">
        <f t="shared" si="52"/>
        <v>5</v>
      </c>
      <c r="B746" s="384">
        <v>21103</v>
      </c>
      <c r="C746" s="274" t="s">
        <v>668</v>
      </c>
      <c r="D746" s="307">
        <f>VLOOKUP(B746,'[3]24'!$B$4:$D$1296,3,FALSE)</f>
        <v>40311</v>
      </c>
      <c r="E746" s="307">
        <v>60367</v>
      </c>
      <c r="F746" s="276">
        <f t="shared" si="53"/>
        <v>0.498</v>
      </c>
      <c r="G746" s="249" t="str">
        <f t="shared" si="50"/>
        <v>是</v>
      </c>
      <c r="H746" s="154" t="str">
        <f t="shared" si="51"/>
        <v>款</v>
      </c>
    </row>
    <row r="747" ht="36" customHeight="1" spans="1:8">
      <c r="A747" s="154">
        <f t="shared" si="52"/>
        <v>7</v>
      </c>
      <c r="B747" s="385">
        <v>2110301</v>
      </c>
      <c r="C747" s="278" t="s">
        <v>669</v>
      </c>
      <c r="D747" s="283">
        <f>VLOOKUP(B747,'[3]24'!$B$4:$D$1296,3,FALSE)</f>
        <v>0</v>
      </c>
      <c r="E747" s="283">
        <v>173</v>
      </c>
      <c r="F747" s="281" t="str">
        <f t="shared" si="53"/>
        <v/>
      </c>
      <c r="G747" s="249" t="str">
        <f t="shared" si="50"/>
        <v>是</v>
      </c>
      <c r="H747" s="154" t="str">
        <f t="shared" si="51"/>
        <v>项</v>
      </c>
    </row>
    <row r="748" ht="36" customHeight="1" spans="1:8">
      <c r="A748" s="154">
        <f t="shared" si="52"/>
        <v>7</v>
      </c>
      <c r="B748" s="385">
        <v>2110302</v>
      </c>
      <c r="C748" s="278" t="s">
        <v>670</v>
      </c>
      <c r="D748" s="283">
        <f>VLOOKUP(B748,'[3]24'!$B$4:$D$1296,3,FALSE)</f>
        <v>40311</v>
      </c>
      <c r="E748" s="283">
        <v>60069</v>
      </c>
      <c r="F748" s="281">
        <f t="shared" si="53"/>
        <v>0.49</v>
      </c>
      <c r="G748" s="249" t="str">
        <f t="shared" si="50"/>
        <v>是</v>
      </c>
      <c r="H748" s="154" t="str">
        <f t="shared" si="51"/>
        <v>项</v>
      </c>
    </row>
    <row r="749" ht="36" customHeight="1" spans="1:8">
      <c r="A749" s="154">
        <f t="shared" si="52"/>
        <v>7</v>
      </c>
      <c r="B749" s="385">
        <v>2110303</v>
      </c>
      <c r="C749" s="278" t="s">
        <v>671</v>
      </c>
      <c r="D749" s="283">
        <f>VLOOKUP(B749,'[3]24'!$B$4:$D$1296,3,FALSE)</f>
        <v>0</v>
      </c>
      <c r="E749" s="283">
        <v>0</v>
      </c>
      <c r="F749" s="281" t="str">
        <f t="shared" si="53"/>
        <v/>
      </c>
      <c r="G749" s="249" t="str">
        <f t="shared" si="50"/>
        <v>否</v>
      </c>
      <c r="H749" s="154" t="str">
        <f t="shared" si="51"/>
        <v>项</v>
      </c>
    </row>
    <row r="750" ht="36" customHeight="1" spans="1:8">
      <c r="A750" s="154">
        <f t="shared" si="52"/>
        <v>7</v>
      </c>
      <c r="B750" s="385">
        <v>2110304</v>
      </c>
      <c r="C750" s="278" t="s">
        <v>672</v>
      </c>
      <c r="D750" s="283">
        <f>VLOOKUP(B750,'[3]24'!$B$4:$D$1296,3,FALSE)</f>
        <v>0</v>
      </c>
      <c r="E750" s="283">
        <v>0</v>
      </c>
      <c r="F750" s="281" t="str">
        <f t="shared" si="53"/>
        <v/>
      </c>
      <c r="G750" s="249" t="str">
        <f t="shared" si="50"/>
        <v>否</v>
      </c>
      <c r="H750" s="154" t="str">
        <f t="shared" si="51"/>
        <v>项</v>
      </c>
    </row>
    <row r="751" ht="36" customHeight="1" spans="1:8">
      <c r="A751" s="154">
        <f t="shared" si="52"/>
        <v>7</v>
      </c>
      <c r="B751" s="385">
        <v>2110305</v>
      </c>
      <c r="C751" s="278" t="s">
        <v>673</v>
      </c>
      <c r="D751" s="283">
        <f>VLOOKUP(B751,'[3]24'!$B$4:$D$1296,3,FALSE)</f>
        <v>0</v>
      </c>
      <c r="E751" s="283">
        <v>0</v>
      </c>
      <c r="F751" s="281" t="str">
        <f t="shared" si="53"/>
        <v/>
      </c>
      <c r="G751" s="249" t="str">
        <f t="shared" si="50"/>
        <v>否</v>
      </c>
      <c r="H751" s="154" t="str">
        <f t="shared" si="51"/>
        <v>项</v>
      </c>
    </row>
    <row r="752" ht="36" customHeight="1" spans="1:8">
      <c r="A752" s="154">
        <f t="shared" si="52"/>
        <v>7</v>
      </c>
      <c r="B752" s="385">
        <v>2110306</v>
      </c>
      <c r="C752" s="278" t="s">
        <v>674</v>
      </c>
      <c r="D752" s="283">
        <f>VLOOKUP(B752,'[3]24'!$B$4:$D$1296,3,FALSE)</f>
        <v>0</v>
      </c>
      <c r="E752" s="283">
        <v>0</v>
      </c>
      <c r="F752" s="281" t="str">
        <f t="shared" si="53"/>
        <v/>
      </c>
      <c r="G752" s="249" t="str">
        <f t="shared" si="50"/>
        <v>否</v>
      </c>
      <c r="H752" s="154" t="str">
        <f t="shared" si="51"/>
        <v>项</v>
      </c>
    </row>
    <row r="753" ht="36" customHeight="1" spans="1:8">
      <c r="A753" s="154">
        <f t="shared" si="52"/>
        <v>7</v>
      </c>
      <c r="B753" s="390">
        <v>2110307</v>
      </c>
      <c r="C753" s="278" t="s">
        <v>675</v>
      </c>
      <c r="D753" s="283">
        <f>VLOOKUP(B753,'[3]24'!$B$4:$D$1296,3,FALSE)</f>
        <v>0</v>
      </c>
      <c r="E753" s="283">
        <v>0</v>
      </c>
      <c r="F753" s="281" t="str">
        <f t="shared" si="53"/>
        <v/>
      </c>
      <c r="G753" s="249" t="str">
        <f t="shared" si="50"/>
        <v>否</v>
      </c>
      <c r="H753" s="154" t="str">
        <f t="shared" si="51"/>
        <v>项</v>
      </c>
    </row>
    <row r="754" ht="36" customHeight="1" spans="1:8">
      <c r="A754" s="154">
        <f t="shared" si="52"/>
        <v>7</v>
      </c>
      <c r="B754" s="385">
        <v>2110399</v>
      </c>
      <c r="C754" s="278" t="s">
        <v>676</v>
      </c>
      <c r="D754" s="283">
        <f>VLOOKUP(B754,'[3]24'!$B$4:$D$1296,3,FALSE)</f>
        <v>0</v>
      </c>
      <c r="E754" s="283">
        <v>125</v>
      </c>
      <c r="F754" s="281" t="str">
        <f t="shared" si="53"/>
        <v/>
      </c>
      <c r="G754" s="249" t="str">
        <f t="shared" si="50"/>
        <v>是</v>
      </c>
      <c r="H754" s="154" t="str">
        <f t="shared" si="51"/>
        <v>项</v>
      </c>
    </row>
    <row r="755" ht="36" customHeight="1" spans="1:8">
      <c r="A755" s="154">
        <f t="shared" si="52"/>
        <v>5</v>
      </c>
      <c r="B755" s="384">
        <v>21104</v>
      </c>
      <c r="C755" s="274" t="s">
        <v>677</v>
      </c>
      <c r="D755" s="307">
        <f>VLOOKUP(B755,'[3]24'!$B$4:$D$1296,3,FALSE)</f>
        <v>369</v>
      </c>
      <c r="E755" s="307">
        <v>209</v>
      </c>
      <c r="F755" s="276">
        <f t="shared" si="53"/>
        <v>-0.434</v>
      </c>
      <c r="G755" s="249" t="str">
        <f t="shared" si="50"/>
        <v>是</v>
      </c>
      <c r="H755" s="154" t="str">
        <f t="shared" si="51"/>
        <v>款</v>
      </c>
    </row>
    <row r="756" ht="36" customHeight="1" spans="1:8">
      <c r="A756" s="154">
        <f t="shared" si="52"/>
        <v>7</v>
      </c>
      <c r="B756" s="385">
        <v>2110401</v>
      </c>
      <c r="C756" s="278" t="s">
        <v>678</v>
      </c>
      <c r="D756" s="283">
        <f>VLOOKUP(B756,'[3]24'!$B$4:$D$1296,3,FALSE)</f>
        <v>0</v>
      </c>
      <c r="E756" s="283">
        <v>0</v>
      </c>
      <c r="F756" s="281" t="str">
        <f t="shared" si="53"/>
        <v/>
      </c>
      <c r="G756" s="249" t="str">
        <f t="shared" si="50"/>
        <v>否</v>
      </c>
      <c r="H756" s="154" t="str">
        <f t="shared" si="51"/>
        <v>项</v>
      </c>
    </row>
    <row r="757" ht="36" customHeight="1" spans="1:8">
      <c r="A757" s="154">
        <f t="shared" si="52"/>
        <v>7</v>
      </c>
      <c r="B757" s="385">
        <v>2110402</v>
      </c>
      <c r="C757" s="278" t="s">
        <v>679</v>
      </c>
      <c r="D757" s="283">
        <f>VLOOKUP(B757,'[3]24'!$B$4:$D$1296,3,FALSE)</f>
        <v>0</v>
      </c>
      <c r="E757" s="283">
        <v>0</v>
      </c>
      <c r="F757" s="281" t="str">
        <f t="shared" si="53"/>
        <v/>
      </c>
      <c r="G757" s="249" t="str">
        <f t="shared" si="50"/>
        <v>否</v>
      </c>
      <c r="H757" s="154" t="str">
        <f t="shared" si="51"/>
        <v>项</v>
      </c>
    </row>
    <row r="758" ht="36" customHeight="1" spans="1:8">
      <c r="A758" s="154">
        <f t="shared" si="52"/>
        <v>7</v>
      </c>
      <c r="B758" s="385">
        <v>2110404</v>
      </c>
      <c r="C758" s="278" t="s">
        <v>680</v>
      </c>
      <c r="D758" s="283">
        <f>VLOOKUP(B758,'[3]24'!$B$4:$D$1296,3,FALSE)</f>
        <v>0</v>
      </c>
      <c r="E758" s="283">
        <v>0</v>
      </c>
      <c r="F758" s="281" t="str">
        <f t="shared" si="53"/>
        <v/>
      </c>
      <c r="G758" s="249" t="str">
        <f t="shared" si="50"/>
        <v>否</v>
      </c>
      <c r="H758" s="154" t="str">
        <f t="shared" si="51"/>
        <v>项</v>
      </c>
    </row>
    <row r="759" ht="36" customHeight="1" spans="1:8">
      <c r="A759" s="154">
        <f t="shared" si="52"/>
        <v>7</v>
      </c>
      <c r="B759" s="385">
        <v>2110499</v>
      </c>
      <c r="C759" s="278" t="s">
        <v>681</v>
      </c>
      <c r="D759" s="283">
        <f>VLOOKUP(B759,'[3]24'!$B$4:$D$1296,3,FALSE)</f>
        <v>369</v>
      </c>
      <c r="E759" s="283">
        <v>209</v>
      </c>
      <c r="F759" s="281">
        <f t="shared" si="53"/>
        <v>-0.434</v>
      </c>
      <c r="G759" s="249" t="str">
        <f t="shared" si="50"/>
        <v>是</v>
      </c>
      <c r="H759" s="154" t="str">
        <f t="shared" si="51"/>
        <v>项</v>
      </c>
    </row>
    <row r="760" ht="36" customHeight="1" spans="1:8">
      <c r="A760" s="154">
        <f t="shared" si="52"/>
        <v>5</v>
      </c>
      <c r="B760" s="384">
        <v>21105</v>
      </c>
      <c r="C760" s="274" t="s">
        <v>682</v>
      </c>
      <c r="D760" s="307">
        <f>VLOOKUP(B760,'[3]24'!$B$4:$D$1296,3,FALSE)</f>
        <v>1030</v>
      </c>
      <c r="E760" s="307">
        <v>890</v>
      </c>
      <c r="F760" s="276">
        <f t="shared" si="53"/>
        <v>-0.136</v>
      </c>
      <c r="G760" s="249" t="str">
        <f t="shared" ref="G760:G823" si="54">IF(LEN(B760)=3,"是",IF(C760&lt;&gt;"",IF(SUM(D760:E760)&lt;&gt;0,"是","否"),"是"))</f>
        <v>是</v>
      </c>
      <c r="H760" s="154" t="str">
        <f t="shared" ref="H760:H823" si="55">IF(LEN(B760)=3,"类",IF(LEN(B760)=5,"款","项"))</f>
        <v>款</v>
      </c>
    </row>
    <row r="761" ht="36" customHeight="1" spans="1:8">
      <c r="A761" s="154">
        <f t="shared" si="52"/>
        <v>7</v>
      </c>
      <c r="B761" s="385">
        <v>2110501</v>
      </c>
      <c r="C761" s="278" t="s">
        <v>683</v>
      </c>
      <c r="D761" s="283">
        <f>VLOOKUP(B761,'[3]24'!$B$4:$D$1296,3,FALSE)</f>
        <v>1030</v>
      </c>
      <c r="E761" s="283">
        <v>890</v>
      </c>
      <c r="F761" s="281">
        <f t="shared" si="53"/>
        <v>-0.136</v>
      </c>
      <c r="G761" s="249" t="str">
        <f t="shared" si="54"/>
        <v>是</v>
      </c>
      <c r="H761" s="154" t="str">
        <f t="shared" si="55"/>
        <v>项</v>
      </c>
    </row>
    <row r="762" ht="36" customHeight="1" spans="1:8">
      <c r="A762" s="154">
        <f t="shared" si="52"/>
        <v>7</v>
      </c>
      <c r="B762" s="385">
        <v>2110502</v>
      </c>
      <c r="C762" s="278" t="s">
        <v>684</v>
      </c>
      <c r="D762" s="283">
        <f>VLOOKUP(B762,'[3]24'!$B$4:$D$1296,3,FALSE)</f>
        <v>0</v>
      </c>
      <c r="E762" s="283">
        <v>0</v>
      </c>
      <c r="F762" s="281" t="str">
        <f t="shared" si="53"/>
        <v/>
      </c>
      <c r="G762" s="249" t="str">
        <f t="shared" si="54"/>
        <v>否</v>
      </c>
      <c r="H762" s="154" t="str">
        <f t="shared" si="55"/>
        <v>项</v>
      </c>
    </row>
    <row r="763" ht="36" customHeight="1" spans="1:8">
      <c r="A763" s="154">
        <f t="shared" si="52"/>
        <v>7</v>
      </c>
      <c r="B763" s="385">
        <v>2110503</v>
      </c>
      <c r="C763" s="278" t="s">
        <v>685</v>
      </c>
      <c r="D763" s="283">
        <f>VLOOKUP(B763,'[3]24'!$B$4:$D$1296,3,FALSE)</f>
        <v>0</v>
      </c>
      <c r="E763" s="283">
        <v>0</v>
      </c>
      <c r="F763" s="281" t="str">
        <f t="shared" si="53"/>
        <v/>
      </c>
      <c r="G763" s="249" t="str">
        <f t="shared" si="54"/>
        <v>否</v>
      </c>
      <c r="H763" s="154" t="str">
        <f t="shared" si="55"/>
        <v>项</v>
      </c>
    </row>
    <row r="764" ht="36" customHeight="1" spans="1:8">
      <c r="A764" s="154">
        <f t="shared" si="52"/>
        <v>7</v>
      </c>
      <c r="B764" s="385">
        <v>2110506</v>
      </c>
      <c r="C764" s="278" t="s">
        <v>686</v>
      </c>
      <c r="D764" s="283">
        <f>VLOOKUP(B764,'[3]24'!$B$4:$D$1296,3,FALSE)</f>
        <v>0</v>
      </c>
      <c r="E764" s="283">
        <v>0</v>
      </c>
      <c r="F764" s="281" t="str">
        <f t="shared" si="53"/>
        <v/>
      </c>
      <c r="G764" s="249" t="str">
        <f t="shared" si="54"/>
        <v>否</v>
      </c>
      <c r="H764" s="154" t="str">
        <f t="shared" si="55"/>
        <v>项</v>
      </c>
    </row>
    <row r="765" ht="36" customHeight="1" spans="1:8">
      <c r="A765" s="154">
        <f t="shared" si="52"/>
        <v>7</v>
      </c>
      <c r="B765" s="385">
        <v>2110507</v>
      </c>
      <c r="C765" s="278" t="s">
        <v>687</v>
      </c>
      <c r="D765" s="283">
        <f>VLOOKUP(B765,'[3]24'!$B$4:$D$1296,3,FALSE)</f>
        <v>0</v>
      </c>
      <c r="E765" s="283">
        <v>0</v>
      </c>
      <c r="F765" s="281" t="str">
        <f t="shared" si="53"/>
        <v/>
      </c>
      <c r="G765" s="249" t="str">
        <f t="shared" si="54"/>
        <v>否</v>
      </c>
      <c r="H765" s="154" t="str">
        <f t="shared" si="55"/>
        <v>项</v>
      </c>
    </row>
    <row r="766" ht="36" customHeight="1" spans="1:8">
      <c r="A766" s="154">
        <f t="shared" si="52"/>
        <v>7</v>
      </c>
      <c r="B766" s="385">
        <v>2110599</v>
      </c>
      <c r="C766" s="278" t="s">
        <v>688</v>
      </c>
      <c r="D766" s="283">
        <f>VLOOKUP(B766,'[3]24'!$B$4:$D$1296,3,FALSE)</f>
        <v>0</v>
      </c>
      <c r="E766" s="283">
        <v>0</v>
      </c>
      <c r="F766" s="281" t="str">
        <f t="shared" si="53"/>
        <v/>
      </c>
      <c r="G766" s="249" t="str">
        <f t="shared" si="54"/>
        <v>否</v>
      </c>
      <c r="H766" s="154" t="str">
        <f t="shared" si="55"/>
        <v>项</v>
      </c>
    </row>
    <row r="767" ht="36" customHeight="1" spans="1:8">
      <c r="A767" s="154">
        <f t="shared" si="52"/>
        <v>5</v>
      </c>
      <c r="B767" s="384">
        <v>21106</v>
      </c>
      <c r="C767" s="274" t="s">
        <v>689</v>
      </c>
      <c r="D767" s="307">
        <f>VLOOKUP(B767,'[3]24'!$B$4:$D$1296,3,FALSE)</f>
        <v>0</v>
      </c>
      <c r="E767" s="307">
        <v>0</v>
      </c>
      <c r="F767" s="276" t="str">
        <f t="shared" si="53"/>
        <v/>
      </c>
      <c r="G767" s="249" t="str">
        <f t="shared" si="54"/>
        <v>否</v>
      </c>
      <c r="H767" s="154" t="str">
        <f t="shared" si="55"/>
        <v>款</v>
      </c>
    </row>
    <row r="768" ht="36" customHeight="1" spans="1:8">
      <c r="A768" s="154">
        <f t="shared" si="52"/>
        <v>7</v>
      </c>
      <c r="B768" s="385">
        <v>2110602</v>
      </c>
      <c r="C768" s="278" t="s">
        <v>690</v>
      </c>
      <c r="D768" s="283">
        <f>VLOOKUP(B768,'[3]24'!$B$4:$D$1296,3,FALSE)</f>
        <v>0</v>
      </c>
      <c r="E768" s="283">
        <v>0</v>
      </c>
      <c r="F768" s="281" t="str">
        <f t="shared" si="53"/>
        <v/>
      </c>
      <c r="G768" s="249" t="str">
        <f t="shared" si="54"/>
        <v>否</v>
      </c>
      <c r="H768" s="154" t="str">
        <f t="shared" si="55"/>
        <v>项</v>
      </c>
    </row>
    <row r="769" ht="36" customHeight="1" spans="1:8">
      <c r="A769" s="154">
        <f t="shared" si="52"/>
        <v>7</v>
      </c>
      <c r="B769" s="385">
        <v>2110603</v>
      </c>
      <c r="C769" s="278" t="s">
        <v>691</v>
      </c>
      <c r="D769" s="283">
        <f>VLOOKUP(B769,'[3]24'!$B$4:$D$1296,3,FALSE)</f>
        <v>0</v>
      </c>
      <c r="E769" s="283">
        <v>0</v>
      </c>
      <c r="F769" s="281" t="str">
        <f t="shared" si="53"/>
        <v/>
      </c>
      <c r="G769" s="249" t="str">
        <f t="shared" si="54"/>
        <v>否</v>
      </c>
      <c r="H769" s="154" t="str">
        <f t="shared" si="55"/>
        <v>项</v>
      </c>
    </row>
    <row r="770" ht="36" customHeight="1" spans="1:8">
      <c r="A770" s="154">
        <f t="shared" si="52"/>
        <v>7</v>
      </c>
      <c r="B770" s="385">
        <v>2110604</v>
      </c>
      <c r="C770" s="278" t="s">
        <v>692</v>
      </c>
      <c r="D770" s="283">
        <f>VLOOKUP(B770,'[3]24'!$B$4:$D$1296,3,FALSE)</f>
        <v>0</v>
      </c>
      <c r="E770" s="283">
        <v>0</v>
      </c>
      <c r="F770" s="281" t="str">
        <f t="shared" si="53"/>
        <v/>
      </c>
      <c r="G770" s="249" t="str">
        <f t="shared" si="54"/>
        <v>否</v>
      </c>
      <c r="H770" s="154" t="str">
        <f t="shared" si="55"/>
        <v>项</v>
      </c>
    </row>
    <row r="771" ht="36" customHeight="1" spans="1:8">
      <c r="A771" s="154">
        <f t="shared" si="52"/>
        <v>7</v>
      </c>
      <c r="B771" s="385">
        <v>2110605</v>
      </c>
      <c r="C771" s="278" t="s">
        <v>693</v>
      </c>
      <c r="D771" s="283">
        <f>VLOOKUP(B771,'[3]24'!$B$4:$D$1296,3,FALSE)</f>
        <v>0</v>
      </c>
      <c r="E771" s="283">
        <v>0</v>
      </c>
      <c r="F771" s="281" t="str">
        <f t="shared" si="53"/>
        <v/>
      </c>
      <c r="G771" s="249" t="str">
        <f t="shared" si="54"/>
        <v>否</v>
      </c>
      <c r="H771" s="154" t="str">
        <f t="shared" si="55"/>
        <v>项</v>
      </c>
    </row>
    <row r="772" ht="36" customHeight="1" spans="1:8">
      <c r="A772" s="154">
        <f t="shared" si="52"/>
        <v>7</v>
      </c>
      <c r="B772" s="385">
        <v>2110699</v>
      </c>
      <c r="C772" s="278" t="s">
        <v>694</v>
      </c>
      <c r="D772" s="283">
        <f>VLOOKUP(B772,'[3]24'!$B$4:$D$1296,3,FALSE)</f>
        <v>0</v>
      </c>
      <c r="E772" s="283">
        <v>0</v>
      </c>
      <c r="F772" s="281" t="str">
        <f t="shared" si="53"/>
        <v/>
      </c>
      <c r="G772" s="249" t="str">
        <f t="shared" si="54"/>
        <v>否</v>
      </c>
      <c r="H772" s="154" t="str">
        <f t="shared" si="55"/>
        <v>项</v>
      </c>
    </row>
    <row r="773" ht="36" customHeight="1" spans="1:8">
      <c r="A773" s="154">
        <f t="shared" ref="A773:A836" si="56">LEN(B773)</f>
        <v>5</v>
      </c>
      <c r="B773" s="384">
        <v>21107</v>
      </c>
      <c r="C773" s="274" t="s">
        <v>695</v>
      </c>
      <c r="D773" s="307">
        <f>VLOOKUP(B773,'[3]24'!$B$4:$D$1296,3,FALSE)</f>
        <v>0</v>
      </c>
      <c r="E773" s="307">
        <v>0</v>
      </c>
      <c r="F773" s="276" t="str">
        <f t="shared" ref="F773:F836" si="57">IF(D773&lt;&gt;0,E773/D773-1,"")</f>
        <v/>
      </c>
      <c r="G773" s="249" t="str">
        <f t="shared" si="54"/>
        <v>否</v>
      </c>
      <c r="H773" s="154" t="str">
        <f t="shared" si="55"/>
        <v>款</v>
      </c>
    </row>
    <row r="774" ht="36" customHeight="1" spans="1:8">
      <c r="A774" s="154">
        <f t="shared" si="56"/>
        <v>7</v>
      </c>
      <c r="B774" s="385">
        <v>2110704</v>
      </c>
      <c r="C774" s="278" t="s">
        <v>696</v>
      </c>
      <c r="D774" s="283">
        <f>VLOOKUP(B774,'[3]24'!$B$4:$D$1296,3,FALSE)</f>
        <v>0</v>
      </c>
      <c r="E774" s="283">
        <v>0</v>
      </c>
      <c r="F774" s="281" t="str">
        <f t="shared" si="57"/>
        <v/>
      </c>
      <c r="G774" s="249" t="str">
        <f t="shared" si="54"/>
        <v>否</v>
      </c>
      <c r="H774" s="154" t="str">
        <f t="shared" si="55"/>
        <v>项</v>
      </c>
    </row>
    <row r="775" ht="36" customHeight="1" spans="1:8">
      <c r="A775" s="154">
        <f t="shared" si="56"/>
        <v>7</v>
      </c>
      <c r="B775" s="385">
        <v>2110799</v>
      </c>
      <c r="C775" s="278" t="s">
        <v>697</v>
      </c>
      <c r="D775" s="283">
        <f>VLOOKUP(B775,'[3]24'!$B$4:$D$1296,3,FALSE)</f>
        <v>0</v>
      </c>
      <c r="E775" s="283">
        <v>0</v>
      </c>
      <c r="F775" s="281" t="str">
        <f t="shared" si="57"/>
        <v/>
      </c>
      <c r="G775" s="249" t="str">
        <f t="shared" si="54"/>
        <v>否</v>
      </c>
      <c r="H775" s="154" t="str">
        <f t="shared" si="55"/>
        <v>项</v>
      </c>
    </row>
    <row r="776" ht="36" customHeight="1" spans="1:8">
      <c r="A776" s="154">
        <f t="shared" si="56"/>
        <v>5</v>
      </c>
      <c r="B776" s="384">
        <v>21108</v>
      </c>
      <c r="C776" s="274" t="s">
        <v>698</v>
      </c>
      <c r="D776" s="307">
        <f>VLOOKUP(B776,'[3]24'!$B$4:$D$1296,3,FALSE)</f>
        <v>0</v>
      </c>
      <c r="E776" s="307">
        <v>0</v>
      </c>
      <c r="F776" s="276" t="str">
        <f t="shared" si="57"/>
        <v/>
      </c>
      <c r="G776" s="249" t="str">
        <f t="shared" si="54"/>
        <v>否</v>
      </c>
      <c r="H776" s="154" t="str">
        <f t="shared" si="55"/>
        <v>款</v>
      </c>
    </row>
    <row r="777" ht="36" customHeight="1" spans="1:8">
      <c r="A777" s="154">
        <f t="shared" si="56"/>
        <v>7</v>
      </c>
      <c r="B777" s="385">
        <v>2110804</v>
      </c>
      <c r="C777" s="278" t="s">
        <v>699</v>
      </c>
      <c r="D777" s="283">
        <f>VLOOKUP(B777,'[3]24'!$B$4:$D$1296,3,FALSE)</f>
        <v>0</v>
      </c>
      <c r="E777" s="283">
        <v>0</v>
      </c>
      <c r="F777" s="281" t="str">
        <f t="shared" si="57"/>
        <v/>
      </c>
      <c r="G777" s="249" t="str">
        <f t="shared" si="54"/>
        <v>否</v>
      </c>
      <c r="H777" s="154" t="str">
        <f t="shared" si="55"/>
        <v>项</v>
      </c>
    </row>
    <row r="778" ht="36" customHeight="1" spans="1:8">
      <c r="A778" s="154">
        <f t="shared" si="56"/>
        <v>7</v>
      </c>
      <c r="B778" s="385">
        <v>2110899</v>
      </c>
      <c r="C778" s="278" t="s">
        <v>700</v>
      </c>
      <c r="D778" s="283">
        <f>VLOOKUP(B778,'[3]24'!$B$4:$D$1296,3,FALSE)</f>
        <v>0</v>
      </c>
      <c r="E778" s="283">
        <v>0</v>
      </c>
      <c r="F778" s="281" t="str">
        <f t="shared" si="57"/>
        <v/>
      </c>
      <c r="G778" s="249" t="str">
        <f t="shared" si="54"/>
        <v>否</v>
      </c>
      <c r="H778" s="154" t="str">
        <f t="shared" si="55"/>
        <v>项</v>
      </c>
    </row>
    <row r="779" ht="36" customHeight="1" spans="1:8">
      <c r="A779" s="154">
        <f t="shared" si="56"/>
        <v>5</v>
      </c>
      <c r="B779" s="384">
        <v>21109</v>
      </c>
      <c r="C779" s="274" t="s">
        <v>701</v>
      </c>
      <c r="D779" s="307">
        <f>VLOOKUP(B779,'[3]24'!$B$4:$D$1296,3,FALSE)</f>
        <v>0</v>
      </c>
      <c r="E779" s="307">
        <v>0</v>
      </c>
      <c r="F779" s="276" t="str">
        <f t="shared" si="57"/>
        <v/>
      </c>
      <c r="G779" s="249" t="str">
        <f t="shared" si="54"/>
        <v>否</v>
      </c>
      <c r="H779" s="154" t="str">
        <f t="shared" si="55"/>
        <v>款</v>
      </c>
    </row>
    <row r="780" ht="36" customHeight="1" spans="1:8">
      <c r="A780" s="154">
        <f t="shared" si="56"/>
        <v>7</v>
      </c>
      <c r="B780" s="388">
        <v>2110901</v>
      </c>
      <c r="C780" s="393" t="s">
        <v>702</v>
      </c>
      <c r="D780" s="283">
        <f>VLOOKUP(B780,'[3]24'!$B$4:$D$1296,3,FALSE)</f>
        <v>0</v>
      </c>
      <c r="E780" s="283">
        <v>0</v>
      </c>
      <c r="F780" s="281" t="str">
        <f t="shared" si="57"/>
        <v/>
      </c>
      <c r="G780" s="249" t="str">
        <f t="shared" si="54"/>
        <v>否</v>
      </c>
      <c r="H780" s="154" t="str">
        <f t="shared" si="55"/>
        <v>项</v>
      </c>
    </row>
    <row r="781" ht="36" customHeight="1" spans="1:8">
      <c r="A781" s="154">
        <f t="shared" si="56"/>
        <v>5</v>
      </c>
      <c r="B781" s="384">
        <v>21110</v>
      </c>
      <c r="C781" s="274" t="s">
        <v>703</v>
      </c>
      <c r="D781" s="307">
        <f>VLOOKUP(B781,'[3]24'!$B$4:$D$1296,3,FALSE)</f>
        <v>0</v>
      </c>
      <c r="E781" s="307">
        <v>0</v>
      </c>
      <c r="F781" s="276" t="str">
        <f t="shared" si="57"/>
        <v/>
      </c>
      <c r="G781" s="249" t="str">
        <f t="shared" si="54"/>
        <v>否</v>
      </c>
      <c r="H781" s="154" t="str">
        <f t="shared" si="55"/>
        <v>款</v>
      </c>
    </row>
    <row r="782" ht="36" customHeight="1" spans="1:8">
      <c r="A782" s="154">
        <f t="shared" si="56"/>
        <v>7</v>
      </c>
      <c r="B782" s="388">
        <v>2111001</v>
      </c>
      <c r="C782" s="393" t="s">
        <v>704</v>
      </c>
      <c r="D782" s="283">
        <f>VLOOKUP(B782,'[3]24'!$B$4:$D$1296,3,FALSE)</f>
        <v>0</v>
      </c>
      <c r="E782" s="283">
        <v>0</v>
      </c>
      <c r="F782" s="281" t="str">
        <f t="shared" si="57"/>
        <v/>
      </c>
      <c r="G782" s="249" t="str">
        <f t="shared" si="54"/>
        <v>否</v>
      </c>
      <c r="H782" s="154" t="str">
        <f t="shared" si="55"/>
        <v>项</v>
      </c>
    </row>
    <row r="783" ht="36" customHeight="1" spans="1:8">
      <c r="A783" s="154">
        <f t="shared" si="56"/>
        <v>5</v>
      </c>
      <c r="B783" s="384">
        <v>21111</v>
      </c>
      <c r="C783" s="274" t="s">
        <v>705</v>
      </c>
      <c r="D783" s="307">
        <f>VLOOKUP(B783,'[3]24'!$B$4:$D$1296,3,FALSE)</f>
        <v>0</v>
      </c>
      <c r="E783" s="307">
        <v>0</v>
      </c>
      <c r="F783" s="276" t="str">
        <f t="shared" si="57"/>
        <v/>
      </c>
      <c r="G783" s="249" t="str">
        <f t="shared" si="54"/>
        <v>否</v>
      </c>
      <c r="H783" s="154" t="str">
        <f t="shared" si="55"/>
        <v>款</v>
      </c>
    </row>
    <row r="784" ht="36" customHeight="1" spans="1:8">
      <c r="A784" s="154">
        <f t="shared" si="56"/>
        <v>7</v>
      </c>
      <c r="B784" s="385">
        <v>2111101</v>
      </c>
      <c r="C784" s="278" t="s">
        <v>706</v>
      </c>
      <c r="D784" s="283">
        <f>VLOOKUP(B784,'[3]24'!$B$4:$D$1296,3,FALSE)</f>
        <v>0</v>
      </c>
      <c r="E784" s="283">
        <v>0</v>
      </c>
      <c r="F784" s="281" t="str">
        <f t="shared" si="57"/>
        <v/>
      </c>
      <c r="G784" s="249" t="str">
        <f t="shared" si="54"/>
        <v>否</v>
      </c>
      <c r="H784" s="154" t="str">
        <f t="shared" si="55"/>
        <v>项</v>
      </c>
    </row>
    <row r="785" ht="36" customHeight="1" spans="1:8">
      <c r="A785" s="154">
        <f t="shared" si="56"/>
        <v>7</v>
      </c>
      <c r="B785" s="385">
        <v>2111102</v>
      </c>
      <c r="C785" s="278" t="s">
        <v>707</v>
      </c>
      <c r="D785" s="283">
        <f>VLOOKUP(B785,'[3]24'!$B$4:$D$1296,3,FALSE)</f>
        <v>0</v>
      </c>
      <c r="E785" s="283">
        <v>0</v>
      </c>
      <c r="F785" s="281" t="str">
        <f t="shared" si="57"/>
        <v/>
      </c>
      <c r="G785" s="249" t="str">
        <f t="shared" si="54"/>
        <v>否</v>
      </c>
      <c r="H785" s="154" t="str">
        <f t="shared" si="55"/>
        <v>项</v>
      </c>
    </row>
    <row r="786" ht="36" customHeight="1" spans="1:8">
      <c r="A786" s="154">
        <f t="shared" si="56"/>
        <v>7</v>
      </c>
      <c r="B786" s="385">
        <v>2111103</v>
      </c>
      <c r="C786" s="278" t="s">
        <v>708</v>
      </c>
      <c r="D786" s="283">
        <f>VLOOKUP(B786,'[3]24'!$B$4:$D$1296,3,FALSE)</f>
        <v>0</v>
      </c>
      <c r="E786" s="283">
        <v>0</v>
      </c>
      <c r="F786" s="281" t="str">
        <f t="shared" si="57"/>
        <v/>
      </c>
      <c r="G786" s="249" t="str">
        <f t="shared" si="54"/>
        <v>否</v>
      </c>
      <c r="H786" s="154" t="str">
        <f t="shared" si="55"/>
        <v>项</v>
      </c>
    </row>
    <row r="787" ht="36" customHeight="1" spans="1:8">
      <c r="A787" s="154">
        <f t="shared" si="56"/>
        <v>7</v>
      </c>
      <c r="B787" s="385">
        <v>2111104</v>
      </c>
      <c r="C787" s="278" t="s">
        <v>709</v>
      </c>
      <c r="D787" s="283">
        <f>VLOOKUP(B787,'[3]24'!$B$4:$D$1296,3,FALSE)</f>
        <v>0</v>
      </c>
      <c r="E787" s="283">
        <v>0</v>
      </c>
      <c r="F787" s="281" t="str">
        <f t="shared" si="57"/>
        <v/>
      </c>
      <c r="G787" s="249" t="str">
        <f t="shared" si="54"/>
        <v>否</v>
      </c>
      <c r="H787" s="154" t="str">
        <f t="shared" si="55"/>
        <v>项</v>
      </c>
    </row>
    <row r="788" ht="36" customHeight="1" spans="1:8">
      <c r="A788" s="154">
        <f t="shared" si="56"/>
        <v>7</v>
      </c>
      <c r="B788" s="385">
        <v>2111199</v>
      </c>
      <c r="C788" s="278" t="s">
        <v>710</v>
      </c>
      <c r="D788" s="283">
        <f>VLOOKUP(B788,'[3]24'!$B$4:$D$1296,3,FALSE)</f>
        <v>0</v>
      </c>
      <c r="E788" s="283">
        <v>0</v>
      </c>
      <c r="F788" s="281" t="str">
        <f t="shared" si="57"/>
        <v/>
      </c>
      <c r="G788" s="249" t="str">
        <f t="shared" si="54"/>
        <v>否</v>
      </c>
      <c r="H788" s="154" t="str">
        <f t="shared" si="55"/>
        <v>项</v>
      </c>
    </row>
    <row r="789" ht="36" customHeight="1" spans="1:8">
      <c r="A789" s="154">
        <f t="shared" si="56"/>
        <v>5</v>
      </c>
      <c r="B789" s="384">
        <v>21112</v>
      </c>
      <c r="C789" s="274" t="s">
        <v>711</v>
      </c>
      <c r="D789" s="307">
        <f>VLOOKUP(B789,'[3]24'!$B$4:$D$1296,3,FALSE)</f>
        <v>0</v>
      </c>
      <c r="E789" s="307">
        <v>0</v>
      </c>
      <c r="F789" s="276" t="str">
        <f t="shared" si="57"/>
        <v/>
      </c>
      <c r="G789" s="249" t="str">
        <f t="shared" si="54"/>
        <v>否</v>
      </c>
      <c r="H789" s="154" t="str">
        <f t="shared" si="55"/>
        <v>款</v>
      </c>
    </row>
    <row r="790" ht="36" customHeight="1" spans="1:8">
      <c r="A790" s="154">
        <f t="shared" si="56"/>
        <v>7</v>
      </c>
      <c r="B790" s="390">
        <v>2111201</v>
      </c>
      <c r="C790" s="278" t="s">
        <v>712</v>
      </c>
      <c r="D790" s="283">
        <f>VLOOKUP(B790,'[3]24'!$B$4:$D$1296,3,FALSE)</f>
        <v>0</v>
      </c>
      <c r="E790" s="283">
        <v>0</v>
      </c>
      <c r="F790" s="281" t="str">
        <f t="shared" si="57"/>
        <v/>
      </c>
      <c r="G790" s="249" t="str">
        <f t="shared" si="54"/>
        <v>否</v>
      </c>
      <c r="H790" s="154" t="str">
        <f t="shared" si="55"/>
        <v>项</v>
      </c>
    </row>
    <row r="791" ht="36" customHeight="1" spans="1:8">
      <c r="A791" s="154">
        <f t="shared" si="56"/>
        <v>5</v>
      </c>
      <c r="B791" s="384">
        <v>21113</v>
      </c>
      <c r="C791" s="274" t="s">
        <v>713</v>
      </c>
      <c r="D791" s="307">
        <f>VLOOKUP(B791,'[3]24'!$B$4:$D$1296,3,FALSE)</f>
        <v>0</v>
      </c>
      <c r="E791" s="307">
        <v>0</v>
      </c>
      <c r="F791" s="276" t="str">
        <f t="shared" si="57"/>
        <v/>
      </c>
      <c r="G791" s="249" t="str">
        <f t="shared" si="54"/>
        <v>否</v>
      </c>
      <c r="H791" s="154" t="str">
        <f t="shared" si="55"/>
        <v>款</v>
      </c>
    </row>
    <row r="792" ht="36" customHeight="1" spans="1:8">
      <c r="A792" s="154">
        <f t="shared" si="56"/>
        <v>7</v>
      </c>
      <c r="B792" s="390">
        <v>2111301</v>
      </c>
      <c r="C792" s="278" t="s">
        <v>714</v>
      </c>
      <c r="D792" s="283">
        <f>VLOOKUP(B792,'[3]24'!$B$4:$D$1296,3,FALSE)</f>
        <v>0</v>
      </c>
      <c r="E792" s="283">
        <v>0</v>
      </c>
      <c r="F792" s="281" t="str">
        <f t="shared" si="57"/>
        <v/>
      </c>
      <c r="G792" s="249" t="str">
        <f t="shared" si="54"/>
        <v>否</v>
      </c>
      <c r="H792" s="154" t="str">
        <f t="shared" si="55"/>
        <v>项</v>
      </c>
    </row>
    <row r="793" ht="36" customHeight="1" spans="1:8">
      <c r="A793" s="154">
        <f t="shared" si="56"/>
        <v>5</v>
      </c>
      <c r="B793" s="384">
        <v>21114</v>
      </c>
      <c r="C793" s="274" t="s">
        <v>715</v>
      </c>
      <c r="D793" s="307">
        <f>VLOOKUP(B793,'[3]24'!$B$4:$D$1296,3,FALSE)</f>
        <v>0</v>
      </c>
      <c r="E793" s="307">
        <v>12</v>
      </c>
      <c r="F793" s="276" t="str">
        <f t="shared" si="57"/>
        <v/>
      </c>
      <c r="G793" s="249" t="str">
        <f t="shared" si="54"/>
        <v>是</v>
      </c>
      <c r="H793" s="154" t="str">
        <f t="shared" si="55"/>
        <v>款</v>
      </c>
    </row>
    <row r="794" ht="36" customHeight="1" spans="1:8">
      <c r="A794" s="154">
        <f t="shared" si="56"/>
        <v>7</v>
      </c>
      <c r="B794" s="385">
        <v>2111401</v>
      </c>
      <c r="C794" s="278" t="s">
        <v>138</v>
      </c>
      <c r="D794" s="283">
        <f>VLOOKUP(B794,'[3]24'!$B$4:$D$1296,3,FALSE)</f>
        <v>0</v>
      </c>
      <c r="E794" s="283">
        <v>0</v>
      </c>
      <c r="F794" s="281" t="str">
        <f t="shared" si="57"/>
        <v/>
      </c>
      <c r="G794" s="249" t="str">
        <f t="shared" si="54"/>
        <v>否</v>
      </c>
      <c r="H794" s="154" t="str">
        <f t="shared" si="55"/>
        <v>项</v>
      </c>
    </row>
    <row r="795" ht="36" customHeight="1" spans="1:8">
      <c r="A795" s="154">
        <f t="shared" si="56"/>
        <v>7</v>
      </c>
      <c r="B795" s="385">
        <v>2111402</v>
      </c>
      <c r="C795" s="278" t="s">
        <v>139</v>
      </c>
      <c r="D795" s="283">
        <f>VLOOKUP(B795,'[3]24'!$B$4:$D$1296,3,FALSE)</f>
        <v>0</v>
      </c>
      <c r="E795" s="283">
        <v>0</v>
      </c>
      <c r="F795" s="281" t="str">
        <f t="shared" si="57"/>
        <v/>
      </c>
      <c r="G795" s="249" t="str">
        <f t="shared" si="54"/>
        <v>否</v>
      </c>
      <c r="H795" s="154" t="str">
        <f t="shared" si="55"/>
        <v>项</v>
      </c>
    </row>
    <row r="796" ht="36" customHeight="1" spans="1:8">
      <c r="A796" s="154">
        <f t="shared" si="56"/>
        <v>7</v>
      </c>
      <c r="B796" s="385">
        <v>2111403</v>
      </c>
      <c r="C796" s="278" t="s">
        <v>140</v>
      </c>
      <c r="D796" s="283">
        <f>VLOOKUP(B796,'[3]24'!$B$4:$D$1296,3,FALSE)</f>
        <v>0</v>
      </c>
      <c r="E796" s="283">
        <v>0</v>
      </c>
      <c r="F796" s="281" t="str">
        <f t="shared" si="57"/>
        <v/>
      </c>
      <c r="G796" s="249" t="str">
        <f t="shared" si="54"/>
        <v>否</v>
      </c>
      <c r="H796" s="154" t="str">
        <f t="shared" si="55"/>
        <v>项</v>
      </c>
    </row>
    <row r="797" ht="36" customHeight="1" spans="1:8">
      <c r="A797" s="154">
        <f t="shared" si="56"/>
        <v>7</v>
      </c>
      <c r="B797" s="385">
        <v>2111404</v>
      </c>
      <c r="C797" s="278" t="s">
        <v>716</v>
      </c>
      <c r="D797" s="283"/>
      <c r="E797" s="283"/>
      <c r="F797" s="281" t="str">
        <f t="shared" si="57"/>
        <v/>
      </c>
      <c r="G797" s="249" t="str">
        <f t="shared" si="54"/>
        <v>否</v>
      </c>
      <c r="H797" s="154" t="str">
        <f t="shared" si="55"/>
        <v>项</v>
      </c>
    </row>
    <row r="798" ht="36" customHeight="1" spans="1:8">
      <c r="A798" s="154">
        <f t="shared" si="56"/>
        <v>7</v>
      </c>
      <c r="B798" s="385">
        <v>2111405</v>
      </c>
      <c r="C798" s="278" t="s">
        <v>717</v>
      </c>
      <c r="D798" s="283"/>
      <c r="E798" s="283"/>
      <c r="F798" s="281" t="str">
        <f t="shared" si="57"/>
        <v/>
      </c>
      <c r="G798" s="249" t="str">
        <f t="shared" si="54"/>
        <v>否</v>
      </c>
      <c r="H798" s="154" t="str">
        <f t="shared" si="55"/>
        <v>项</v>
      </c>
    </row>
    <row r="799" ht="36" customHeight="1" spans="1:8">
      <c r="A799" s="154">
        <f t="shared" si="56"/>
        <v>7</v>
      </c>
      <c r="B799" s="385">
        <v>2111406</v>
      </c>
      <c r="C799" s="278" t="s">
        <v>718</v>
      </c>
      <c r="D799" s="283">
        <f>VLOOKUP(B799,'[3]24'!$B$4:$D$1296,3,FALSE)</f>
        <v>0</v>
      </c>
      <c r="E799" s="283">
        <v>0</v>
      </c>
      <c r="F799" s="281" t="str">
        <f t="shared" si="57"/>
        <v/>
      </c>
      <c r="G799" s="249" t="str">
        <f t="shared" si="54"/>
        <v>否</v>
      </c>
      <c r="H799" s="154" t="str">
        <f t="shared" si="55"/>
        <v>项</v>
      </c>
    </row>
    <row r="800" ht="36" customHeight="1" spans="1:8">
      <c r="A800" s="154">
        <f t="shared" si="56"/>
        <v>7</v>
      </c>
      <c r="B800" s="385">
        <v>2111407</v>
      </c>
      <c r="C800" s="278" t="s">
        <v>719</v>
      </c>
      <c r="D800" s="283">
        <f>VLOOKUP(B800,'[3]24'!$B$4:$D$1296,3,FALSE)</f>
        <v>0</v>
      </c>
      <c r="E800" s="283">
        <v>12</v>
      </c>
      <c r="F800" s="281" t="str">
        <f t="shared" si="57"/>
        <v/>
      </c>
      <c r="G800" s="249" t="str">
        <f t="shared" si="54"/>
        <v>是</v>
      </c>
      <c r="H800" s="154" t="str">
        <f t="shared" si="55"/>
        <v>项</v>
      </c>
    </row>
    <row r="801" ht="36" customHeight="1" spans="1:8">
      <c r="A801" s="154">
        <f t="shared" si="56"/>
        <v>7</v>
      </c>
      <c r="B801" s="385">
        <v>2111408</v>
      </c>
      <c r="C801" s="278" t="s">
        <v>720</v>
      </c>
      <c r="D801" s="283">
        <f>VLOOKUP(B801,'[3]24'!$B$4:$D$1296,3,FALSE)</f>
        <v>0</v>
      </c>
      <c r="E801" s="283">
        <v>0</v>
      </c>
      <c r="F801" s="281" t="str">
        <f t="shared" si="57"/>
        <v/>
      </c>
      <c r="G801" s="249" t="str">
        <f t="shared" si="54"/>
        <v>否</v>
      </c>
      <c r="H801" s="154" t="str">
        <f t="shared" si="55"/>
        <v>项</v>
      </c>
    </row>
    <row r="802" ht="36" customHeight="1" spans="1:8">
      <c r="A802" s="154">
        <f t="shared" si="56"/>
        <v>7</v>
      </c>
      <c r="B802" s="385">
        <v>2111409</v>
      </c>
      <c r="C802" s="278" t="s">
        <v>721</v>
      </c>
      <c r="D802" s="283"/>
      <c r="E802" s="283"/>
      <c r="F802" s="281" t="str">
        <f t="shared" si="57"/>
        <v/>
      </c>
      <c r="G802" s="249" t="str">
        <f t="shared" si="54"/>
        <v>否</v>
      </c>
      <c r="H802" s="154" t="str">
        <f t="shared" si="55"/>
        <v>项</v>
      </c>
    </row>
    <row r="803" ht="36" customHeight="1" spans="1:8">
      <c r="A803" s="154">
        <f t="shared" si="56"/>
        <v>7</v>
      </c>
      <c r="B803" s="385">
        <v>2111410</v>
      </c>
      <c r="C803" s="278" t="s">
        <v>722</v>
      </c>
      <c r="D803" s="283"/>
      <c r="E803" s="283"/>
      <c r="F803" s="281" t="str">
        <f t="shared" si="57"/>
        <v/>
      </c>
      <c r="G803" s="249" t="str">
        <f t="shared" si="54"/>
        <v>否</v>
      </c>
      <c r="H803" s="154" t="str">
        <f t="shared" si="55"/>
        <v>项</v>
      </c>
    </row>
    <row r="804" ht="36" customHeight="1" spans="1:8">
      <c r="A804" s="154">
        <f t="shared" si="56"/>
        <v>7</v>
      </c>
      <c r="B804" s="385">
        <v>2111411</v>
      </c>
      <c r="C804" s="278" t="s">
        <v>179</v>
      </c>
      <c r="D804" s="283">
        <f>VLOOKUP(B804,'[3]24'!$B$4:$D$1296,3,FALSE)</f>
        <v>0</v>
      </c>
      <c r="E804" s="283">
        <v>0</v>
      </c>
      <c r="F804" s="281" t="str">
        <f t="shared" si="57"/>
        <v/>
      </c>
      <c r="G804" s="249" t="str">
        <f t="shared" si="54"/>
        <v>否</v>
      </c>
      <c r="H804" s="154" t="str">
        <f t="shared" si="55"/>
        <v>项</v>
      </c>
    </row>
    <row r="805" ht="36" customHeight="1" spans="1:8">
      <c r="A805" s="154">
        <f t="shared" si="56"/>
        <v>7</v>
      </c>
      <c r="B805" s="385">
        <v>2111413</v>
      </c>
      <c r="C805" s="278" t="s">
        <v>723</v>
      </c>
      <c r="D805" s="283">
        <f>VLOOKUP(B805,'[3]24'!$B$4:$D$1296,3,FALSE)</f>
        <v>0</v>
      </c>
      <c r="E805" s="283">
        <v>0</v>
      </c>
      <c r="F805" s="281" t="str">
        <f t="shared" si="57"/>
        <v/>
      </c>
      <c r="G805" s="249" t="str">
        <f t="shared" si="54"/>
        <v>否</v>
      </c>
      <c r="H805" s="154" t="str">
        <f t="shared" si="55"/>
        <v>项</v>
      </c>
    </row>
    <row r="806" ht="36" customHeight="1" spans="1:8">
      <c r="A806" s="154">
        <f t="shared" si="56"/>
        <v>7</v>
      </c>
      <c r="B806" s="385">
        <v>2111450</v>
      </c>
      <c r="C806" s="278" t="s">
        <v>147</v>
      </c>
      <c r="D806" s="283">
        <f>VLOOKUP(B806,'[3]24'!$B$4:$D$1296,3,FALSE)</f>
        <v>0</v>
      </c>
      <c r="E806" s="283">
        <v>0</v>
      </c>
      <c r="F806" s="281" t="str">
        <f t="shared" si="57"/>
        <v/>
      </c>
      <c r="G806" s="249" t="str">
        <f t="shared" si="54"/>
        <v>否</v>
      </c>
      <c r="H806" s="154" t="str">
        <f t="shared" si="55"/>
        <v>项</v>
      </c>
    </row>
    <row r="807" ht="36" customHeight="1" spans="1:8">
      <c r="A807" s="154">
        <f t="shared" si="56"/>
        <v>7</v>
      </c>
      <c r="B807" s="385">
        <v>2111499</v>
      </c>
      <c r="C807" s="278" t="s">
        <v>724</v>
      </c>
      <c r="D807" s="283">
        <f>VLOOKUP(B807,'[3]24'!$B$4:$D$1296,3,FALSE)</f>
        <v>0</v>
      </c>
      <c r="E807" s="283">
        <v>0</v>
      </c>
      <c r="F807" s="281" t="str">
        <f t="shared" si="57"/>
        <v/>
      </c>
      <c r="G807" s="249" t="str">
        <f t="shared" si="54"/>
        <v>否</v>
      </c>
      <c r="H807" s="154" t="str">
        <f t="shared" si="55"/>
        <v>项</v>
      </c>
    </row>
    <row r="808" ht="36" customHeight="1" spans="1:8">
      <c r="A808" s="154">
        <f t="shared" si="56"/>
        <v>5</v>
      </c>
      <c r="B808" s="384">
        <v>21199</v>
      </c>
      <c r="C808" s="274" t="s">
        <v>725</v>
      </c>
      <c r="D808" s="307">
        <f>VLOOKUP(B808,'[3]24'!$B$4:$D$1296,3,FALSE)</f>
        <v>0</v>
      </c>
      <c r="E808" s="307">
        <v>0</v>
      </c>
      <c r="F808" s="276" t="str">
        <f t="shared" si="57"/>
        <v/>
      </c>
      <c r="G808" s="249" t="str">
        <f t="shared" si="54"/>
        <v>否</v>
      </c>
      <c r="H808" s="154" t="str">
        <f t="shared" si="55"/>
        <v>款</v>
      </c>
    </row>
    <row r="809" ht="36" customHeight="1" spans="1:8">
      <c r="A809" s="154">
        <f t="shared" si="56"/>
        <v>7</v>
      </c>
      <c r="B809" s="392">
        <v>2119999</v>
      </c>
      <c r="C809" s="396" t="s">
        <v>726</v>
      </c>
      <c r="D809" s="283">
        <f>VLOOKUP(B809,'[3]24'!$B$4:$D$1296,3,FALSE)</f>
        <v>0</v>
      </c>
      <c r="E809" s="283">
        <v>0</v>
      </c>
      <c r="F809" s="281" t="str">
        <f t="shared" si="57"/>
        <v/>
      </c>
      <c r="G809" s="249" t="str">
        <f t="shared" si="54"/>
        <v>否</v>
      </c>
      <c r="H809" s="154" t="str">
        <f t="shared" si="55"/>
        <v>项</v>
      </c>
    </row>
    <row r="810" ht="36" customHeight="1" spans="1:8">
      <c r="A810" s="154">
        <f t="shared" si="56"/>
        <v>3</v>
      </c>
      <c r="B810" s="384">
        <v>212</v>
      </c>
      <c r="C810" s="274" t="s">
        <v>91</v>
      </c>
      <c r="D810" s="307">
        <f>VLOOKUP(B810,'[3]24'!$B$4:$D$1296,3,FALSE)</f>
        <v>2522</v>
      </c>
      <c r="E810" s="307">
        <v>3064</v>
      </c>
      <c r="F810" s="276">
        <f t="shared" si="57"/>
        <v>0.215</v>
      </c>
      <c r="G810" s="249" t="str">
        <f t="shared" si="54"/>
        <v>是</v>
      </c>
      <c r="H810" s="154" t="str">
        <f t="shared" si="55"/>
        <v>类</v>
      </c>
    </row>
    <row r="811" ht="36" customHeight="1" spans="1:8">
      <c r="A811" s="154">
        <f t="shared" si="56"/>
        <v>5</v>
      </c>
      <c r="B811" s="384">
        <v>21201</v>
      </c>
      <c r="C811" s="274" t="s">
        <v>727</v>
      </c>
      <c r="D811" s="307">
        <f>VLOOKUP(B811,'[3]24'!$B$4:$D$1296,3,FALSE)</f>
        <v>1263</v>
      </c>
      <c r="E811" s="307">
        <v>1189</v>
      </c>
      <c r="F811" s="276">
        <f t="shared" si="57"/>
        <v>-0.059</v>
      </c>
      <c r="G811" s="249" t="str">
        <f t="shared" si="54"/>
        <v>是</v>
      </c>
      <c r="H811" s="154" t="str">
        <f t="shared" si="55"/>
        <v>款</v>
      </c>
    </row>
    <row r="812" ht="36" customHeight="1" spans="1:8">
      <c r="A812" s="154">
        <f t="shared" si="56"/>
        <v>7</v>
      </c>
      <c r="B812" s="385">
        <v>2120101</v>
      </c>
      <c r="C812" s="278" t="s">
        <v>138</v>
      </c>
      <c r="D812" s="283">
        <f>VLOOKUP(B812,'[3]24'!$B$4:$D$1296,3,FALSE)</f>
        <v>313</v>
      </c>
      <c r="E812" s="283">
        <v>304</v>
      </c>
      <c r="F812" s="281">
        <f t="shared" si="57"/>
        <v>-0.029</v>
      </c>
      <c r="G812" s="249" t="str">
        <f t="shared" si="54"/>
        <v>是</v>
      </c>
      <c r="H812" s="154" t="str">
        <f t="shared" si="55"/>
        <v>项</v>
      </c>
    </row>
    <row r="813" ht="36" customHeight="1" spans="1:8">
      <c r="A813" s="154">
        <f t="shared" si="56"/>
        <v>7</v>
      </c>
      <c r="B813" s="385">
        <v>2120102</v>
      </c>
      <c r="C813" s="278" t="s">
        <v>139</v>
      </c>
      <c r="D813" s="283">
        <f>VLOOKUP(B813,'[3]24'!$B$4:$D$1296,3,FALSE)</f>
        <v>0</v>
      </c>
      <c r="E813" s="283">
        <v>0</v>
      </c>
      <c r="F813" s="281" t="str">
        <f t="shared" si="57"/>
        <v/>
      </c>
      <c r="G813" s="249" t="str">
        <f t="shared" si="54"/>
        <v>否</v>
      </c>
      <c r="H813" s="154" t="str">
        <f t="shared" si="55"/>
        <v>项</v>
      </c>
    </row>
    <row r="814" ht="36" customHeight="1" spans="1:8">
      <c r="A814" s="154">
        <f t="shared" si="56"/>
        <v>7</v>
      </c>
      <c r="B814" s="385">
        <v>2120103</v>
      </c>
      <c r="C814" s="278" t="s">
        <v>140</v>
      </c>
      <c r="D814" s="283">
        <f>VLOOKUP(B814,'[3]24'!$B$4:$D$1296,3,FALSE)</f>
        <v>0</v>
      </c>
      <c r="E814" s="283">
        <v>0</v>
      </c>
      <c r="F814" s="281" t="str">
        <f t="shared" si="57"/>
        <v/>
      </c>
      <c r="G814" s="249" t="str">
        <f t="shared" si="54"/>
        <v>否</v>
      </c>
      <c r="H814" s="154" t="str">
        <f t="shared" si="55"/>
        <v>项</v>
      </c>
    </row>
    <row r="815" ht="36" customHeight="1" spans="1:8">
      <c r="A815" s="154">
        <f t="shared" si="56"/>
        <v>7</v>
      </c>
      <c r="B815" s="385">
        <v>2120104</v>
      </c>
      <c r="C815" s="278" t="s">
        <v>728</v>
      </c>
      <c r="D815" s="283">
        <f>VLOOKUP(B815,'[3]24'!$B$4:$D$1296,3,FALSE)</f>
        <v>496</v>
      </c>
      <c r="E815" s="283">
        <v>523</v>
      </c>
      <c r="F815" s="281">
        <f t="shared" si="57"/>
        <v>0.054</v>
      </c>
      <c r="G815" s="249" t="str">
        <f t="shared" si="54"/>
        <v>是</v>
      </c>
      <c r="H815" s="154" t="str">
        <f t="shared" si="55"/>
        <v>项</v>
      </c>
    </row>
    <row r="816" ht="36" customHeight="1" spans="1:8">
      <c r="A816" s="154">
        <f t="shared" si="56"/>
        <v>7</v>
      </c>
      <c r="B816" s="385">
        <v>2120105</v>
      </c>
      <c r="C816" s="278" t="s">
        <v>729</v>
      </c>
      <c r="D816" s="283">
        <f>VLOOKUP(B816,'[3]24'!$B$4:$D$1296,3,FALSE)</f>
        <v>0</v>
      </c>
      <c r="E816" s="283">
        <v>0</v>
      </c>
      <c r="F816" s="281" t="str">
        <f t="shared" si="57"/>
        <v/>
      </c>
      <c r="G816" s="249" t="str">
        <f t="shared" si="54"/>
        <v>否</v>
      </c>
      <c r="H816" s="154" t="str">
        <f t="shared" si="55"/>
        <v>项</v>
      </c>
    </row>
    <row r="817" ht="36" customHeight="1" spans="1:8">
      <c r="A817" s="154">
        <f t="shared" si="56"/>
        <v>7</v>
      </c>
      <c r="B817" s="385">
        <v>2120106</v>
      </c>
      <c r="C817" s="278" t="s">
        <v>730</v>
      </c>
      <c r="D817" s="283">
        <f>VLOOKUP(B817,'[3]24'!$B$4:$D$1296,3,FALSE)</f>
        <v>121</v>
      </c>
      <c r="E817" s="283">
        <v>105</v>
      </c>
      <c r="F817" s="281">
        <f t="shared" si="57"/>
        <v>-0.132</v>
      </c>
      <c r="G817" s="249" t="str">
        <f t="shared" si="54"/>
        <v>是</v>
      </c>
      <c r="H817" s="154" t="str">
        <f t="shared" si="55"/>
        <v>项</v>
      </c>
    </row>
    <row r="818" ht="36" customHeight="1" spans="1:8">
      <c r="A818" s="154">
        <f t="shared" si="56"/>
        <v>7</v>
      </c>
      <c r="B818" s="385">
        <v>2120107</v>
      </c>
      <c r="C818" s="278" t="s">
        <v>731</v>
      </c>
      <c r="D818" s="283">
        <f>VLOOKUP(B818,'[3]24'!$B$4:$D$1296,3,FALSE)</f>
        <v>0</v>
      </c>
      <c r="E818" s="283">
        <v>0</v>
      </c>
      <c r="F818" s="281" t="str">
        <f t="shared" si="57"/>
        <v/>
      </c>
      <c r="G818" s="249" t="str">
        <f t="shared" si="54"/>
        <v>否</v>
      </c>
      <c r="H818" s="154" t="str">
        <f t="shared" si="55"/>
        <v>项</v>
      </c>
    </row>
    <row r="819" ht="36" customHeight="1" spans="1:8">
      <c r="A819" s="154">
        <f t="shared" si="56"/>
        <v>7</v>
      </c>
      <c r="B819" s="385">
        <v>2120109</v>
      </c>
      <c r="C819" s="278" t="s">
        <v>732</v>
      </c>
      <c r="D819" s="283">
        <f>VLOOKUP(B819,'[3]24'!$B$4:$D$1296,3,FALSE)</f>
        <v>0</v>
      </c>
      <c r="E819" s="283">
        <v>0</v>
      </c>
      <c r="F819" s="281" t="str">
        <f t="shared" si="57"/>
        <v/>
      </c>
      <c r="G819" s="249" t="str">
        <f t="shared" si="54"/>
        <v>否</v>
      </c>
      <c r="H819" s="154" t="str">
        <f t="shared" si="55"/>
        <v>项</v>
      </c>
    </row>
    <row r="820" ht="36" customHeight="1" spans="1:8">
      <c r="A820" s="154">
        <f t="shared" si="56"/>
        <v>7</v>
      </c>
      <c r="B820" s="385">
        <v>2120110</v>
      </c>
      <c r="C820" s="278" t="s">
        <v>733</v>
      </c>
      <c r="D820" s="283">
        <f>VLOOKUP(B820,'[3]24'!$B$4:$D$1296,3,FALSE)</f>
        <v>0</v>
      </c>
      <c r="E820" s="283">
        <v>0</v>
      </c>
      <c r="F820" s="281" t="str">
        <f t="shared" si="57"/>
        <v/>
      </c>
      <c r="G820" s="249" t="str">
        <f t="shared" si="54"/>
        <v>否</v>
      </c>
      <c r="H820" s="154" t="str">
        <f t="shared" si="55"/>
        <v>项</v>
      </c>
    </row>
    <row r="821" ht="36" customHeight="1" spans="1:8">
      <c r="A821" s="154">
        <f t="shared" si="56"/>
        <v>7</v>
      </c>
      <c r="B821" s="385">
        <v>2120199</v>
      </c>
      <c r="C821" s="278" t="s">
        <v>734</v>
      </c>
      <c r="D821" s="283">
        <f>VLOOKUP(B821,'[3]24'!$B$4:$D$1296,3,FALSE)</f>
        <v>333</v>
      </c>
      <c r="E821" s="283">
        <v>257</v>
      </c>
      <c r="F821" s="281">
        <f t="shared" si="57"/>
        <v>-0.228</v>
      </c>
      <c r="G821" s="249" t="str">
        <f t="shared" si="54"/>
        <v>是</v>
      </c>
      <c r="H821" s="154" t="str">
        <f t="shared" si="55"/>
        <v>项</v>
      </c>
    </row>
    <row r="822" ht="36" customHeight="1" spans="1:8">
      <c r="A822" s="154">
        <f t="shared" si="56"/>
        <v>5</v>
      </c>
      <c r="B822" s="384">
        <v>21202</v>
      </c>
      <c r="C822" s="274" t="s">
        <v>735</v>
      </c>
      <c r="D822" s="307">
        <f>VLOOKUP(B822,'[3]24'!$B$4:$D$1296,3,FALSE)</f>
        <v>33</v>
      </c>
      <c r="E822" s="307">
        <v>0</v>
      </c>
      <c r="F822" s="276">
        <f t="shared" si="57"/>
        <v>-1</v>
      </c>
      <c r="G822" s="249" t="str">
        <f t="shared" si="54"/>
        <v>是</v>
      </c>
      <c r="H822" s="154" t="str">
        <f t="shared" si="55"/>
        <v>款</v>
      </c>
    </row>
    <row r="823" ht="36" customHeight="1" spans="1:8">
      <c r="A823" s="154">
        <f t="shared" si="56"/>
        <v>7</v>
      </c>
      <c r="B823" s="388">
        <v>2120201</v>
      </c>
      <c r="C823" s="393" t="s">
        <v>736</v>
      </c>
      <c r="D823" s="283">
        <f>VLOOKUP(B823,'[3]24'!$B$4:$D$1296,3,FALSE)</f>
        <v>33</v>
      </c>
      <c r="E823" s="283">
        <v>0</v>
      </c>
      <c r="F823" s="281">
        <f t="shared" si="57"/>
        <v>-1</v>
      </c>
      <c r="G823" s="249" t="str">
        <f t="shared" si="54"/>
        <v>是</v>
      </c>
      <c r="H823" s="154" t="str">
        <f t="shared" si="55"/>
        <v>项</v>
      </c>
    </row>
    <row r="824" ht="36" customHeight="1" spans="1:8">
      <c r="A824" s="154">
        <f t="shared" si="56"/>
        <v>5</v>
      </c>
      <c r="B824" s="384">
        <v>21203</v>
      </c>
      <c r="C824" s="274" t="s">
        <v>737</v>
      </c>
      <c r="D824" s="307">
        <f>VLOOKUP(B824,'[3]24'!$B$4:$D$1296,3,FALSE)</f>
        <v>183</v>
      </c>
      <c r="E824" s="307">
        <v>370</v>
      </c>
      <c r="F824" s="276">
        <f t="shared" si="57"/>
        <v>1.022</v>
      </c>
      <c r="G824" s="249" t="str">
        <f t="shared" ref="G824:G832" si="58">IF(LEN(B824)=3,"是",IF(C824&lt;&gt;"",IF(SUM(D824:E824)&lt;&gt;0,"是","否"),"是"))</f>
        <v>是</v>
      </c>
      <c r="H824" s="154" t="str">
        <f t="shared" ref="H824:H832" si="59">IF(LEN(B824)=3,"类",IF(LEN(B824)=5,"款","项"))</f>
        <v>款</v>
      </c>
    </row>
    <row r="825" ht="36" customHeight="1" spans="1:8">
      <c r="A825" s="154">
        <f t="shared" si="56"/>
        <v>7</v>
      </c>
      <c r="B825" s="385">
        <v>2120303</v>
      </c>
      <c r="C825" s="278" t="s">
        <v>738</v>
      </c>
      <c r="D825" s="283">
        <f>VLOOKUP(B825,'[3]24'!$B$4:$D$1296,3,FALSE)</f>
        <v>0</v>
      </c>
      <c r="E825" s="283">
        <v>300</v>
      </c>
      <c r="F825" s="281" t="str">
        <f t="shared" si="57"/>
        <v/>
      </c>
      <c r="G825" s="249" t="str">
        <f t="shared" si="58"/>
        <v>是</v>
      </c>
      <c r="H825" s="154" t="str">
        <f t="shared" si="59"/>
        <v>项</v>
      </c>
    </row>
    <row r="826" ht="36" customHeight="1" spans="1:8">
      <c r="A826" s="154">
        <f t="shared" si="56"/>
        <v>7</v>
      </c>
      <c r="B826" s="385">
        <v>2120399</v>
      </c>
      <c r="C826" s="278" t="s">
        <v>739</v>
      </c>
      <c r="D826" s="283">
        <f>VLOOKUP(B826,'[3]24'!$B$4:$D$1296,3,FALSE)</f>
        <v>183</v>
      </c>
      <c r="E826" s="283">
        <v>70</v>
      </c>
      <c r="F826" s="281">
        <f t="shared" si="57"/>
        <v>-0.617</v>
      </c>
      <c r="G826" s="249" t="str">
        <f t="shared" si="58"/>
        <v>是</v>
      </c>
      <c r="H826" s="154" t="str">
        <f t="shared" si="59"/>
        <v>项</v>
      </c>
    </row>
    <row r="827" ht="36" customHeight="1" spans="1:8">
      <c r="A827" s="154">
        <f t="shared" si="56"/>
        <v>5</v>
      </c>
      <c r="B827" s="384">
        <v>21205</v>
      </c>
      <c r="C827" s="274" t="s">
        <v>740</v>
      </c>
      <c r="D827" s="307">
        <f>VLOOKUP(B827,'[3]24'!$B$4:$D$1296,3,FALSE)</f>
        <v>863</v>
      </c>
      <c r="E827" s="307">
        <v>936</v>
      </c>
      <c r="F827" s="276">
        <f t="shared" si="57"/>
        <v>0.085</v>
      </c>
      <c r="G827" s="249" t="str">
        <f t="shared" si="58"/>
        <v>是</v>
      </c>
      <c r="H827" s="154" t="str">
        <f t="shared" si="59"/>
        <v>款</v>
      </c>
    </row>
    <row r="828" ht="36" customHeight="1" spans="1:8">
      <c r="A828" s="154">
        <f t="shared" si="56"/>
        <v>7</v>
      </c>
      <c r="B828" s="388">
        <v>2120501</v>
      </c>
      <c r="C828" s="393" t="s">
        <v>741</v>
      </c>
      <c r="D828" s="283">
        <f>VLOOKUP(B828,'[3]24'!$B$4:$D$1296,3,FALSE)</f>
        <v>863</v>
      </c>
      <c r="E828" s="283">
        <v>936</v>
      </c>
      <c r="F828" s="281">
        <f t="shared" si="57"/>
        <v>0.085</v>
      </c>
      <c r="G828" s="249" t="str">
        <f t="shared" si="58"/>
        <v>是</v>
      </c>
      <c r="H828" s="154" t="str">
        <f t="shared" si="59"/>
        <v>项</v>
      </c>
    </row>
    <row r="829" ht="36" customHeight="1" spans="1:8">
      <c r="A829" s="154">
        <f t="shared" si="56"/>
        <v>5</v>
      </c>
      <c r="B829" s="384">
        <v>21206</v>
      </c>
      <c r="C829" s="274" t="s">
        <v>742</v>
      </c>
      <c r="D829" s="307">
        <f>VLOOKUP(B829,'[3]24'!$B$4:$D$1296,3,FALSE)</f>
        <v>0</v>
      </c>
      <c r="E829" s="307">
        <v>0</v>
      </c>
      <c r="F829" s="276" t="str">
        <f t="shared" si="57"/>
        <v/>
      </c>
      <c r="G829" s="249" t="str">
        <f t="shared" si="58"/>
        <v>否</v>
      </c>
      <c r="H829" s="154" t="str">
        <f t="shared" si="59"/>
        <v>款</v>
      </c>
    </row>
    <row r="830" ht="36" customHeight="1" spans="1:8">
      <c r="A830" s="154">
        <f t="shared" si="56"/>
        <v>7</v>
      </c>
      <c r="B830" s="388">
        <v>2120601</v>
      </c>
      <c r="C830" s="393" t="s">
        <v>743</v>
      </c>
      <c r="D830" s="283">
        <f>VLOOKUP(B830,'[3]24'!$B$4:$D$1296,3,FALSE)</f>
        <v>0</v>
      </c>
      <c r="E830" s="283">
        <v>0</v>
      </c>
      <c r="F830" s="281" t="str">
        <f t="shared" si="57"/>
        <v/>
      </c>
      <c r="G830" s="249" t="str">
        <f t="shared" si="58"/>
        <v>否</v>
      </c>
      <c r="H830" s="154" t="str">
        <f t="shared" si="59"/>
        <v>项</v>
      </c>
    </row>
    <row r="831" ht="36" customHeight="1" spans="1:8">
      <c r="A831" s="154">
        <f t="shared" si="56"/>
        <v>5</v>
      </c>
      <c r="B831" s="384">
        <v>21299</v>
      </c>
      <c r="C831" s="274" t="s">
        <v>744</v>
      </c>
      <c r="D831" s="307">
        <f>VLOOKUP(B831,'[3]24'!$B$4:$D$1296,3,FALSE)</f>
        <v>180</v>
      </c>
      <c r="E831" s="307">
        <v>569</v>
      </c>
      <c r="F831" s="276">
        <f t="shared" si="57"/>
        <v>2.161</v>
      </c>
      <c r="G831" s="249" t="str">
        <f t="shared" si="58"/>
        <v>是</v>
      </c>
      <c r="H831" s="154" t="str">
        <f t="shared" si="59"/>
        <v>款</v>
      </c>
    </row>
    <row r="832" ht="36" customHeight="1" spans="1:8">
      <c r="A832" s="154">
        <f t="shared" si="56"/>
        <v>7</v>
      </c>
      <c r="B832" s="388">
        <v>2129999</v>
      </c>
      <c r="C832" s="393" t="s">
        <v>745</v>
      </c>
      <c r="D832" s="283">
        <f>VLOOKUP(B832,'[3]24'!$B$4:$D$1296,3,FALSE)</f>
        <v>180</v>
      </c>
      <c r="E832" s="283">
        <v>569</v>
      </c>
      <c r="F832" s="281">
        <f t="shared" si="57"/>
        <v>2.161</v>
      </c>
      <c r="G832" s="249" t="str">
        <f t="shared" si="58"/>
        <v>是</v>
      </c>
      <c r="H832" s="154" t="str">
        <f t="shared" si="59"/>
        <v>项</v>
      </c>
    </row>
    <row r="833" ht="36" customHeight="1" spans="1:8">
      <c r="A833" s="154">
        <f t="shared" si="56"/>
        <v>3</v>
      </c>
      <c r="B833" s="384">
        <v>213</v>
      </c>
      <c r="C833" s="274" t="s">
        <v>93</v>
      </c>
      <c r="D833" s="307">
        <f>VLOOKUP(B833,'[3]24'!$B$4:$D$1296,3,FALSE)</f>
        <v>19001</v>
      </c>
      <c r="E833" s="307">
        <v>10394</v>
      </c>
      <c r="F833" s="276">
        <f t="shared" si="57"/>
        <v>-0.453</v>
      </c>
      <c r="G833" s="249" t="str">
        <f t="shared" ref="G833:G885" si="60">IF(LEN(B833)=3,"是",IF(C833&lt;&gt;"",IF(SUM(D833:E833)&lt;&gt;0,"是","否"),"是"))</f>
        <v>是</v>
      </c>
      <c r="H833" s="154" t="str">
        <f t="shared" ref="H833:H885" si="61">IF(LEN(B833)=3,"类",IF(LEN(B833)=5,"款","项"))</f>
        <v>类</v>
      </c>
    </row>
    <row r="834" ht="36" customHeight="1" spans="1:8">
      <c r="A834" s="154">
        <f t="shared" si="56"/>
        <v>5</v>
      </c>
      <c r="B834" s="384">
        <v>21301</v>
      </c>
      <c r="C834" s="274" t="s">
        <v>746</v>
      </c>
      <c r="D834" s="307">
        <f>VLOOKUP(B834,'[3]24'!$B$4:$D$1296,3,FALSE)</f>
        <v>8222</v>
      </c>
      <c r="E834" s="307">
        <v>3439</v>
      </c>
      <c r="F834" s="276">
        <f t="shared" si="57"/>
        <v>-0.582</v>
      </c>
      <c r="G834" s="249" t="str">
        <f t="shared" si="60"/>
        <v>是</v>
      </c>
      <c r="H834" s="154" t="str">
        <f t="shared" si="61"/>
        <v>款</v>
      </c>
    </row>
    <row r="835" ht="36" customHeight="1" spans="1:8">
      <c r="A835" s="154">
        <f t="shared" si="56"/>
        <v>7</v>
      </c>
      <c r="B835" s="385">
        <v>2130101</v>
      </c>
      <c r="C835" s="278" t="s">
        <v>138</v>
      </c>
      <c r="D835" s="283">
        <f>VLOOKUP(B835,'[3]24'!$B$4:$D$1296,3,FALSE)</f>
        <v>367</v>
      </c>
      <c r="E835" s="283">
        <v>363</v>
      </c>
      <c r="F835" s="281">
        <f t="shared" si="57"/>
        <v>-0.011</v>
      </c>
      <c r="G835" s="249" t="str">
        <f t="shared" si="60"/>
        <v>是</v>
      </c>
      <c r="H835" s="154" t="str">
        <f t="shared" si="61"/>
        <v>项</v>
      </c>
    </row>
    <row r="836" ht="36" customHeight="1" spans="1:8">
      <c r="A836" s="154">
        <f t="shared" si="56"/>
        <v>7</v>
      </c>
      <c r="B836" s="385">
        <v>2130102</v>
      </c>
      <c r="C836" s="278" t="s">
        <v>139</v>
      </c>
      <c r="D836" s="283">
        <f>VLOOKUP(B836,'[3]24'!$B$4:$D$1296,3,FALSE)</f>
        <v>0</v>
      </c>
      <c r="E836" s="283">
        <v>1</v>
      </c>
      <c r="F836" s="281" t="str">
        <f t="shared" si="57"/>
        <v/>
      </c>
      <c r="G836" s="249" t="str">
        <f t="shared" si="60"/>
        <v>是</v>
      </c>
      <c r="H836" s="154" t="str">
        <f t="shared" si="61"/>
        <v>项</v>
      </c>
    </row>
    <row r="837" ht="36" customHeight="1" spans="1:8">
      <c r="A837" s="154">
        <f t="shared" ref="A837:A900" si="62">LEN(B837)</f>
        <v>7</v>
      </c>
      <c r="B837" s="385">
        <v>2130103</v>
      </c>
      <c r="C837" s="278" t="s">
        <v>140</v>
      </c>
      <c r="D837" s="283">
        <f>VLOOKUP(B837,'[3]24'!$B$4:$D$1296,3,FALSE)</f>
        <v>0</v>
      </c>
      <c r="E837" s="283">
        <v>0</v>
      </c>
      <c r="F837" s="281" t="str">
        <f t="shared" ref="F837:F900" si="63">IF(D837&lt;&gt;0,E837/D837-1,"")</f>
        <v/>
      </c>
      <c r="G837" s="249" t="str">
        <f t="shared" si="60"/>
        <v>否</v>
      </c>
      <c r="H837" s="154" t="str">
        <f t="shared" si="61"/>
        <v>项</v>
      </c>
    </row>
    <row r="838" ht="36" customHeight="1" spans="1:8">
      <c r="A838" s="154">
        <f t="shared" si="62"/>
        <v>7</v>
      </c>
      <c r="B838" s="385">
        <v>2130104</v>
      </c>
      <c r="C838" s="278" t="s">
        <v>147</v>
      </c>
      <c r="D838" s="283">
        <f>VLOOKUP(B838,'[3]24'!$B$4:$D$1296,3,FALSE)</f>
        <v>2433</v>
      </c>
      <c r="E838" s="283">
        <v>2215</v>
      </c>
      <c r="F838" s="281">
        <f t="shared" si="63"/>
        <v>-0.09</v>
      </c>
      <c r="G838" s="249" t="str">
        <f t="shared" si="60"/>
        <v>是</v>
      </c>
      <c r="H838" s="154" t="str">
        <f t="shared" si="61"/>
        <v>项</v>
      </c>
    </row>
    <row r="839" ht="36" customHeight="1" spans="1:8">
      <c r="A839" s="154">
        <f t="shared" si="62"/>
        <v>7</v>
      </c>
      <c r="B839" s="385">
        <v>2130105</v>
      </c>
      <c r="C839" s="278" t="s">
        <v>747</v>
      </c>
      <c r="D839" s="283">
        <f>VLOOKUP(B839,'[3]24'!$B$4:$D$1296,3,FALSE)</f>
        <v>0</v>
      </c>
      <c r="E839" s="283">
        <v>0</v>
      </c>
      <c r="F839" s="281" t="str">
        <f t="shared" si="63"/>
        <v/>
      </c>
      <c r="G839" s="249" t="str">
        <f t="shared" si="60"/>
        <v>否</v>
      </c>
      <c r="H839" s="154" t="str">
        <f t="shared" si="61"/>
        <v>项</v>
      </c>
    </row>
    <row r="840" ht="36" customHeight="1" spans="1:8">
      <c r="A840" s="154">
        <f t="shared" si="62"/>
        <v>7</v>
      </c>
      <c r="B840" s="385">
        <v>2130106</v>
      </c>
      <c r="C840" s="278" t="s">
        <v>748</v>
      </c>
      <c r="D840" s="283">
        <f>VLOOKUP(B840,'[3]24'!$B$4:$D$1296,3,FALSE)</f>
        <v>94</v>
      </c>
      <c r="E840" s="283">
        <v>0</v>
      </c>
      <c r="F840" s="281">
        <f t="shared" si="63"/>
        <v>-1</v>
      </c>
      <c r="G840" s="249" t="str">
        <f t="shared" si="60"/>
        <v>是</v>
      </c>
      <c r="H840" s="154" t="str">
        <f t="shared" si="61"/>
        <v>项</v>
      </c>
    </row>
    <row r="841" ht="36" customHeight="1" spans="1:8">
      <c r="A841" s="154">
        <f t="shared" si="62"/>
        <v>7</v>
      </c>
      <c r="B841" s="385">
        <v>2130108</v>
      </c>
      <c r="C841" s="278" t="s">
        <v>749</v>
      </c>
      <c r="D841" s="283">
        <f>VLOOKUP(B841,'[3]24'!$B$4:$D$1296,3,FALSE)</f>
        <v>67</v>
      </c>
      <c r="E841" s="283">
        <v>10</v>
      </c>
      <c r="F841" s="281">
        <f t="shared" si="63"/>
        <v>-0.851</v>
      </c>
      <c r="G841" s="249" t="str">
        <f t="shared" si="60"/>
        <v>是</v>
      </c>
      <c r="H841" s="154" t="str">
        <f t="shared" si="61"/>
        <v>项</v>
      </c>
    </row>
    <row r="842" ht="36" customHeight="1" spans="1:8">
      <c r="A842" s="154">
        <f t="shared" si="62"/>
        <v>7</v>
      </c>
      <c r="B842" s="385">
        <v>2130109</v>
      </c>
      <c r="C842" s="278" t="s">
        <v>750</v>
      </c>
      <c r="D842" s="283">
        <f>VLOOKUP(B842,'[3]24'!$B$4:$D$1296,3,FALSE)</f>
        <v>10</v>
      </c>
      <c r="E842" s="283">
        <v>0</v>
      </c>
      <c r="F842" s="281">
        <f t="shared" si="63"/>
        <v>-1</v>
      </c>
      <c r="G842" s="249" t="str">
        <f t="shared" si="60"/>
        <v>是</v>
      </c>
      <c r="H842" s="154" t="str">
        <f t="shared" si="61"/>
        <v>项</v>
      </c>
    </row>
    <row r="843" ht="36" customHeight="1" spans="1:8">
      <c r="A843" s="154">
        <f t="shared" si="62"/>
        <v>7</v>
      </c>
      <c r="B843" s="385">
        <v>2130110</v>
      </c>
      <c r="C843" s="278" t="s">
        <v>751</v>
      </c>
      <c r="D843" s="283">
        <f>VLOOKUP(B843,'[3]24'!$B$4:$D$1296,3,FALSE)</f>
        <v>0</v>
      </c>
      <c r="E843" s="283">
        <v>0</v>
      </c>
      <c r="F843" s="281" t="str">
        <f t="shared" si="63"/>
        <v/>
      </c>
      <c r="G843" s="249" t="str">
        <f t="shared" si="60"/>
        <v>否</v>
      </c>
      <c r="H843" s="154" t="str">
        <f t="shared" si="61"/>
        <v>项</v>
      </c>
    </row>
    <row r="844" ht="36" customHeight="1" spans="1:8">
      <c r="A844" s="154">
        <f t="shared" si="62"/>
        <v>7</v>
      </c>
      <c r="B844" s="385">
        <v>2130111</v>
      </c>
      <c r="C844" s="278" t="s">
        <v>752</v>
      </c>
      <c r="D844" s="283">
        <f>VLOOKUP(B844,'[3]24'!$B$4:$D$1296,3,FALSE)</f>
        <v>0</v>
      </c>
      <c r="E844" s="283">
        <v>0</v>
      </c>
      <c r="F844" s="281" t="str">
        <f t="shared" si="63"/>
        <v/>
      </c>
      <c r="G844" s="249" t="str">
        <f t="shared" si="60"/>
        <v>否</v>
      </c>
      <c r="H844" s="154" t="str">
        <f t="shared" si="61"/>
        <v>项</v>
      </c>
    </row>
    <row r="845" ht="36" customHeight="1" spans="1:8">
      <c r="A845" s="154">
        <f t="shared" si="62"/>
        <v>7</v>
      </c>
      <c r="B845" s="385">
        <v>2130112</v>
      </c>
      <c r="C845" s="278" t="s">
        <v>753</v>
      </c>
      <c r="D845" s="283">
        <f>VLOOKUP(B845,'[3]24'!$B$4:$D$1296,3,FALSE)</f>
        <v>0</v>
      </c>
      <c r="E845" s="283">
        <v>0</v>
      </c>
      <c r="F845" s="281" t="str">
        <f t="shared" si="63"/>
        <v/>
      </c>
      <c r="G845" s="249" t="str">
        <f t="shared" si="60"/>
        <v>否</v>
      </c>
      <c r="H845" s="154" t="str">
        <f t="shared" si="61"/>
        <v>项</v>
      </c>
    </row>
    <row r="846" ht="36" customHeight="1" spans="1:8">
      <c r="A846" s="154">
        <f t="shared" si="62"/>
        <v>7</v>
      </c>
      <c r="B846" s="385">
        <v>2130114</v>
      </c>
      <c r="C846" s="278" t="s">
        <v>754</v>
      </c>
      <c r="D846" s="283">
        <f>VLOOKUP(B846,'[3]24'!$B$4:$D$1296,3,FALSE)</f>
        <v>0</v>
      </c>
      <c r="E846" s="283">
        <v>0</v>
      </c>
      <c r="F846" s="281" t="str">
        <f t="shared" si="63"/>
        <v/>
      </c>
      <c r="G846" s="249" t="str">
        <f t="shared" si="60"/>
        <v>否</v>
      </c>
      <c r="H846" s="154" t="str">
        <f t="shared" si="61"/>
        <v>项</v>
      </c>
    </row>
    <row r="847" ht="36" customHeight="1" spans="1:8">
      <c r="A847" s="154">
        <f t="shared" si="62"/>
        <v>7</v>
      </c>
      <c r="B847" s="385">
        <v>2130119</v>
      </c>
      <c r="C847" s="278" t="s">
        <v>755</v>
      </c>
      <c r="D847" s="283">
        <f>VLOOKUP(B847,'[3]24'!$B$4:$D$1296,3,FALSE)</f>
        <v>5</v>
      </c>
      <c r="E847" s="283">
        <v>0</v>
      </c>
      <c r="F847" s="281">
        <f t="shared" si="63"/>
        <v>-1</v>
      </c>
      <c r="G847" s="249" t="str">
        <f t="shared" si="60"/>
        <v>是</v>
      </c>
      <c r="H847" s="154" t="str">
        <f t="shared" si="61"/>
        <v>项</v>
      </c>
    </row>
    <row r="848" ht="36" customHeight="1" spans="1:8">
      <c r="A848" s="154">
        <f t="shared" si="62"/>
        <v>7</v>
      </c>
      <c r="B848" s="385">
        <v>2130120</v>
      </c>
      <c r="C848" s="278" t="s">
        <v>756</v>
      </c>
      <c r="D848" s="283">
        <f>VLOOKUP(B848,'[3]24'!$B$4:$D$1296,3,FALSE)</f>
        <v>994</v>
      </c>
      <c r="E848" s="283">
        <v>44</v>
      </c>
      <c r="F848" s="281">
        <f t="shared" si="63"/>
        <v>-0.956</v>
      </c>
      <c r="G848" s="249" t="str">
        <f t="shared" si="60"/>
        <v>是</v>
      </c>
      <c r="H848" s="154" t="str">
        <f t="shared" si="61"/>
        <v>项</v>
      </c>
    </row>
    <row r="849" ht="36" customHeight="1" spans="1:8">
      <c r="A849" s="154">
        <f t="shared" si="62"/>
        <v>7</v>
      </c>
      <c r="B849" s="385">
        <v>2130121</v>
      </c>
      <c r="C849" s="278" t="s">
        <v>757</v>
      </c>
      <c r="D849" s="283">
        <f>VLOOKUP(B849,'[3]24'!$B$4:$D$1296,3,FALSE)</f>
        <v>0</v>
      </c>
      <c r="E849" s="283">
        <v>0</v>
      </c>
      <c r="F849" s="281" t="str">
        <f t="shared" si="63"/>
        <v/>
      </c>
      <c r="G849" s="249" t="str">
        <f t="shared" si="60"/>
        <v>否</v>
      </c>
      <c r="H849" s="154" t="str">
        <f t="shared" si="61"/>
        <v>项</v>
      </c>
    </row>
    <row r="850" ht="36" customHeight="1" spans="1:8">
      <c r="A850" s="154">
        <f t="shared" si="62"/>
        <v>7</v>
      </c>
      <c r="B850" s="385">
        <v>2130122</v>
      </c>
      <c r="C850" s="278" t="s">
        <v>758</v>
      </c>
      <c r="D850" s="283">
        <f>VLOOKUP(B850,'[3]24'!$B$4:$D$1296,3,FALSE)</f>
        <v>1525</v>
      </c>
      <c r="E850" s="283">
        <v>678</v>
      </c>
      <c r="F850" s="281">
        <f t="shared" si="63"/>
        <v>-0.555</v>
      </c>
      <c r="G850" s="249" t="str">
        <f t="shared" si="60"/>
        <v>是</v>
      </c>
      <c r="H850" s="154" t="str">
        <f t="shared" si="61"/>
        <v>项</v>
      </c>
    </row>
    <row r="851" ht="36" customHeight="1" spans="1:8">
      <c r="A851" s="154">
        <f t="shared" si="62"/>
        <v>7</v>
      </c>
      <c r="B851" s="385">
        <v>2130124</v>
      </c>
      <c r="C851" s="278" t="s">
        <v>759</v>
      </c>
      <c r="D851" s="283">
        <f>VLOOKUP(B851,'[3]24'!$B$4:$D$1296,3,FALSE)</f>
        <v>0</v>
      </c>
      <c r="E851" s="283">
        <v>0</v>
      </c>
      <c r="F851" s="281" t="str">
        <f t="shared" si="63"/>
        <v/>
      </c>
      <c r="G851" s="249" t="str">
        <f t="shared" si="60"/>
        <v>否</v>
      </c>
      <c r="H851" s="154" t="str">
        <f t="shared" si="61"/>
        <v>项</v>
      </c>
    </row>
    <row r="852" ht="36" customHeight="1" spans="1:8">
      <c r="A852" s="154">
        <f t="shared" si="62"/>
        <v>7</v>
      </c>
      <c r="B852" s="385">
        <v>2130125</v>
      </c>
      <c r="C852" s="278" t="s">
        <v>760</v>
      </c>
      <c r="D852" s="283">
        <f>VLOOKUP(B852,'[3]24'!$B$4:$D$1296,3,FALSE)</f>
        <v>0</v>
      </c>
      <c r="E852" s="283">
        <v>0</v>
      </c>
      <c r="F852" s="281" t="str">
        <f t="shared" si="63"/>
        <v/>
      </c>
      <c r="G852" s="249" t="str">
        <f t="shared" si="60"/>
        <v>否</v>
      </c>
      <c r="H852" s="154" t="str">
        <f t="shared" si="61"/>
        <v>项</v>
      </c>
    </row>
    <row r="853" ht="36" customHeight="1" spans="1:8">
      <c r="A853" s="154">
        <f t="shared" si="62"/>
        <v>7</v>
      </c>
      <c r="B853" s="385">
        <v>2130126</v>
      </c>
      <c r="C853" s="278" t="s">
        <v>761</v>
      </c>
      <c r="D853" s="283">
        <f>VLOOKUP(B853,'[3]24'!$B$4:$D$1296,3,FALSE)</f>
        <v>1297</v>
      </c>
      <c r="E853" s="283">
        <v>119</v>
      </c>
      <c r="F853" s="281">
        <f t="shared" si="63"/>
        <v>-0.908</v>
      </c>
      <c r="G853" s="249" t="str">
        <f t="shared" si="60"/>
        <v>是</v>
      </c>
      <c r="H853" s="154" t="str">
        <f t="shared" si="61"/>
        <v>项</v>
      </c>
    </row>
    <row r="854" ht="36" customHeight="1" spans="1:8">
      <c r="A854" s="154">
        <f t="shared" si="62"/>
        <v>7</v>
      </c>
      <c r="B854" s="385">
        <v>2130135</v>
      </c>
      <c r="C854" s="278" t="s">
        <v>762</v>
      </c>
      <c r="D854" s="283">
        <f>VLOOKUP(B854,'[3]24'!$B$4:$D$1296,3,FALSE)</f>
        <v>383</v>
      </c>
      <c r="E854" s="283">
        <v>0</v>
      </c>
      <c r="F854" s="281">
        <f t="shared" si="63"/>
        <v>-1</v>
      </c>
      <c r="G854" s="249" t="str">
        <f t="shared" si="60"/>
        <v>是</v>
      </c>
      <c r="H854" s="154" t="str">
        <f t="shared" si="61"/>
        <v>项</v>
      </c>
    </row>
    <row r="855" ht="36" customHeight="1" spans="1:8">
      <c r="A855" s="154">
        <f t="shared" si="62"/>
        <v>7</v>
      </c>
      <c r="B855" s="385">
        <v>2130142</v>
      </c>
      <c r="C855" s="278" t="s">
        <v>763</v>
      </c>
      <c r="D855" s="283">
        <f>VLOOKUP(B855,'[3]24'!$B$4:$D$1296,3,FALSE)</f>
        <v>0</v>
      </c>
      <c r="E855" s="283">
        <v>0</v>
      </c>
      <c r="F855" s="281" t="str">
        <f t="shared" si="63"/>
        <v/>
      </c>
      <c r="G855" s="249" t="str">
        <f t="shared" si="60"/>
        <v>否</v>
      </c>
      <c r="H855" s="154" t="str">
        <f t="shared" si="61"/>
        <v>项</v>
      </c>
    </row>
    <row r="856" ht="36" customHeight="1" spans="1:8">
      <c r="A856" s="154">
        <f t="shared" si="62"/>
        <v>7</v>
      </c>
      <c r="B856" s="385">
        <v>2130148</v>
      </c>
      <c r="C856" s="278" t="s">
        <v>764</v>
      </c>
      <c r="D856" s="283">
        <f>VLOOKUP(B856,'[3]24'!$B$4:$D$1296,3,FALSE)</f>
        <v>0</v>
      </c>
      <c r="E856" s="283">
        <v>0</v>
      </c>
      <c r="F856" s="281" t="str">
        <f t="shared" si="63"/>
        <v/>
      </c>
      <c r="G856" s="249" t="str">
        <f t="shared" si="60"/>
        <v>否</v>
      </c>
      <c r="H856" s="154" t="str">
        <f t="shared" si="61"/>
        <v>项</v>
      </c>
    </row>
    <row r="857" ht="36" customHeight="1" spans="1:8">
      <c r="A857" s="154">
        <f t="shared" si="62"/>
        <v>7</v>
      </c>
      <c r="B857" s="385">
        <v>2130152</v>
      </c>
      <c r="C857" s="278" t="s">
        <v>765</v>
      </c>
      <c r="D857" s="283">
        <f>VLOOKUP(B857,'[3]24'!$B$4:$D$1296,3,FALSE)</f>
        <v>0</v>
      </c>
      <c r="E857" s="283">
        <v>0</v>
      </c>
      <c r="F857" s="281" t="str">
        <f t="shared" si="63"/>
        <v/>
      </c>
      <c r="G857" s="249" t="str">
        <f t="shared" si="60"/>
        <v>否</v>
      </c>
      <c r="H857" s="154" t="str">
        <f t="shared" si="61"/>
        <v>项</v>
      </c>
    </row>
    <row r="858" ht="36" customHeight="1" spans="1:8">
      <c r="A858" s="154">
        <f t="shared" si="62"/>
        <v>7</v>
      </c>
      <c r="B858" s="385">
        <v>2130153</v>
      </c>
      <c r="C858" s="278" t="s">
        <v>766</v>
      </c>
      <c r="D858" s="283">
        <f>VLOOKUP(B858,'[3]24'!$B$4:$D$1296,3,FALSE)</f>
        <v>960</v>
      </c>
      <c r="E858" s="283">
        <v>0</v>
      </c>
      <c r="F858" s="281">
        <f t="shared" si="63"/>
        <v>-1</v>
      </c>
      <c r="G858" s="249" t="str">
        <f t="shared" si="60"/>
        <v>是</v>
      </c>
      <c r="H858" s="154" t="str">
        <f t="shared" si="61"/>
        <v>项</v>
      </c>
    </row>
    <row r="859" ht="36" customHeight="1" spans="1:8">
      <c r="A859" s="154">
        <f t="shared" si="62"/>
        <v>7</v>
      </c>
      <c r="B859" s="385">
        <v>2130199</v>
      </c>
      <c r="C859" s="278" t="s">
        <v>767</v>
      </c>
      <c r="D859" s="283">
        <f>VLOOKUP(B859,'[3]24'!$B$4:$D$1296,3,FALSE)</f>
        <v>87</v>
      </c>
      <c r="E859" s="283">
        <v>9</v>
      </c>
      <c r="F859" s="281">
        <f t="shared" si="63"/>
        <v>-0.897</v>
      </c>
      <c r="G859" s="249" t="str">
        <f t="shared" si="60"/>
        <v>是</v>
      </c>
      <c r="H859" s="154" t="str">
        <f t="shared" si="61"/>
        <v>项</v>
      </c>
    </row>
    <row r="860" ht="36" customHeight="1" spans="1:8">
      <c r="A860" s="154">
        <f t="shared" si="62"/>
        <v>5</v>
      </c>
      <c r="B860" s="384">
        <v>21302</v>
      </c>
      <c r="C860" s="274" t="s">
        <v>768</v>
      </c>
      <c r="D860" s="307">
        <f>VLOOKUP(B860,'[3]24'!$B$4:$D$1296,3,FALSE)</f>
        <v>2245</v>
      </c>
      <c r="E860" s="307">
        <v>1981</v>
      </c>
      <c r="F860" s="276">
        <f t="shared" si="63"/>
        <v>-0.118</v>
      </c>
      <c r="G860" s="249" t="str">
        <f t="shared" si="60"/>
        <v>是</v>
      </c>
      <c r="H860" s="154" t="str">
        <f t="shared" si="61"/>
        <v>款</v>
      </c>
    </row>
    <row r="861" ht="36" customHeight="1" spans="1:8">
      <c r="A861" s="154">
        <f t="shared" si="62"/>
        <v>7</v>
      </c>
      <c r="B861" s="385">
        <v>2130201</v>
      </c>
      <c r="C861" s="278" t="s">
        <v>138</v>
      </c>
      <c r="D861" s="283">
        <f>VLOOKUP(B861,'[3]24'!$B$4:$D$1296,3,FALSE)</f>
        <v>294</v>
      </c>
      <c r="E861" s="283">
        <v>325</v>
      </c>
      <c r="F861" s="281">
        <f t="shared" si="63"/>
        <v>0.105</v>
      </c>
      <c r="G861" s="249" t="str">
        <f t="shared" si="60"/>
        <v>是</v>
      </c>
      <c r="H861" s="154" t="str">
        <f t="shared" si="61"/>
        <v>项</v>
      </c>
    </row>
    <row r="862" ht="36" customHeight="1" spans="1:8">
      <c r="A862" s="154">
        <f t="shared" si="62"/>
        <v>7</v>
      </c>
      <c r="B862" s="385">
        <v>2130202</v>
      </c>
      <c r="C862" s="278" t="s">
        <v>139</v>
      </c>
      <c r="D862" s="283">
        <f>VLOOKUP(B862,'[3]24'!$B$4:$D$1296,3,FALSE)</f>
        <v>0</v>
      </c>
      <c r="E862" s="283">
        <v>0</v>
      </c>
      <c r="F862" s="281" t="str">
        <f t="shared" si="63"/>
        <v/>
      </c>
      <c r="G862" s="249" t="str">
        <f t="shared" si="60"/>
        <v>否</v>
      </c>
      <c r="H862" s="154" t="str">
        <f t="shared" si="61"/>
        <v>项</v>
      </c>
    </row>
    <row r="863" ht="36" customHeight="1" spans="1:8">
      <c r="A863" s="154">
        <f t="shared" si="62"/>
        <v>7</v>
      </c>
      <c r="B863" s="385">
        <v>2130203</v>
      </c>
      <c r="C863" s="278" t="s">
        <v>140</v>
      </c>
      <c r="D863" s="283">
        <f>VLOOKUP(B863,'[3]24'!$B$4:$D$1296,3,FALSE)</f>
        <v>0</v>
      </c>
      <c r="E863" s="283">
        <v>0</v>
      </c>
      <c r="F863" s="281" t="str">
        <f t="shared" si="63"/>
        <v/>
      </c>
      <c r="G863" s="249" t="str">
        <f t="shared" si="60"/>
        <v>否</v>
      </c>
      <c r="H863" s="154" t="str">
        <f t="shared" si="61"/>
        <v>项</v>
      </c>
    </row>
    <row r="864" ht="36" customHeight="1" spans="1:8">
      <c r="A864" s="154">
        <f t="shared" si="62"/>
        <v>7</v>
      </c>
      <c r="B864" s="385">
        <v>2130204</v>
      </c>
      <c r="C864" s="278" t="s">
        <v>769</v>
      </c>
      <c r="D864" s="283">
        <f>VLOOKUP(B864,'[3]24'!$B$4:$D$1296,3,FALSE)</f>
        <v>477</v>
      </c>
      <c r="E864" s="283">
        <v>454</v>
      </c>
      <c r="F864" s="281">
        <f t="shared" si="63"/>
        <v>-0.048</v>
      </c>
      <c r="G864" s="249" t="str">
        <f t="shared" si="60"/>
        <v>是</v>
      </c>
      <c r="H864" s="154" t="str">
        <f t="shared" si="61"/>
        <v>项</v>
      </c>
    </row>
    <row r="865" ht="36" customHeight="1" spans="1:8">
      <c r="A865" s="154">
        <f t="shared" si="62"/>
        <v>7</v>
      </c>
      <c r="B865" s="385">
        <v>2130205</v>
      </c>
      <c r="C865" s="278" t="s">
        <v>770</v>
      </c>
      <c r="D865" s="283">
        <f>VLOOKUP(B865,'[3]24'!$B$4:$D$1296,3,FALSE)</f>
        <v>676</v>
      </c>
      <c r="E865" s="283">
        <v>800</v>
      </c>
      <c r="F865" s="281">
        <f t="shared" si="63"/>
        <v>0.183</v>
      </c>
      <c r="G865" s="249" t="str">
        <f t="shared" si="60"/>
        <v>是</v>
      </c>
      <c r="H865" s="154" t="str">
        <f t="shared" si="61"/>
        <v>项</v>
      </c>
    </row>
    <row r="866" ht="36" customHeight="1" spans="1:8">
      <c r="A866" s="154">
        <f t="shared" si="62"/>
        <v>7</v>
      </c>
      <c r="B866" s="385">
        <v>2130206</v>
      </c>
      <c r="C866" s="278" t="s">
        <v>771</v>
      </c>
      <c r="D866" s="283">
        <f>VLOOKUP(B866,'[3]24'!$B$4:$D$1296,3,FALSE)</f>
        <v>0</v>
      </c>
      <c r="E866" s="283">
        <v>0</v>
      </c>
      <c r="F866" s="281" t="str">
        <f t="shared" si="63"/>
        <v/>
      </c>
      <c r="G866" s="249" t="str">
        <f t="shared" si="60"/>
        <v>否</v>
      </c>
      <c r="H866" s="154" t="str">
        <f t="shared" si="61"/>
        <v>项</v>
      </c>
    </row>
    <row r="867" ht="36" customHeight="1" spans="1:8">
      <c r="A867" s="154">
        <f t="shared" si="62"/>
        <v>7</v>
      </c>
      <c r="B867" s="385">
        <v>2130207</v>
      </c>
      <c r="C867" s="278" t="s">
        <v>772</v>
      </c>
      <c r="D867" s="283">
        <f>VLOOKUP(B867,'[3]24'!$B$4:$D$1296,3,FALSE)</f>
        <v>38</v>
      </c>
      <c r="E867" s="283">
        <v>0</v>
      </c>
      <c r="F867" s="281">
        <f t="shared" si="63"/>
        <v>-1</v>
      </c>
      <c r="G867" s="249" t="str">
        <f t="shared" si="60"/>
        <v>是</v>
      </c>
      <c r="H867" s="154" t="str">
        <f t="shared" si="61"/>
        <v>项</v>
      </c>
    </row>
    <row r="868" ht="36" customHeight="1" spans="1:8">
      <c r="A868" s="154">
        <f t="shared" si="62"/>
        <v>7</v>
      </c>
      <c r="B868" s="385">
        <v>2130209</v>
      </c>
      <c r="C868" s="278" t="s">
        <v>773</v>
      </c>
      <c r="D868" s="283">
        <f>VLOOKUP(B868,'[3]24'!$B$4:$D$1296,3,FALSE)</f>
        <v>391</v>
      </c>
      <c r="E868" s="283">
        <v>0</v>
      </c>
      <c r="F868" s="281">
        <f t="shared" si="63"/>
        <v>-1</v>
      </c>
      <c r="G868" s="249" t="str">
        <f t="shared" si="60"/>
        <v>是</v>
      </c>
      <c r="H868" s="154" t="str">
        <f t="shared" si="61"/>
        <v>项</v>
      </c>
    </row>
    <row r="869" ht="36" customHeight="1" spans="1:8">
      <c r="A869" s="154">
        <f t="shared" si="62"/>
        <v>7</v>
      </c>
      <c r="B869" s="385">
        <v>2130210</v>
      </c>
      <c r="C869" s="278" t="s">
        <v>774</v>
      </c>
      <c r="D869" s="283"/>
      <c r="E869" s="283"/>
      <c r="F869" s="281" t="str">
        <f t="shared" si="63"/>
        <v/>
      </c>
      <c r="G869" s="249" t="str">
        <f t="shared" si="60"/>
        <v>否</v>
      </c>
      <c r="H869" s="154" t="str">
        <f t="shared" si="61"/>
        <v>项</v>
      </c>
    </row>
    <row r="870" ht="36" customHeight="1" spans="1:8">
      <c r="A870" s="154">
        <f t="shared" si="62"/>
        <v>7</v>
      </c>
      <c r="B870" s="385">
        <v>2130211</v>
      </c>
      <c r="C870" s="278" t="s">
        <v>775</v>
      </c>
      <c r="D870" s="283">
        <f>VLOOKUP(B870,'[3]24'!$B$4:$D$1296,3,FALSE)</f>
        <v>7</v>
      </c>
      <c r="E870" s="283">
        <v>0</v>
      </c>
      <c r="F870" s="281">
        <f t="shared" si="63"/>
        <v>-1</v>
      </c>
      <c r="G870" s="249" t="str">
        <f t="shared" si="60"/>
        <v>是</v>
      </c>
      <c r="H870" s="154" t="str">
        <f t="shared" si="61"/>
        <v>项</v>
      </c>
    </row>
    <row r="871" ht="36" customHeight="1" spans="1:8">
      <c r="A871" s="154">
        <f t="shared" si="62"/>
        <v>7</v>
      </c>
      <c r="B871" s="385">
        <v>2130212</v>
      </c>
      <c r="C871" s="278" t="s">
        <v>776</v>
      </c>
      <c r="D871" s="283">
        <f>VLOOKUP(B871,'[3]24'!$B$4:$D$1296,3,FALSE)</f>
        <v>0</v>
      </c>
      <c r="E871" s="283">
        <v>0</v>
      </c>
      <c r="F871" s="281" t="str">
        <f t="shared" si="63"/>
        <v/>
      </c>
      <c r="G871" s="249" t="str">
        <f t="shared" si="60"/>
        <v>否</v>
      </c>
      <c r="H871" s="154" t="str">
        <f t="shared" si="61"/>
        <v>项</v>
      </c>
    </row>
    <row r="872" ht="36" customHeight="1" spans="1:8">
      <c r="A872" s="154">
        <f t="shared" si="62"/>
        <v>7</v>
      </c>
      <c r="B872" s="385">
        <v>2130213</v>
      </c>
      <c r="C872" s="278" t="s">
        <v>777</v>
      </c>
      <c r="D872" s="283">
        <f>VLOOKUP(B872,'[3]24'!$B$4:$D$1296,3,FALSE)</f>
        <v>20</v>
      </c>
      <c r="E872" s="283">
        <v>28</v>
      </c>
      <c r="F872" s="281">
        <f t="shared" si="63"/>
        <v>0.4</v>
      </c>
      <c r="G872" s="249" t="str">
        <f t="shared" si="60"/>
        <v>是</v>
      </c>
      <c r="H872" s="154" t="str">
        <f t="shared" si="61"/>
        <v>项</v>
      </c>
    </row>
    <row r="873" ht="36" customHeight="1" spans="1:8">
      <c r="A873" s="154">
        <f t="shared" si="62"/>
        <v>7</v>
      </c>
      <c r="B873" s="385">
        <v>2130217</v>
      </c>
      <c r="C873" s="278" t="s">
        <v>778</v>
      </c>
      <c r="D873" s="283">
        <f>VLOOKUP(B873,'[3]24'!$B$4:$D$1296,3,FALSE)</f>
        <v>0</v>
      </c>
      <c r="E873" s="283">
        <v>0</v>
      </c>
      <c r="F873" s="281" t="str">
        <f t="shared" si="63"/>
        <v/>
      </c>
      <c r="G873" s="249" t="str">
        <f t="shared" si="60"/>
        <v>否</v>
      </c>
      <c r="H873" s="154" t="str">
        <f t="shared" si="61"/>
        <v>项</v>
      </c>
    </row>
    <row r="874" ht="36" customHeight="1" spans="1:8">
      <c r="A874" s="154">
        <f t="shared" si="62"/>
        <v>7</v>
      </c>
      <c r="B874" s="385">
        <v>2130220</v>
      </c>
      <c r="C874" s="278" t="s">
        <v>779</v>
      </c>
      <c r="D874" s="283">
        <f>VLOOKUP(B874,'[3]24'!$B$4:$D$1296,3,FALSE)</f>
        <v>0</v>
      </c>
      <c r="E874" s="283">
        <v>0</v>
      </c>
      <c r="F874" s="281" t="str">
        <f t="shared" si="63"/>
        <v/>
      </c>
      <c r="G874" s="249" t="str">
        <f t="shared" si="60"/>
        <v>否</v>
      </c>
      <c r="H874" s="154" t="str">
        <f t="shared" si="61"/>
        <v>项</v>
      </c>
    </row>
    <row r="875" ht="36" customHeight="1" spans="1:8">
      <c r="A875" s="154">
        <f t="shared" si="62"/>
        <v>7</v>
      </c>
      <c r="B875" s="385">
        <v>2130221</v>
      </c>
      <c r="C875" s="278" t="s">
        <v>780</v>
      </c>
      <c r="D875" s="283">
        <f>VLOOKUP(B875,'[3]24'!$B$4:$D$1296,3,FALSE)</f>
        <v>0</v>
      </c>
      <c r="E875" s="283">
        <v>0</v>
      </c>
      <c r="F875" s="281" t="str">
        <f t="shared" si="63"/>
        <v/>
      </c>
      <c r="G875" s="249" t="str">
        <f t="shared" si="60"/>
        <v>否</v>
      </c>
      <c r="H875" s="154" t="str">
        <f t="shared" si="61"/>
        <v>项</v>
      </c>
    </row>
    <row r="876" ht="36" customHeight="1" spans="1:8">
      <c r="A876" s="154">
        <f t="shared" si="62"/>
        <v>7</v>
      </c>
      <c r="B876" s="385">
        <v>2130223</v>
      </c>
      <c r="C876" s="278" t="s">
        <v>781</v>
      </c>
      <c r="D876" s="283">
        <f>VLOOKUP(B876,'[3]24'!$B$4:$D$1296,3,FALSE)</f>
        <v>0</v>
      </c>
      <c r="E876" s="283">
        <v>0</v>
      </c>
      <c r="F876" s="281" t="str">
        <f t="shared" si="63"/>
        <v/>
      </c>
      <c r="G876" s="249" t="str">
        <f t="shared" si="60"/>
        <v>否</v>
      </c>
      <c r="H876" s="154" t="str">
        <f t="shared" si="61"/>
        <v>项</v>
      </c>
    </row>
    <row r="877" ht="36" customHeight="1" spans="1:8">
      <c r="A877" s="154">
        <f t="shared" si="62"/>
        <v>7</v>
      </c>
      <c r="B877" s="385">
        <v>2130226</v>
      </c>
      <c r="C877" s="278" t="s">
        <v>782</v>
      </c>
      <c r="D877" s="283">
        <f>VLOOKUP(B877,'[3]24'!$B$4:$D$1296,3,FALSE)</f>
        <v>0</v>
      </c>
      <c r="E877" s="283">
        <v>0</v>
      </c>
      <c r="F877" s="281" t="str">
        <f t="shared" si="63"/>
        <v/>
      </c>
      <c r="G877" s="249" t="str">
        <f t="shared" si="60"/>
        <v>否</v>
      </c>
      <c r="H877" s="154" t="str">
        <f t="shared" si="61"/>
        <v>项</v>
      </c>
    </row>
    <row r="878" ht="36" customHeight="1" spans="1:8">
      <c r="A878" s="154">
        <f t="shared" si="62"/>
        <v>7</v>
      </c>
      <c r="B878" s="385">
        <v>2130227</v>
      </c>
      <c r="C878" s="278" t="s">
        <v>783</v>
      </c>
      <c r="D878" s="283">
        <f>VLOOKUP(B878,'[3]24'!$B$4:$D$1296,3,FALSE)</f>
        <v>0</v>
      </c>
      <c r="E878" s="283">
        <v>0</v>
      </c>
      <c r="F878" s="281" t="str">
        <f t="shared" si="63"/>
        <v/>
      </c>
      <c r="G878" s="249" t="str">
        <f t="shared" si="60"/>
        <v>否</v>
      </c>
      <c r="H878" s="154" t="str">
        <f t="shared" si="61"/>
        <v>项</v>
      </c>
    </row>
    <row r="879" ht="36" customHeight="1" spans="1:8">
      <c r="A879" s="154">
        <f t="shared" si="62"/>
        <v>7</v>
      </c>
      <c r="B879" s="385">
        <v>2130232</v>
      </c>
      <c r="C879" s="278" t="s">
        <v>784</v>
      </c>
      <c r="D879" s="283"/>
      <c r="E879" s="283"/>
      <c r="F879" s="281" t="str">
        <f t="shared" si="63"/>
        <v/>
      </c>
      <c r="G879" s="249" t="str">
        <f t="shared" si="60"/>
        <v>否</v>
      </c>
      <c r="H879" s="154" t="str">
        <f t="shared" si="61"/>
        <v>项</v>
      </c>
    </row>
    <row r="880" ht="36" customHeight="1" spans="1:8">
      <c r="A880" s="154">
        <f t="shared" si="62"/>
        <v>7</v>
      </c>
      <c r="B880" s="385">
        <v>2130234</v>
      </c>
      <c r="C880" s="278" t="s">
        <v>785</v>
      </c>
      <c r="D880" s="283">
        <f>VLOOKUP(B880,'[3]24'!$B$4:$D$1296,3,FALSE)</f>
        <v>288</v>
      </c>
      <c r="E880" s="283">
        <v>374</v>
      </c>
      <c r="F880" s="281">
        <f t="shared" si="63"/>
        <v>0.299</v>
      </c>
      <c r="G880" s="249" t="str">
        <f t="shared" si="60"/>
        <v>是</v>
      </c>
      <c r="H880" s="154" t="str">
        <f t="shared" si="61"/>
        <v>项</v>
      </c>
    </row>
    <row r="881" ht="36" customHeight="1" spans="1:8">
      <c r="A881" s="154">
        <f t="shared" si="62"/>
        <v>7</v>
      </c>
      <c r="B881" s="385">
        <v>2130235</v>
      </c>
      <c r="C881" s="278" t="s">
        <v>786</v>
      </c>
      <c r="D881" s="283"/>
      <c r="E881" s="283"/>
      <c r="F881" s="281" t="str">
        <f t="shared" si="63"/>
        <v/>
      </c>
      <c r="G881" s="249" t="str">
        <f t="shared" si="60"/>
        <v>否</v>
      </c>
      <c r="H881" s="154" t="str">
        <f t="shared" si="61"/>
        <v>项</v>
      </c>
    </row>
    <row r="882" ht="36" customHeight="1" spans="1:8">
      <c r="A882" s="154">
        <f t="shared" si="62"/>
        <v>7</v>
      </c>
      <c r="B882" s="385">
        <v>2130236</v>
      </c>
      <c r="C882" s="278" t="s">
        <v>787</v>
      </c>
      <c r="D882" s="283">
        <f>VLOOKUP(B882,'[3]24'!$B$4:$D$1296,3,FALSE)</f>
        <v>0</v>
      </c>
      <c r="E882" s="283">
        <v>0</v>
      </c>
      <c r="F882" s="281" t="str">
        <f t="shared" si="63"/>
        <v/>
      </c>
      <c r="G882" s="249" t="str">
        <f t="shared" si="60"/>
        <v>否</v>
      </c>
      <c r="H882" s="154" t="str">
        <f t="shared" si="61"/>
        <v>项</v>
      </c>
    </row>
    <row r="883" ht="36" customHeight="1" spans="1:8">
      <c r="A883" s="154">
        <f t="shared" si="62"/>
        <v>7</v>
      </c>
      <c r="B883" s="385">
        <v>2130237</v>
      </c>
      <c r="C883" s="278" t="s">
        <v>753</v>
      </c>
      <c r="D883" s="283">
        <f>VLOOKUP(B883,'[3]24'!$B$4:$D$1296,3,FALSE)</f>
        <v>0</v>
      </c>
      <c r="E883" s="283">
        <v>0</v>
      </c>
      <c r="F883" s="281" t="str">
        <f t="shared" si="63"/>
        <v/>
      </c>
      <c r="G883" s="249" t="str">
        <f t="shared" si="60"/>
        <v>否</v>
      </c>
      <c r="H883" s="154" t="str">
        <f t="shared" si="61"/>
        <v>项</v>
      </c>
    </row>
    <row r="884" ht="36" customHeight="1" spans="1:8">
      <c r="A884" s="154">
        <f t="shared" si="62"/>
        <v>7</v>
      </c>
      <c r="B884" s="385">
        <v>2130299</v>
      </c>
      <c r="C884" s="278" t="s">
        <v>788</v>
      </c>
      <c r="D884" s="283">
        <f>VLOOKUP(B884,'[3]24'!$B$4:$D$1296,3,FALSE)</f>
        <v>54</v>
      </c>
      <c r="E884" s="283">
        <v>0</v>
      </c>
      <c r="F884" s="281">
        <f t="shared" si="63"/>
        <v>-1</v>
      </c>
      <c r="G884" s="249" t="str">
        <f t="shared" si="60"/>
        <v>是</v>
      </c>
      <c r="H884" s="154" t="str">
        <f t="shared" si="61"/>
        <v>项</v>
      </c>
    </row>
    <row r="885" ht="36" customHeight="1" spans="1:8">
      <c r="A885" s="154">
        <f t="shared" si="62"/>
        <v>5</v>
      </c>
      <c r="B885" s="384">
        <v>21303</v>
      </c>
      <c r="C885" s="274" t="s">
        <v>789</v>
      </c>
      <c r="D885" s="307">
        <f>VLOOKUP(B885,'[3]24'!$B$4:$D$1296,3,FALSE)</f>
        <v>2509</v>
      </c>
      <c r="E885" s="307">
        <v>1729</v>
      </c>
      <c r="F885" s="276">
        <f t="shared" si="63"/>
        <v>-0.311</v>
      </c>
      <c r="G885" s="249" t="str">
        <f t="shared" si="60"/>
        <v>是</v>
      </c>
      <c r="H885" s="154" t="str">
        <f t="shared" si="61"/>
        <v>款</v>
      </c>
    </row>
    <row r="886" ht="36" customHeight="1" spans="1:8">
      <c r="A886" s="154">
        <f t="shared" si="62"/>
        <v>7</v>
      </c>
      <c r="B886" s="385">
        <v>2130301</v>
      </c>
      <c r="C886" s="278" t="s">
        <v>138</v>
      </c>
      <c r="D886" s="283">
        <f>VLOOKUP(B886,'[3]24'!$B$4:$D$1296,3,FALSE)</f>
        <v>259</v>
      </c>
      <c r="E886" s="283">
        <v>195</v>
      </c>
      <c r="F886" s="281">
        <f t="shared" si="63"/>
        <v>-0.247</v>
      </c>
      <c r="G886" s="249" t="str">
        <f t="shared" ref="G886:G947" si="64">IF(LEN(B886)=3,"是",IF(C886&lt;&gt;"",IF(SUM(D886:E886)&lt;&gt;0,"是","否"),"是"))</f>
        <v>是</v>
      </c>
      <c r="H886" s="154" t="str">
        <f t="shared" ref="H886:H947" si="65">IF(LEN(B886)=3,"类",IF(LEN(B886)=5,"款","项"))</f>
        <v>项</v>
      </c>
    </row>
    <row r="887" ht="36" customHeight="1" spans="1:8">
      <c r="A887" s="154">
        <f t="shared" si="62"/>
        <v>7</v>
      </c>
      <c r="B887" s="385">
        <v>2130302</v>
      </c>
      <c r="C887" s="278" t="s">
        <v>139</v>
      </c>
      <c r="D887" s="283">
        <f>VLOOKUP(B887,'[3]24'!$B$4:$D$1296,3,FALSE)</f>
        <v>0</v>
      </c>
      <c r="E887" s="283">
        <v>0</v>
      </c>
      <c r="F887" s="281" t="str">
        <f t="shared" si="63"/>
        <v/>
      </c>
      <c r="G887" s="249" t="str">
        <f t="shared" si="64"/>
        <v>否</v>
      </c>
      <c r="H887" s="154" t="str">
        <f t="shared" si="65"/>
        <v>项</v>
      </c>
    </row>
    <row r="888" ht="36" customHeight="1" spans="1:8">
      <c r="A888" s="154">
        <f t="shared" si="62"/>
        <v>7</v>
      </c>
      <c r="B888" s="385">
        <v>2130303</v>
      </c>
      <c r="C888" s="278" t="s">
        <v>140</v>
      </c>
      <c r="D888" s="283">
        <f>VLOOKUP(B888,'[3]24'!$B$4:$D$1296,3,FALSE)</f>
        <v>0</v>
      </c>
      <c r="E888" s="283">
        <v>0</v>
      </c>
      <c r="F888" s="281" t="str">
        <f t="shared" si="63"/>
        <v/>
      </c>
      <c r="G888" s="249" t="str">
        <f t="shared" si="64"/>
        <v>否</v>
      </c>
      <c r="H888" s="154" t="str">
        <f t="shared" si="65"/>
        <v>项</v>
      </c>
    </row>
    <row r="889" ht="36" customHeight="1" spans="1:8">
      <c r="A889" s="154">
        <f t="shared" si="62"/>
        <v>7</v>
      </c>
      <c r="B889" s="385">
        <v>2130304</v>
      </c>
      <c r="C889" s="278" t="s">
        <v>790</v>
      </c>
      <c r="D889" s="283">
        <f>VLOOKUP(B889,'[3]24'!$B$4:$D$1296,3,FALSE)</f>
        <v>0</v>
      </c>
      <c r="E889" s="283">
        <v>0</v>
      </c>
      <c r="F889" s="281" t="str">
        <f t="shared" si="63"/>
        <v/>
      </c>
      <c r="G889" s="249" t="str">
        <f t="shared" si="64"/>
        <v>否</v>
      </c>
      <c r="H889" s="154" t="str">
        <f t="shared" si="65"/>
        <v>项</v>
      </c>
    </row>
    <row r="890" ht="36" customHeight="1" spans="1:8">
      <c r="A890" s="154">
        <f t="shared" si="62"/>
        <v>7</v>
      </c>
      <c r="B890" s="385">
        <v>2130305</v>
      </c>
      <c r="C890" s="278" t="s">
        <v>791</v>
      </c>
      <c r="D890" s="283">
        <f>VLOOKUP(B890,'[3]24'!$B$4:$D$1296,3,FALSE)</f>
        <v>640</v>
      </c>
      <c r="E890" s="283">
        <v>41</v>
      </c>
      <c r="F890" s="281">
        <f t="shared" si="63"/>
        <v>-0.936</v>
      </c>
      <c r="G890" s="249" t="str">
        <f t="shared" si="64"/>
        <v>是</v>
      </c>
      <c r="H890" s="154" t="str">
        <f t="shared" si="65"/>
        <v>项</v>
      </c>
    </row>
    <row r="891" ht="36" customHeight="1" spans="1:8">
      <c r="A891" s="154">
        <f t="shared" si="62"/>
        <v>7</v>
      </c>
      <c r="B891" s="385">
        <v>2130306</v>
      </c>
      <c r="C891" s="278" t="s">
        <v>792</v>
      </c>
      <c r="D891" s="283">
        <f>VLOOKUP(B891,'[3]24'!$B$4:$D$1296,3,FALSE)</f>
        <v>6</v>
      </c>
      <c r="E891" s="283">
        <v>11</v>
      </c>
      <c r="F891" s="281">
        <f t="shared" si="63"/>
        <v>0.833</v>
      </c>
      <c r="G891" s="249" t="str">
        <f t="shared" si="64"/>
        <v>是</v>
      </c>
      <c r="H891" s="154" t="str">
        <f t="shared" si="65"/>
        <v>项</v>
      </c>
    </row>
    <row r="892" ht="36" customHeight="1" spans="1:8">
      <c r="A892" s="154">
        <f t="shared" si="62"/>
        <v>7</v>
      </c>
      <c r="B892" s="385">
        <v>2130307</v>
      </c>
      <c r="C892" s="278" t="s">
        <v>793</v>
      </c>
      <c r="D892" s="283">
        <f>VLOOKUP(B892,'[3]24'!$B$4:$D$1296,3,FALSE)</f>
        <v>0</v>
      </c>
      <c r="E892" s="283">
        <v>0</v>
      </c>
      <c r="F892" s="281" t="str">
        <f t="shared" si="63"/>
        <v/>
      </c>
      <c r="G892" s="249" t="str">
        <f t="shared" si="64"/>
        <v>否</v>
      </c>
      <c r="H892" s="154" t="str">
        <f t="shared" si="65"/>
        <v>项</v>
      </c>
    </row>
    <row r="893" ht="36" customHeight="1" spans="1:8">
      <c r="A893" s="154">
        <f t="shared" si="62"/>
        <v>7</v>
      </c>
      <c r="B893" s="385">
        <v>2130308</v>
      </c>
      <c r="C893" s="278" t="s">
        <v>794</v>
      </c>
      <c r="D893" s="283">
        <f>VLOOKUP(B893,'[3]24'!$B$4:$D$1296,3,FALSE)</f>
        <v>0</v>
      </c>
      <c r="E893" s="283">
        <v>425</v>
      </c>
      <c r="F893" s="281" t="str">
        <f t="shared" si="63"/>
        <v/>
      </c>
      <c r="G893" s="249" t="str">
        <f t="shared" si="64"/>
        <v>是</v>
      </c>
      <c r="H893" s="154" t="str">
        <f t="shared" si="65"/>
        <v>项</v>
      </c>
    </row>
    <row r="894" ht="36" customHeight="1" spans="1:8">
      <c r="A894" s="154">
        <f t="shared" si="62"/>
        <v>7</v>
      </c>
      <c r="B894" s="385">
        <v>2130309</v>
      </c>
      <c r="C894" s="278" t="s">
        <v>795</v>
      </c>
      <c r="D894" s="283">
        <f>VLOOKUP(B894,'[3]24'!$B$4:$D$1296,3,FALSE)</f>
        <v>0</v>
      </c>
      <c r="E894" s="283">
        <v>0</v>
      </c>
      <c r="F894" s="281" t="str">
        <f t="shared" si="63"/>
        <v/>
      </c>
      <c r="G894" s="249" t="str">
        <f t="shared" si="64"/>
        <v>否</v>
      </c>
      <c r="H894" s="154" t="str">
        <f t="shared" si="65"/>
        <v>项</v>
      </c>
    </row>
    <row r="895" ht="36" customHeight="1" spans="1:8">
      <c r="A895" s="154">
        <f t="shared" si="62"/>
        <v>7</v>
      </c>
      <c r="B895" s="385">
        <v>2130310</v>
      </c>
      <c r="C895" s="278" t="s">
        <v>796</v>
      </c>
      <c r="D895" s="283">
        <f>VLOOKUP(B895,'[3]24'!$B$4:$D$1296,3,FALSE)</f>
        <v>653</v>
      </c>
      <c r="E895" s="283">
        <v>52</v>
      </c>
      <c r="F895" s="281">
        <f t="shared" si="63"/>
        <v>-0.92</v>
      </c>
      <c r="G895" s="249" t="str">
        <f t="shared" si="64"/>
        <v>是</v>
      </c>
      <c r="H895" s="154" t="str">
        <f t="shared" si="65"/>
        <v>项</v>
      </c>
    </row>
    <row r="896" ht="36" customHeight="1" spans="1:8">
      <c r="A896" s="154">
        <f t="shared" si="62"/>
        <v>7</v>
      </c>
      <c r="B896" s="385">
        <v>2130311</v>
      </c>
      <c r="C896" s="278" t="s">
        <v>797</v>
      </c>
      <c r="D896" s="283">
        <f>VLOOKUP(B896,'[3]24'!$B$4:$D$1296,3,FALSE)</f>
        <v>500</v>
      </c>
      <c r="E896" s="283">
        <v>188</v>
      </c>
      <c r="F896" s="281">
        <f t="shared" si="63"/>
        <v>-0.624</v>
      </c>
      <c r="G896" s="249" t="str">
        <f t="shared" si="64"/>
        <v>是</v>
      </c>
      <c r="H896" s="154" t="str">
        <f t="shared" si="65"/>
        <v>项</v>
      </c>
    </row>
    <row r="897" ht="36" customHeight="1" spans="1:8">
      <c r="A897" s="154">
        <f t="shared" si="62"/>
        <v>7</v>
      </c>
      <c r="B897" s="385">
        <v>2130312</v>
      </c>
      <c r="C897" s="278" t="s">
        <v>798</v>
      </c>
      <c r="D897" s="283">
        <f>VLOOKUP(B897,'[3]24'!$B$4:$D$1296,3,FALSE)</f>
        <v>0</v>
      </c>
      <c r="E897" s="283">
        <v>0</v>
      </c>
      <c r="F897" s="281" t="str">
        <f t="shared" si="63"/>
        <v/>
      </c>
      <c r="G897" s="249" t="str">
        <f t="shared" si="64"/>
        <v>否</v>
      </c>
      <c r="H897" s="154" t="str">
        <f t="shared" si="65"/>
        <v>项</v>
      </c>
    </row>
    <row r="898" ht="36" customHeight="1" spans="1:8">
      <c r="A898" s="154">
        <f t="shared" si="62"/>
        <v>7</v>
      </c>
      <c r="B898" s="385">
        <v>2130313</v>
      </c>
      <c r="C898" s="278" t="s">
        <v>799</v>
      </c>
      <c r="D898" s="283">
        <f>VLOOKUP(B898,'[3]24'!$B$4:$D$1296,3,FALSE)</f>
        <v>0</v>
      </c>
      <c r="E898" s="283">
        <v>0</v>
      </c>
      <c r="F898" s="281" t="str">
        <f t="shared" si="63"/>
        <v/>
      </c>
      <c r="G898" s="249" t="str">
        <f t="shared" si="64"/>
        <v>否</v>
      </c>
      <c r="H898" s="154" t="str">
        <f t="shared" si="65"/>
        <v>项</v>
      </c>
    </row>
    <row r="899" ht="36" customHeight="1" spans="1:8">
      <c r="A899" s="154">
        <f t="shared" si="62"/>
        <v>7</v>
      </c>
      <c r="B899" s="385">
        <v>2130314</v>
      </c>
      <c r="C899" s="278" t="s">
        <v>800</v>
      </c>
      <c r="D899" s="283">
        <f>VLOOKUP(B899,'[3]24'!$B$4:$D$1296,3,FALSE)</f>
        <v>36</v>
      </c>
      <c r="E899" s="283">
        <v>0</v>
      </c>
      <c r="F899" s="281">
        <f t="shared" si="63"/>
        <v>-1</v>
      </c>
      <c r="G899" s="249" t="str">
        <f t="shared" si="64"/>
        <v>是</v>
      </c>
      <c r="H899" s="154" t="str">
        <f t="shared" si="65"/>
        <v>项</v>
      </c>
    </row>
    <row r="900" ht="36" customHeight="1" spans="1:8">
      <c r="A900" s="154">
        <f t="shared" si="62"/>
        <v>7</v>
      </c>
      <c r="B900" s="385">
        <v>2130315</v>
      </c>
      <c r="C900" s="278" t="s">
        <v>801</v>
      </c>
      <c r="D900" s="283">
        <f>VLOOKUP(B900,'[3]24'!$B$4:$D$1296,3,FALSE)</f>
        <v>35</v>
      </c>
      <c r="E900" s="283">
        <v>393</v>
      </c>
      <c r="F900" s="281">
        <f t="shared" si="63"/>
        <v>10.229</v>
      </c>
      <c r="G900" s="249" t="str">
        <f t="shared" si="64"/>
        <v>是</v>
      </c>
      <c r="H900" s="154" t="str">
        <f t="shared" si="65"/>
        <v>项</v>
      </c>
    </row>
    <row r="901" ht="36" customHeight="1" spans="1:8">
      <c r="A901" s="154">
        <f t="shared" ref="A901:A964" si="66">LEN(B901)</f>
        <v>7</v>
      </c>
      <c r="B901" s="385">
        <v>2130316</v>
      </c>
      <c r="C901" s="278" t="s">
        <v>802</v>
      </c>
      <c r="D901" s="283">
        <f>VLOOKUP(B901,'[3]24'!$B$4:$D$1296,3,FALSE)</f>
        <v>0</v>
      </c>
      <c r="E901" s="283">
        <v>34</v>
      </c>
      <c r="F901" s="281" t="str">
        <f t="shared" ref="F901:F964" si="67">IF(D901&lt;&gt;0,E901/D901-1,"")</f>
        <v/>
      </c>
      <c r="G901" s="249" t="str">
        <f t="shared" si="64"/>
        <v>是</v>
      </c>
      <c r="H901" s="154" t="str">
        <f t="shared" si="65"/>
        <v>项</v>
      </c>
    </row>
    <row r="902" ht="36" customHeight="1" spans="1:8">
      <c r="A902" s="154">
        <f t="shared" si="66"/>
        <v>7</v>
      </c>
      <c r="B902" s="385">
        <v>2130317</v>
      </c>
      <c r="C902" s="278" t="s">
        <v>803</v>
      </c>
      <c r="D902" s="283">
        <f>VLOOKUP(B902,'[3]24'!$B$4:$D$1296,3,FALSE)</f>
        <v>0</v>
      </c>
      <c r="E902" s="283">
        <v>0</v>
      </c>
      <c r="F902" s="281" t="str">
        <f t="shared" si="67"/>
        <v/>
      </c>
      <c r="G902" s="249" t="str">
        <f t="shared" si="64"/>
        <v>否</v>
      </c>
      <c r="H902" s="154" t="str">
        <f t="shared" si="65"/>
        <v>项</v>
      </c>
    </row>
    <row r="903" ht="36" customHeight="1" spans="1:8">
      <c r="A903" s="154">
        <f t="shared" si="66"/>
        <v>7</v>
      </c>
      <c r="B903" s="385">
        <v>2130318</v>
      </c>
      <c r="C903" s="278" t="s">
        <v>804</v>
      </c>
      <c r="D903" s="283">
        <f>VLOOKUP(B903,'[3]24'!$B$4:$D$1296,3,FALSE)</f>
        <v>0</v>
      </c>
      <c r="E903" s="283">
        <v>0</v>
      </c>
      <c r="F903" s="281" t="str">
        <f t="shared" si="67"/>
        <v/>
      </c>
      <c r="G903" s="249" t="str">
        <f t="shared" si="64"/>
        <v>否</v>
      </c>
      <c r="H903" s="154" t="str">
        <f t="shared" si="65"/>
        <v>项</v>
      </c>
    </row>
    <row r="904" ht="36" customHeight="1" spans="1:8">
      <c r="A904" s="154">
        <f t="shared" si="66"/>
        <v>7</v>
      </c>
      <c r="B904" s="385">
        <v>2130319</v>
      </c>
      <c r="C904" s="278" t="s">
        <v>805</v>
      </c>
      <c r="D904" s="283">
        <f>VLOOKUP(B904,'[3]24'!$B$4:$D$1296,3,FALSE)</f>
        <v>0</v>
      </c>
      <c r="E904" s="283">
        <v>0</v>
      </c>
      <c r="F904" s="281" t="str">
        <f t="shared" si="67"/>
        <v/>
      </c>
      <c r="G904" s="249" t="str">
        <f t="shared" si="64"/>
        <v>否</v>
      </c>
      <c r="H904" s="154" t="str">
        <f t="shared" si="65"/>
        <v>项</v>
      </c>
    </row>
    <row r="905" ht="36" customHeight="1" spans="1:8">
      <c r="A905" s="154">
        <f t="shared" si="66"/>
        <v>7</v>
      </c>
      <c r="B905" s="385">
        <v>2130321</v>
      </c>
      <c r="C905" s="278" t="s">
        <v>806</v>
      </c>
      <c r="D905" s="283">
        <f>VLOOKUP(B905,'[3]24'!$B$4:$D$1296,3,FALSE)</f>
        <v>0</v>
      </c>
      <c r="E905" s="283">
        <v>0</v>
      </c>
      <c r="F905" s="281" t="str">
        <f t="shared" si="67"/>
        <v/>
      </c>
      <c r="G905" s="249" t="str">
        <f t="shared" si="64"/>
        <v>否</v>
      </c>
      <c r="H905" s="154" t="str">
        <f t="shared" si="65"/>
        <v>项</v>
      </c>
    </row>
    <row r="906" ht="36" customHeight="1" spans="1:8">
      <c r="A906" s="154">
        <f t="shared" si="66"/>
        <v>7</v>
      </c>
      <c r="B906" s="385">
        <v>2130322</v>
      </c>
      <c r="C906" s="278" t="s">
        <v>807</v>
      </c>
      <c r="D906" s="283">
        <f>VLOOKUP(B906,'[3]24'!$B$4:$D$1296,3,FALSE)</f>
        <v>0</v>
      </c>
      <c r="E906" s="283">
        <v>0</v>
      </c>
      <c r="F906" s="281" t="str">
        <f t="shared" si="67"/>
        <v/>
      </c>
      <c r="G906" s="249" t="str">
        <f t="shared" si="64"/>
        <v>否</v>
      </c>
      <c r="H906" s="154" t="str">
        <f t="shared" si="65"/>
        <v>项</v>
      </c>
    </row>
    <row r="907" ht="36" customHeight="1" spans="1:8">
      <c r="A907" s="154">
        <f t="shared" si="66"/>
        <v>7</v>
      </c>
      <c r="B907" s="385">
        <v>2130333</v>
      </c>
      <c r="C907" s="278" t="s">
        <v>781</v>
      </c>
      <c r="D907" s="283">
        <f>VLOOKUP(B907,'[3]24'!$B$4:$D$1296,3,FALSE)</f>
        <v>0</v>
      </c>
      <c r="E907" s="283">
        <v>0</v>
      </c>
      <c r="F907" s="281" t="str">
        <f t="shared" si="67"/>
        <v/>
      </c>
      <c r="G907" s="249" t="str">
        <f t="shared" si="64"/>
        <v>否</v>
      </c>
      <c r="H907" s="154" t="str">
        <f t="shared" si="65"/>
        <v>项</v>
      </c>
    </row>
    <row r="908" ht="36" customHeight="1" spans="1:8">
      <c r="A908" s="154">
        <f t="shared" si="66"/>
        <v>7</v>
      </c>
      <c r="B908" s="385">
        <v>2130334</v>
      </c>
      <c r="C908" s="278" t="s">
        <v>808</v>
      </c>
      <c r="D908" s="283">
        <f>VLOOKUP(B908,'[3]24'!$B$4:$D$1296,3,FALSE)</f>
        <v>0</v>
      </c>
      <c r="E908" s="283">
        <v>0</v>
      </c>
      <c r="F908" s="281" t="str">
        <f t="shared" si="67"/>
        <v/>
      </c>
      <c r="G908" s="249" t="str">
        <f t="shared" si="64"/>
        <v>否</v>
      </c>
      <c r="H908" s="154" t="str">
        <f t="shared" si="65"/>
        <v>项</v>
      </c>
    </row>
    <row r="909" ht="36" customHeight="1" spans="1:8">
      <c r="A909" s="154">
        <f t="shared" si="66"/>
        <v>7</v>
      </c>
      <c r="B909" s="385">
        <v>2130335</v>
      </c>
      <c r="C909" s="278" t="s">
        <v>809</v>
      </c>
      <c r="D909" s="283">
        <f>VLOOKUP(B909,'[3]24'!$B$4:$D$1296,3,FALSE)</f>
        <v>0</v>
      </c>
      <c r="E909" s="283">
        <v>0</v>
      </c>
      <c r="F909" s="281" t="str">
        <f t="shared" si="67"/>
        <v/>
      </c>
      <c r="G909" s="249" t="str">
        <f t="shared" si="64"/>
        <v>否</v>
      </c>
      <c r="H909" s="154" t="str">
        <f t="shared" si="65"/>
        <v>项</v>
      </c>
    </row>
    <row r="910" ht="36" customHeight="1" spans="1:8">
      <c r="A910" s="154">
        <f t="shared" si="66"/>
        <v>7</v>
      </c>
      <c r="B910" s="385">
        <v>2130336</v>
      </c>
      <c r="C910" s="278" t="s">
        <v>810</v>
      </c>
      <c r="D910" s="283">
        <f>VLOOKUP(B910,'[3]24'!$B$4:$D$1296,3,FALSE)</f>
        <v>0</v>
      </c>
      <c r="E910" s="283">
        <v>0</v>
      </c>
      <c r="F910" s="281" t="str">
        <f t="shared" si="67"/>
        <v/>
      </c>
      <c r="G910" s="249" t="str">
        <f t="shared" si="64"/>
        <v>否</v>
      </c>
      <c r="H910" s="154" t="str">
        <f t="shared" si="65"/>
        <v>项</v>
      </c>
    </row>
    <row r="911" ht="36" customHeight="1" spans="1:8">
      <c r="A911" s="154">
        <f t="shared" si="66"/>
        <v>7</v>
      </c>
      <c r="B911" s="385">
        <v>2130337</v>
      </c>
      <c r="C911" s="278" t="s">
        <v>811</v>
      </c>
      <c r="D911" s="283">
        <f>VLOOKUP(B911,'[3]24'!$B$4:$D$1296,3,FALSE)</f>
        <v>0</v>
      </c>
      <c r="E911" s="283">
        <v>0</v>
      </c>
      <c r="F911" s="281" t="str">
        <f t="shared" si="67"/>
        <v/>
      </c>
      <c r="G911" s="249" t="str">
        <f t="shared" si="64"/>
        <v>否</v>
      </c>
      <c r="H911" s="154" t="str">
        <f t="shared" si="65"/>
        <v>项</v>
      </c>
    </row>
    <row r="912" ht="36" customHeight="1" spans="1:8">
      <c r="A912" s="154">
        <f t="shared" si="66"/>
        <v>7</v>
      </c>
      <c r="B912" s="385">
        <v>2130399</v>
      </c>
      <c r="C912" s="278" t="s">
        <v>812</v>
      </c>
      <c r="D912" s="283">
        <f>VLOOKUP(B912,'[3]24'!$B$4:$D$1296,3,FALSE)</f>
        <v>380</v>
      </c>
      <c r="E912" s="283">
        <v>390</v>
      </c>
      <c r="F912" s="281">
        <f t="shared" si="67"/>
        <v>0.026</v>
      </c>
      <c r="G912" s="249" t="str">
        <f t="shared" si="64"/>
        <v>是</v>
      </c>
      <c r="H912" s="154" t="str">
        <f t="shared" si="65"/>
        <v>项</v>
      </c>
    </row>
    <row r="913" ht="36" customHeight="1" spans="1:8">
      <c r="A913" s="154">
        <f t="shared" si="66"/>
        <v>5</v>
      </c>
      <c r="B913" s="384">
        <v>21305</v>
      </c>
      <c r="C913" s="274" t="s">
        <v>813</v>
      </c>
      <c r="D913" s="307">
        <f>VLOOKUP(B913,'[3]24'!$B$4:$D$1296,3,FALSE)</f>
        <v>3028</v>
      </c>
      <c r="E913" s="307">
        <v>692</v>
      </c>
      <c r="F913" s="276">
        <f t="shared" si="67"/>
        <v>-0.771</v>
      </c>
      <c r="G913" s="249" t="str">
        <f t="shared" si="64"/>
        <v>是</v>
      </c>
      <c r="H913" s="154" t="str">
        <f t="shared" si="65"/>
        <v>款</v>
      </c>
    </row>
    <row r="914" ht="36" customHeight="1" spans="1:8">
      <c r="A914" s="154">
        <f t="shared" si="66"/>
        <v>7</v>
      </c>
      <c r="B914" s="385">
        <v>2130501</v>
      </c>
      <c r="C914" s="278" t="s">
        <v>138</v>
      </c>
      <c r="D914" s="283">
        <f>VLOOKUP(B914,'[3]24'!$B$4:$D$1296,3,FALSE)</f>
        <v>0</v>
      </c>
      <c r="E914" s="283">
        <v>0</v>
      </c>
      <c r="F914" s="281" t="str">
        <f t="shared" si="67"/>
        <v/>
      </c>
      <c r="G914" s="249" t="str">
        <f t="shared" si="64"/>
        <v>否</v>
      </c>
      <c r="H914" s="154" t="str">
        <f t="shared" si="65"/>
        <v>项</v>
      </c>
    </row>
    <row r="915" ht="36" customHeight="1" spans="1:8">
      <c r="A915" s="154">
        <f t="shared" si="66"/>
        <v>7</v>
      </c>
      <c r="B915" s="385">
        <v>2130502</v>
      </c>
      <c r="C915" s="278" t="s">
        <v>139</v>
      </c>
      <c r="D915" s="283">
        <f>VLOOKUP(B915,'[3]24'!$B$4:$D$1296,3,FALSE)</f>
        <v>0</v>
      </c>
      <c r="E915" s="283">
        <v>0</v>
      </c>
      <c r="F915" s="281" t="str">
        <f t="shared" si="67"/>
        <v/>
      </c>
      <c r="G915" s="249" t="str">
        <f t="shared" si="64"/>
        <v>否</v>
      </c>
      <c r="H915" s="154" t="str">
        <f t="shared" si="65"/>
        <v>项</v>
      </c>
    </row>
    <row r="916" ht="36" customHeight="1" spans="1:8">
      <c r="A916" s="154">
        <f t="shared" si="66"/>
        <v>7</v>
      </c>
      <c r="B916" s="385">
        <v>2130503</v>
      </c>
      <c r="C916" s="278" t="s">
        <v>140</v>
      </c>
      <c r="D916" s="283">
        <f>VLOOKUP(B916,'[3]24'!$B$4:$D$1296,3,FALSE)</f>
        <v>0</v>
      </c>
      <c r="E916" s="283">
        <v>0</v>
      </c>
      <c r="F916" s="281" t="str">
        <f t="shared" si="67"/>
        <v/>
      </c>
      <c r="G916" s="249" t="str">
        <f t="shared" si="64"/>
        <v>否</v>
      </c>
      <c r="H916" s="154" t="str">
        <f t="shared" si="65"/>
        <v>项</v>
      </c>
    </row>
    <row r="917" ht="36" customHeight="1" spans="1:8">
      <c r="A917" s="154">
        <f t="shared" si="66"/>
        <v>7</v>
      </c>
      <c r="B917" s="385">
        <v>2130504</v>
      </c>
      <c r="C917" s="278" t="s">
        <v>814</v>
      </c>
      <c r="D917" s="283">
        <f>VLOOKUP(B917,'[3]24'!$B$4:$D$1296,3,FALSE)</f>
        <v>652</v>
      </c>
      <c r="E917" s="283">
        <v>0</v>
      </c>
      <c r="F917" s="281">
        <f t="shared" si="67"/>
        <v>-1</v>
      </c>
      <c r="G917" s="249" t="str">
        <f t="shared" si="64"/>
        <v>是</v>
      </c>
      <c r="H917" s="154" t="str">
        <f t="shared" si="65"/>
        <v>项</v>
      </c>
    </row>
    <row r="918" ht="36" customHeight="1" spans="1:8">
      <c r="A918" s="154">
        <f t="shared" si="66"/>
        <v>7</v>
      </c>
      <c r="B918" s="385">
        <v>2130505</v>
      </c>
      <c r="C918" s="278" t="s">
        <v>815</v>
      </c>
      <c r="D918" s="283">
        <f>VLOOKUP(B918,'[3]24'!$B$4:$D$1296,3,FALSE)</f>
        <v>1875</v>
      </c>
      <c r="E918" s="283">
        <v>482</v>
      </c>
      <c r="F918" s="281">
        <f t="shared" si="67"/>
        <v>-0.743</v>
      </c>
      <c r="G918" s="249" t="str">
        <f t="shared" si="64"/>
        <v>是</v>
      </c>
      <c r="H918" s="154" t="str">
        <f t="shared" si="65"/>
        <v>项</v>
      </c>
    </row>
    <row r="919" ht="36" customHeight="1" spans="1:8">
      <c r="A919" s="154">
        <f t="shared" si="66"/>
        <v>7</v>
      </c>
      <c r="B919" s="385">
        <v>2130506</v>
      </c>
      <c r="C919" s="278" t="s">
        <v>816</v>
      </c>
      <c r="D919" s="283">
        <f>VLOOKUP(B919,'[3]24'!$B$4:$D$1296,3,FALSE)</f>
        <v>216</v>
      </c>
      <c r="E919" s="283">
        <v>0</v>
      </c>
      <c r="F919" s="281">
        <f t="shared" si="67"/>
        <v>-1</v>
      </c>
      <c r="G919" s="249" t="str">
        <f t="shared" si="64"/>
        <v>是</v>
      </c>
      <c r="H919" s="154" t="str">
        <f t="shared" si="65"/>
        <v>项</v>
      </c>
    </row>
    <row r="920" ht="36" customHeight="1" spans="1:8">
      <c r="A920" s="154">
        <f t="shared" si="66"/>
        <v>7</v>
      </c>
      <c r="B920" s="385">
        <v>2130507</v>
      </c>
      <c r="C920" s="278" t="s">
        <v>817</v>
      </c>
      <c r="D920" s="283">
        <f>VLOOKUP(B920,'[3]24'!$B$4:$D$1296,3,FALSE)</f>
        <v>190</v>
      </c>
      <c r="E920" s="283">
        <v>0</v>
      </c>
      <c r="F920" s="281">
        <f t="shared" si="67"/>
        <v>-1</v>
      </c>
      <c r="G920" s="249" t="str">
        <f t="shared" si="64"/>
        <v>是</v>
      </c>
      <c r="H920" s="154" t="str">
        <f t="shared" si="65"/>
        <v>项</v>
      </c>
    </row>
    <row r="921" ht="36" customHeight="1" spans="1:8">
      <c r="A921" s="154">
        <f t="shared" si="66"/>
        <v>7</v>
      </c>
      <c r="B921" s="385">
        <v>2130508</v>
      </c>
      <c r="C921" s="278" t="s">
        <v>818</v>
      </c>
      <c r="D921" s="283">
        <f>VLOOKUP(B921,'[3]24'!$B$4:$D$1296,3,FALSE)</f>
        <v>0</v>
      </c>
      <c r="E921" s="283">
        <v>0</v>
      </c>
      <c r="F921" s="281" t="str">
        <f t="shared" si="67"/>
        <v/>
      </c>
      <c r="G921" s="249" t="str">
        <f t="shared" si="64"/>
        <v>否</v>
      </c>
      <c r="H921" s="154" t="str">
        <f t="shared" si="65"/>
        <v>项</v>
      </c>
    </row>
    <row r="922" ht="36" customHeight="1" spans="1:8">
      <c r="A922" s="154">
        <f t="shared" si="66"/>
        <v>7</v>
      </c>
      <c r="B922" s="385">
        <v>2130550</v>
      </c>
      <c r="C922" s="278" t="s">
        <v>819</v>
      </c>
      <c r="D922" s="283">
        <f>VLOOKUP(B922,'[3]24'!$B$4:$D$1296,3,FALSE)</f>
        <v>0</v>
      </c>
      <c r="E922" s="283">
        <v>0</v>
      </c>
      <c r="F922" s="281" t="str">
        <f t="shared" si="67"/>
        <v/>
      </c>
      <c r="G922" s="249" t="str">
        <f t="shared" si="64"/>
        <v>否</v>
      </c>
      <c r="H922" s="154" t="str">
        <f t="shared" si="65"/>
        <v>项</v>
      </c>
    </row>
    <row r="923" ht="36" customHeight="1" spans="1:8">
      <c r="A923" s="154">
        <f t="shared" si="66"/>
        <v>7</v>
      </c>
      <c r="B923" s="385">
        <v>2130599</v>
      </c>
      <c r="C923" s="278" t="s">
        <v>820</v>
      </c>
      <c r="D923" s="283">
        <f>VLOOKUP(B923,'[3]24'!$B$4:$D$1296,3,FALSE)</f>
        <v>95</v>
      </c>
      <c r="E923" s="283">
        <v>210</v>
      </c>
      <c r="F923" s="281">
        <f t="shared" si="67"/>
        <v>1.211</v>
      </c>
      <c r="G923" s="249" t="str">
        <f t="shared" si="64"/>
        <v>是</v>
      </c>
      <c r="H923" s="154" t="str">
        <f t="shared" si="65"/>
        <v>项</v>
      </c>
    </row>
    <row r="924" ht="36" customHeight="1" spans="1:8">
      <c r="A924" s="154">
        <f t="shared" si="66"/>
        <v>5</v>
      </c>
      <c r="B924" s="384">
        <v>21307</v>
      </c>
      <c r="C924" s="274" t="s">
        <v>821</v>
      </c>
      <c r="D924" s="307">
        <f>VLOOKUP(B924,'[3]24'!$B$4:$D$1296,3,FALSE)</f>
        <v>1626</v>
      </c>
      <c r="E924" s="307">
        <v>2126</v>
      </c>
      <c r="F924" s="276">
        <f t="shared" si="67"/>
        <v>0.308</v>
      </c>
      <c r="G924" s="249" t="str">
        <f t="shared" si="64"/>
        <v>是</v>
      </c>
      <c r="H924" s="154" t="str">
        <f t="shared" si="65"/>
        <v>款</v>
      </c>
    </row>
    <row r="925" ht="36" customHeight="1" spans="1:8">
      <c r="A925" s="154">
        <f t="shared" si="66"/>
        <v>7</v>
      </c>
      <c r="B925" s="385">
        <v>2130701</v>
      </c>
      <c r="C925" s="278" t="s">
        <v>822</v>
      </c>
      <c r="D925" s="283">
        <f>VLOOKUP(B925,'[3]24'!$B$4:$D$1296,3,FALSE)</f>
        <v>73</v>
      </c>
      <c r="E925" s="283">
        <v>0</v>
      </c>
      <c r="F925" s="281">
        <f t="shared" si="67"/>
        <v>-1</v>
      </c>
      <c r="G925" s="249" t="str">
        <f t="shared" si="64"/>
        <v>是</v>
      </c>
      <c r="H925" s="154" t="str">
        <f t="shared" si="65"/>
        <v>项</v>
      </c>
    </row>
    <row r="926" ht="36" customHeight="1" spans="1:8">
      <c r="A926" s="154">
        <f t="shared" si="66"/>
        <v>7</v>
      </c>
      <c r="B926" s="385">
        <v>2130704</v>
      </c>
      <c r="C926" s="278" t="s">
        <v>823</v>
      </c>
      <c r="D926" s="283">
        <f>VLOOKUP(B926,'[3]24'!$B$4:$D$1296,3,FALSE)</f>
        <v>0</v>
      </c>
      <c r="E926" s="283">
        <v>0</v>
      </c>
      <c r="F926" s="281" t="str">
        <f t="shared" si="67"/>
        <v/>
      </c>
      <c r="G926" s="249" t="str">
        <f t="shared" si="64"/>
        <v>否</v>
      </c>
      <c r="H926" s="154" t="str">
        <f t="shared" si="65"/>
        <v>项</v>
      </c>
    </row>
    <row r="927" ht="36" customHeight="1" spans="1:8">
      <c r="A927" s="154">
        <f t="shared" si="66"/>
        <v>7</v>
      </c>
      <c r="B927" s="385">
        <v>2130705</v>
      </c>
      <c r="C927" s="278" t="s">
        <v>824</v>
      </c>
      <c r="D927" s="283">
        <f>VLOOKUP(B927,'[3]24'!$B$4:$D$1296,3,FALSE)</f>
        <v>1553</v>
      </c>
      <c r="E927" s="283">
        <v>1568</v>
      </c>
      <c r="F927" s="281">
        <f t="shared" si="67"/>
        <v>0.01</v>
      </c>
      <c r="G927" s="249" t="str">
        <f t="shared" si="64"/>
        <v>是</v>
      </c>
      <c r="H927" s="154" t="str">
        <f t="shared" si="65"/>
        <v>项</v>
      </c>
    </row>
    <row r="928" ht="36" customHeight="1" spans="1:8">
      <c r="A928" s="154">
        <f t="shared" si="66"/>
        <v>7</v>
      </c>
      <c r="B928" s="385">
        <v>2130706</v>
      </c>
      <c r="C928" s="278" t="s">
        <v>825</v>
      </c>
      <c r="D928" s="283">
        <f>VLOOKUP(B928,'[3]24'!$B$4:$D$1296,3,FALSE)</f>
        <v>0</v>
      </c>
      <c r="E928" s="283">
        <v>0</v>
      </c>
      <c r="F928" s="281" t="str">
        <f t="shared" si="67"/>
        <v/>
      </c>
      <c r="G928" s="249" t="str">
        <f t="shared" si="64"/>
        <v>否</v>
      </c>
      <c r="H928" s="154" t="str">
        <f t="shared" si="65"/>
        <v>项</v>
      </c>
    </row>
    <row r="929" ht="36" customHeight="1" spans="1:8">
      <c r="A929" s="154">
        <f t="shared" si="66"/>
        <v>7</v>
      </c>
      <c r="B929" s="385">
        <v>2130707</v>
      </c>
      <c r="C929" s="278" t="s">
        <v>826</v>
      </c>
      <c r="D929" s="283">
        <f>VLOOKUP(B929,'[3]24'!$B$4:$D$1296,3,FALSE)</f>
        <v>0</v>
      </c>
      <c r="E929" s="283">
        <v>500</v>
      </c>
      <c r="F929" s="281" t="str">
        <f t="shared" si="67"/>
        <v/>
      </c>
      <c r="G929" s="249" t="str">
        <f t="shared" si="64"/>
        <v>是</v>
      </c>
      <c r="H929" s="154" t="str">
        <f t="shared" si="65"/>
        <v>项</v>
      </c>
    </row>
    <row r="930" ht="36" customHeight="1" spans="1:8">
      <c r="A930" s="154">
        <f t="shared" si="66"/>
        <v>7</v>
      </c>
      <c r="B930" s="385">
        <v>2130799</v>
      </c>
      <c r="C930" s="278" t="s">
        <v>827</v>
      </c>
      <c r="D930" s="283">
        <f>VLOOKUP(B930,'[3]24'!$B$4:$D$1296,3,FALSE)</f>
        <v>0</v>
      </c>
      <c r="E930" s="283">
        <v>58</v>
      </c>
      <c r="F930" s="281" t="str">
        <f t="shared" si="67"/>
        <v/>
      </c>
      <c r="G930" s="249" t="str">
        <f t="shared" si="64"/>
        <v>是</v>
      </c>
      <c r="H930" s="154" t="str">
        <f t="shared" si="65"/>
        <v>项</v>
      </c>
    </row>
    <row r="931" ht="36" customHeight="1" spans="1:8">
      <c r="A931" s="154">
        <f t="shared" si="66"/>
        <v>5</v>
      </c>
      <c r="B931" s="384">
        <v>21308</v>
      </c>
      <c r="C931" s="274" t="s">
        <v>828</v>
      </c>
      <c r="D931" s="307">
        <f>VLOOKUP(B931,'[3]24'!$B$4:$D$1296,3,FALSE)</f>
        <v>1316</v>
      </c>
      <c r="E931" s="307">
        <v>405</v>
      </c>
      <c r="F931" s="276">
        <f t="shared" si="67"/>
        <v>-0.692</v>
      </c>
      <c r="G931" s="249" t="str">
        <f t="shared" si="64"/>
        <v>是</v>
      </c>
      <c r="H931" s="154" t="str">
        <f t="shared" si="65"/>
        <v>款</v>
      </c>
    </row>
    <row r="932" ht="36" customHeight="1" spans="1:8">
      <c r="A932" s="154">
        <f t="shared" si="66"/>
        <v>7</v>
      </c>
      <c r="B932" s="385">
        <v>2130801</v>
      </c>
      <c r="C932" s="278" t="s">
        <v>829</v>
      </c>
      <c r="D932" s="283">
        <f>VLOOKUP(B932,'[3]24'!$B$4:$D$1296,3,FALSE)</f>
        <v>0</v>
      </c>
      <c r="E932" s="283">
        <v>0</v>
      </c>
      <c r="F932" s="281" t="str">
        <f t="shared" si="67"/>
        <v/>
      </c>
      <c r="G932" s="249" t="str">
        <f t="shared" si="64"/>
        <v>否</v>
      </c>
      <c r="H932" s="154" t="str">
        <f t="shared" si="65"/>
        <v>项</v>
      </c>
    </row>
    <row r="933" ht="36" customHeight="1" spans="1:8">
      <c r="A933" s="154">
        <f t="shared" si="66"/>
        <v>7</v>
      </c>
      <c r="B933" s="385">
        <v>2130802</v>
      </c>
      <c r="C933" s="278" t="s">
        <v>830</v>
      </c>
      <c r="D933" s="283"/>
      <c r="E933" s="283"/>
      <c r="F933" s="281" t="str">
        <f t="shared" si="67"/>
        <v/>
      </c>
      <c r="G933" s="249" t="str">
        <f t="shared" si="64"/>
        <v>否</v>
      </c>
      <c r="H933" s="154" t="str">
        <f t="shared" si="65"/>
        <v>项</v>
      </c>
    </row>
    <row r="934" ht="36" customHeight="1" spans="1:8">
      <c r="A934" s="154">
        <f t="shared" si="66"/>
        <v>7</v>
      </c>
      <c r="B934" s="385">
        <v>2130803</v>
      </c>
      <c r="C934" s="278" t="s">
        <v>831</v>
      </c>
      <c r="D934" s="283">
        <f>VLOOKUP(B934,'[3]24'!$B$4:$D$1296,3,FALSE)</f>
        <v>100</v>
      </c>
      <c r="E934" s="283">
        <v>72</v>
      </c>
      <c r="F934" s="281">
        <f t="shared" si="67"/>
        <v>-0.28</v>
      </c>
      <c r="G934" s="249" t="str">
        <f t="shared" si="64"/>
        <v>是</v>
      </c>
      <c r="H934" s="154" t="str">
        <f t="shared" si="65"/>
        <v>项</v>
      </c>
    </row>
    <row r="935" ht="36" customHeight="1" spans="1:8">
      <c r="A935" s="154">
        <f t="shared" si="66"/>
        <v>7</v>
      </c>
      <c r="B935" s="385">
        <v>2130804</v>
      </c>
      <c r="C935" s="278" t="s">
        <v>832</v>
      </c>
      <c r="D935" s="283">
        <f>VLOOKUP(B935,'[3]24'!$B$4:$D$1296,3,FALSE)</f>
        <v>1216</v>
      </c>
      <c r="E935" s="283">
        <v>327</v>
      </c>
      <c r="F935" s="281">
        <f t="shared" si="67"/>
        <v>-0.731</v>
      </c>
      <c r="G935" s="249" t="str">
        <f t="shared" si="64"/>
        <v>是</v>
      </c>
      <c r="H935" s="154" t="str">
        <f t="shared" si="65"/>
        <v>项</v>
      </c>
    </row>
    <row r="936" ht="36" customHeight="1" spans="1:8">
      <c r="A936" s="154">
        <f t="shared" si="66"/>
        <v>7</v>
      </c>
      <c r="B936" s="385">
        <v>2130805</v>
      </c>
      <c r="C936" s="278" t="s">
        <v>833</v>
      </c>
      <c r="D936" s="283">
        <f>VLOOKUP(B936,'[3]24'!$B$4:$D$1296,3,FALSE)</f>
        <v>0</v>
      </c>
      <c r="E936" s="283">
        <v>0</v>
      </c>
      <c r="F936" s="281" t="str">
        <f t="shared" si="67"/>
        <v/>
      </c>
      <c r="G936" s="249" t="str">
        <f t="shared" si="64"/>
        <v>否</v>
      </c>
      <c r="H936" s="154" t="str">
        <f t="shared" si="65"/>
        <v>项</v>
      </c>
    </row>
    <row r="937" ht="36" customHeight="1" spans="1:8">
      <c r="A937" s="154">
        <f t="shared" si="66"/>
        <v>7</v>
      </c>
      <c r="B937" s="385">
        <v>2130899</v>
      </c>
      <c r="C937" s="278" t="s">
        <v>834</v>
      </c>
      <c r="D937" s="283">
        <f>VLOOKUP(B937,'[3]24'!$B$4:$D$1296,3,FALSE)</f>
        <v>0</v>
      </c>
      <c r="E937" s="283">
        <v>6</v>
      </c>
      <c r="F937" s="281" t="str">
        <f t="shared" si="67"/>
        <v/>
      </c>
      <c r="G937" s="249" t="str">
        <f t="shared" si="64"/>
        <v>是</v>
      </c>
      <c r="H937" s="154" t="str">
        <f t="shared" si="65"/>
        <v>项</v>
      </c>
    </row>
    <row r="938" ht="36" customHeight="1" spans="1:8">
      <c r="A938" s="154">
        <f t="shared" si="66"/>
        <v>5</v>
      </c>
      <c r="B938" s="384">
        <v>21309</v>
      </c>
      <c r="C938" s="274" t="s">
        <v>835</v>
      </c>
      <c r="D938" s="307">
        <f>VLOOKUP(B938,'[3]24'!$B$4:$D$1296,3,FALSE)</f>
        <v>0</v>
      </c>
      <c r="E938" s="307">
        <v>0</v>
      </c>
      <c r="F938" s="276" t="str">
        <f t="shared" si="67"/>
        <v/>
      </c>
      <c r="G938" s="249" t="str">
        <f t="shared" si="64"/>
        <v>否</v>
      </c>
      <c r="H938" s="154" t="str">
        <f t="shared" si="65"/>
        <v>款</v>
      </c>
    </row>
    <row r="939" ht="36" customHeight="1" spans="1:8">
      <c r="A939" s="154">
        <f t="shared" si="66"/>
        <v>7</v>
      </c>
      <c r="B939" s="385">
        <v>2130901</v>
      </c>
      <c r="C939" s="278" t="s">
        <v>836</v>
      </c>
      <c r="D939" s="283">
        <f>VLOOKUP(B939,'[3]24'!$B$4:$D$1296,3,FALSE)</f>
        <v>0</v>
      </c>
      <c r="E939" s="283">
        <v>0</v>
      </c>
      <c r="F939" s="281" t="str">
        <f t="shared" si="67"/>
        <v/>
      </c>
      <c r="G939" s="249" t="str">
        <f t="shared" si="64"/>
        <v>否</v>
      </c>
      <c r="H939" s="154" t="str">
        <f t="shared" si="65"/>
        <v>项</v>
      </c>
    </row>
    <row r="940" ht="36" customHeight="1" spans="1:8">
      <c r="A940" s="154">
        <f t="shared" si="66"/>
        <v>7</v>
      </c>
      <c r="B940" s="385">
        <v>2130999</v>
      </c>
      <c r="C940" s="278" t="s">
        <v>837</v>
      </c>
      <c r="D940" s="283">
        <f>VLOOKUP(B940,'[3]24'!$B$4:$D$1296,3,FALSE)</f>
        <v>0</v>
      </c>
      <c r="E940" s="283">
        <v>0</v>
      </c>
      <c r="F940" s="281" t="str">
        <f t="shared" si="67"/>
        <v/>
      </c>
      <c r="G940" s="249" t="str">
        <f t="shared" si="64"/>
        <v>否</v>
      </c>
      <c r="H940" s="154" t="str">
        <f t="shared" si="65"/>
        <v>项</v>
      </c>
    </row>
    <row r="941" ht="36" customHeight="1" spans="1:8">
      <c r="A941" s="154">
        <f t="shared" si="66"/>
        <v>5</v>
      </c>
      <c r="B941" s="384">
        <v>21399</v>
      </c>
      <c r="C941" s="274" t="s">
        <v>838</v>
      </c>
      <c r="D941" s="307">
        <f>VLOOKUP(B941,'[3]24'!$B$4:$D$1296,3,FALSE)</f>
        <v>55</v>
      </c>
      <c r="E941" s="307">
        <v>22</v>
      </c>
      <c r="F941" s="276">
        <f t="shared" si="67"/>
        <v>-0.6</v>
      </c>
      <c r="G941" s="249" t="str">
        <f t="shared" si="64"/>
        <v>是</v>
      </c>
      <c r="H941" s="154" t="str">
        <f t="shared" si="65"/>
        <v>款</v>
      </c>
    </row>
    <row r="942" ht="36" customHeight="1" spans="1:8">
      <c r="A942" s="154">
        <f t="shared" si="66"/>
        <v>7</v>
      </c>
      <c r="B942" s="385">
        <v>2139901</v>
      </c>
      <c r="C942" s="278" t="s">
        <v>839</v>
      </c>
      <c r="D942" s="283">
        <f>VLOOKUP(B942,'[3]24'!$B$4:$D$1296,3,FALSE)</f>
        <v>0</v>
      </c>
      <c r="E942" s="283">
        <v>0</v>
      </c>
      <c r="F942" s="281" t="str">
        <f t="shared" si="67"/>
        <v/>
      </c>
      <c r="G942" s="249" t="str">
        <f t="shared" si="64"/>
        <v>否</v>
      </c>
      <c r="H942" s="154" t="str">
        <f t="shared" si="65"/>
        <v>项</v>
      </c>
    </row>
    <row r="943" ht="36" customHeight="1" spans="1:8">
      <c r="A943" s="154">
        <f t="shared" si="66"/>
        <v>7</v>
      </c>
      <c r="B943" s="385">
        <v>2139999</v>
      </c>
      <c r="C943" s="278" t="s">
        <v>840</v>
      </c>
      <c r="D943" s="283">
        <f>VLOOKUP(B943,'[3]24'!$B$4:$D$1296,3,FALSE)</f>
        <v>55</v>
      </c>
      <c r="E943" s="283">
        <v>22</v>
      </c>
      <c r="F943" s="281">
        <f t="shared" si="67"/>
        <v>-0.6</v>
      </c>
      <c r="G943" s="249" t="str">
        <f t="shared" si="64"/>
        <v>是</v>
      </c>
      <c r="H943" s="154" t="str">
        <f t="shared" si="65"/>
        <v>项</v>
      </c>
    </row>
    <row r="944" ht="36" customHeight="1" spans="1:8">
      <c r="A944" s="154">
        <f t="shared" si="66"/>
        <v>3</v>
      </c>
      <c r="B944" s="384">
        <v>214</v>
      </c>
      <c r="C944" s="274" t="s">
        <v>95</v>
      </c>
      <c r="D944" s="307">
        <f>VLOOKUP(B944,'[3]24'!$B$4:$D$1296,3,FALSE)</f>
        <v>2715</v>
      </c>
      <c r="E944" s="307">
        <v>1604</v>
      </c>
      <c r="F944" s="276">
        <f t="shared" si="67"/>
        <v>-0.409</v>
      </c>
      <c r="G944" s="249" t="str">
        <f t="shared" si="64"/>
        <v>是</v>
      </c>
      <c r="H944" s="154" t="str">
        <f t="shared" si="65"/>
        <v>类</v>
      </c>
    </row>
    <row r="945" ht="36" customHeight="1" spans="1:8">
      <c r="A945" s="154">
        <f t="shared" si="66"/>
        <v>5</v>
      </c>
      <c r="B945" s="384">
        <v>21401</v>
      </c>
      <c r="C945" s="274" t="s">
        <v>841</v>
      </c>
      <c r="D945" s="307">
        <f>VLOOKUP(B945,'[3]24'!$B$4:$D$1296,3,FALSE)</f>
        <v>2138</v>
      </c>
      <c r="E945" s="307">
        <v>1604</v>
      </c>
      <c r="F945" s="276">
        <f t="shared" si="67"/>
        <v>-0.25</v>
      </c>
      <c r="G945" s="249" t="str">
        <f t="shared" si="64"/>
        <v>是</v>
      </c>
      <c r="H945" s="154" t="str">
        <f t="shared" si="65"/>
        <v>款</v>
      </c>
    </row>
    <row r="946" ht="36" customHeight="1" spans="1:8">
      <c r="A946" s="154">
        <f t="shared" si="66"/>
        <v>7</v>
      </c>
      <c r="B946" s="385">
        <v>2140101</v>
      </c>
      <c r="C946" s="278" t="s">
        <v>138</v>
      </c>
      <c r="D946" s="283">
        <f>VLOOKUP(B946,'[3]24'!$B$4:$D$1296,3,FALSE)</f>
        <v>109</v>
      </c>
      <c r="E946" s="283">
        <v>102</v>
      </c>
      <c r="F946" s="281">
        <f t="shared" si="67"/>
        <v>-0.064</v>
      </c>
      <c r="G946" s="249" t="str">
        <f t="shared" si="64"/>
        <v>是</v>
      </c>
      <c r="H946" s="154" t="str">
        <f t="shared" si="65"/>
        <v>项</v>
      </c>
    </row>
    <row r="947" ht="36" customHeight="1" spans="1:8">
      <c r="A947" s="154">
        <f t="shared" si="66"/>
        <v>7</v>
      </c>
      <c r="B947" s="385">
        <v>2140102</v>
      </c>
      <c r="C947" s="278" t="s">
        <v>139</v>
      </c>
      <c r="D947" s="283">
        <f>VLOOKUP(B947,'[3]24'!$B$4:$D$1296,3,FALSE)</f>
        <v>0</v>
      </c>
      <c r="E947" s="283">
        <v>0</v>
      </c>
      <c r="F947" s="281" t="str">
        <f t="shared" si="67"/>
        <v/>
      </c>
      <c r="G947" s="249" t="str">
        <f t="shared" si="64"/>
        <v>否</v>
      </c>
      <c r="H947" s="154" t="str">
        <f t="shared" si="65"/>
        <v>项</v>
      </c>
    </row>
    <row r="948" ht="36" customHeight="1" spans="1:8">
      <c r="A948" s="154">
        <f t="shared" si="66"/>
        <v>7</v>
      </c>
      <c r="B948" s="385">
        <v>2140103</v>
      </c>
      <c r="C948" s="278" t="s">
        <v>140</v>
      </c>
      <c r="D948" s="283">
        <f>VLOOKUP(B948,'[3]24'!$B$4:$D$1296,3,FALSE)</f>
        <v>0</v>
      </c>
      <c r="E948" s="283">
        <v>0</v>
      </c>
      <c r="F948" s="281" t="str">
        <f t="shared" si="67"/>
        <v/>
      </c>
      <c r="G948" s="249" t="str">
        <f t="shared" ref="G948:G1010" si="68">IF(LEN(B948)=3,"是",IF(C948&lt;&gt;"",IF(SUM(D948:E948)&lt;&gt;0,"是","否"),"是"))</f>
        <v>否</v>
      </c>
      <c r="H948" s="154" t="str">
        <f t="shared" ref="H948:H1010" si="69">IF(LEN(B948)=3,"类",IF(LEN(B948)=5,"款","项"))</f>
        <v>项</v>
      </c>
    </row>
    <row r="949" ht="36" customHeight="1" spans="1:8">
      <c r="A949" s="154">
        <f t="shared" si="66"/>
        <v>7</v>
      </c>
      <c r="B949" s="385">
        <v>2140104</v>
      </c>
      <c r="C949" s="278" t="s">
        <v>842</v>
      </c>
      <c r="D949" s="283">
        <f>VLOOKUP(B949,'[3]24'!$B$4:$D$1296,3,FALSE)</f>
        <v>0</v>
      </c>
      <c r="E949" s="283">
        <v>77</v>
      </c>
      <c r="F949" s="281" t="str">
        <f t="shared" si="67"/>
        <v/>
      </c>
      <c r="G949" s="249" t="str">
        <f t="shared" si="68"/>
        <v>是</v>
      </c>
      <c r="H949" s="154" t="str">
        <f t="shared" si="69"/>
        <v>项</v>
      </c>
    </row>
    <row r="950" ht="36" customHeight="1" spans="1:8">
      <c r="A950" s="154">
        <f t="shared" si="66"/>
        <v>7</v>
      </c>
      <c r="B950" s="385">
        <v>2140106</v>
      </c>
      <c r="C950" s="278" t="s">
        <v>843</v>
      </c>
      <c r="D950" s="283">
        <f>VLOOKUP(B950,'[3]24'!$B$4:$D$1296,3,FALSE)</f>
        <v>1151</v>
      </c>
      <c r="E950" s="283">
        <v>729</v>
      </c>
      <c r="F950" s="281">
        <f t="shared" si="67"/>
        <v>-0.367</v>
      </c>
      <c r="G950" s="249" t="str">
        <f t="shared" si="68"/>
        <v>是</v>
      </c>
      <c r="H950" s="154" t="str">
        <f t="shared" si="69"/>
        <v>项</v>
      </c>
    </row>
    <row r="951" ht="36" customHeight="1" spans="1:8">
      <c r="A951" s="154">
        <f t="shared" si="66"/>
        <v>7</v>
      </c>
      <c r="B951" s="385">
        <v>2140109</v>
      </c>
      <c r="C951" s="278" t="s">
        <v>844</v>
      </c>
      <c r="D951" s="283">
        <f>VLOOKUP(B951,'[3]24'!$B$4:$D$1296,3,FALSE)</f>
        <v>0</v>
      </c>
      <c r="E951" s="283">
        <v>0</v>
      </c>
      <c r="F951" s="281" t="str">
        <f t="shared" si="67"/>
        <v/>
      </c>
      <c r="G951" s="249" t="str">
        <f t="shared" si="68"/>
        <v>否</v>
      </c>
      <c r="H951" s="154" t="str">
        <f t="shared" si="69"/>
        <v>项</v>
      </c>
    </row>
    <row r="952" ht="36" customHeight="1" spans="1:8">
      <c r="A952" s="154">
        <f t="shared" si="66"/>
        <v>7</v>
      </c>
      <c r="B952" s="385">
        <v>2140110</v>
      </c>
      <c r="C952" s="278" t="s">
        <v>845</v>
      </c>
      <c r="D952" s="283">
        <f>VLOOKUP(B952,'[3]24'!$B$4:$D$1296,3,FALSE)</f>
        <v>0</v>
      </c>
      <c r="E952" s="283">
        <v>0</v>
      </c>
      <c r="F952" s="281" t="str">
        <f t="shared" si="67"/>
        <v/>
      </c>
      <c r="G952" s="249" t="str">
        <f t="shared" si="68"/>
        <v>否</v>
      </c>
      <c r="H952" s="154" t="str">
        <f t="shared" si="69"/>
        <v>项</v>
      </c>
    </row>
    <row r="953" ht="36" customHeight="1" spans="1:8">
      <c r="A953" s="154">
        <f t="shared" si="66"/>
        <v>7</v>
      </c>
      <c r="B953" s="385">
        <v>2140111</v>
      </c>
      <c r="C953" s="278" t="s">
        <v>846</v>
      </c>
      <c r="D953" s="283">
        <f>VLOOKUP(B953,'[3]24'!$B$4:$D$1296,3,FALSE)</f>
        <v>0</v>
      </c>
      <c r="E953" s="283">
        <v>0</v>
      </c>
      <c r="F953" s="281" t="str">
        <f t="shared" si="67"/>
        <v/>
      </c>
      <c r="G953" s="249" t="str">
        <f t="shared" si="68"/>
        <v>否</v>
      </c>
      <c r="H953" s="154" t="str">
        <f t="shared" si="69"/>
        <v>项</v>
      </c>
    </row>
    <row r="954" ht="36" customHeight="1" spans="1:8">
      <c r="A954" s="154">
        <f t="shared" si="66"/>
        <v>7</v>
      </c>
      <c r="B954" s="385">
        <v>2140112</v>
      </c>
      <c r="C954" s="278" t="s">
        <v>847</v>
      </c>
      <c r="D954" s="283">
        <f>VLOOKUP(B954,'[3]24'!$B$4:$D$1296,3,FALSE)</f>
        <v>0</v>
      </c>
      <c r="E954" s="283">
        <v>0</v>
      </c>
      <c r="F954" s="281" t="str">
        <f t="shared" si="67"/>
        <v/>
      </c>
      <c r="G954" s="249" t="str">
        <f t="shared" si="68"/>
        <v>否</v>
      </c>
      <c r="H954" s="154" t="str">
        <f t="shared" si="69"/>
        <v>项</v>
      </c>
    </row>
    <row r="955" ht="36" customHeight="1" spans="1:8">
      <c r="A955" s="154">
        <f t="shared" si="66"/>
        <v>7</v>
      </c>
      <c r="B955" s="385">
        <v>2140114</v>
      </c>
      <c r="C955" s="278" t="s">
        <v>848</v>
      </c>
      <c r="D955" s="283">
        <f>VLOOKUP(B955,'[3]24'!$B$4:$D$1296,3,FALSE)</f>
        <v>0</v>
      </c>
      <c r="E955" s="283">
        <v>0</v>
      </c>
      <c r="F955" s="281" t="str">
        <f t="shared" si="67"/>
        <v/>
      </c>
      <c r="G955" s="249" t="str">
        <f t="shared" si="68"/>
        <v>否</v>
      </c>
      <c r="H955" s="154" t="str">
        <f t="shared" si="69"/>
        <v>项</v>
      </c>
    </row>
    <row r="956" ht="36" customHeight="1" spans="1:8">
      <c r="A956" s="154">
        <f t="shared" si="66"/>
        <v>7</v>
      </c>
      <c r="B956" s="385">
        <v>2140122</v>
      </c>
      <c r="C956" s="278" t="s">
        <v>849</v>
      </c>
      <c r="D956" s="283">
        <f>VLOOKUP(B956,'[3]24'!$B$4:$D$1296,3,FALSE)</f>
        <v>0</v>
      </c>
      <c r="E956" s="283">
        <v>0</v>
      </c>
      <c r="F956" s="281" t="str">
        <f t="shared" si="67"/>
        <v/>
      </c>
      <c r="G956" s="249" t="str">
        <f t="shared" si="68"/>
        <v>否</v>
      </c>
      <c r="H956" s="154" t="str">
        <f t="shared" si="69"/>
        <v>项</v>
      </c>
    </row>
    <row r="957" ht="36" customHeight="1" spans="1:8">
      <c r="A957" s="154">
        <f t="shared" si="66"/>
        <v>7</v>
      </c>
      <c r="B957" s="385">
        <v>2140123</v>
      </c>
      <c r="C957" s="278" t="s">
        <v>850</v>
      </c>
      <c r="D957" s="283">
        <f>VLOOKUP(B957,'[3]24'!$B$4:$D$1296,3,FALSE)</f>
        <v>0</v>
      </c>
      <c r="E957" s="283">
        <v>0</v>
      </c>
      <c r="F957" s="281" t="str">
        <f t="shared" si="67"/>
        <v/>
      </c>
      <c r="G957" s="249" t="str">
        <f t="shared" si="68"/>
        <v>否</v>
      </c>
      <c r="H957" s="154" t="str">
        <f t="shared" si="69"/>
        <v>项</v>
      </c>
    </row>
    <row r="958" ht="36" customHeight="1" spans="1:8">
      <c r="A958" s="154">
        <f t="shared" si="66"/>
        <v>7</v>
      </c>
      <c r="B958" s="385">
        <v>2140127</v>
      </c>
      <c r="C958" s="278" t="s">
        <v>851</v>
      </c>
      <c r="D958" s="283">
        <f>VLOOKUP(B958,'[3]24'!$B$4:$D$1296,3,FALSE)</f>
        <v>0</v>
      </c>
      <c r="E958" s="283">
        <v>0</v>
      </c>
      <c r="F958" s="281" t="str">
        <f t="shared" si="67"/>
        <v/>
      </c>
      <c r="G958" s="249" t="str">
        <f t="shared" si="68"/>
        <v>否</v>
      </c>
      <c r="H958" s="154" t="str">
        <f t="shared" si="69"/>
        <v>项</v>
      </c>
    </row>
    <row r="959" ht="36" customHeight="1" spans="1:8">
      <c r="A959" s="154">
        <f t="shared" si="66"/>
        <v>7</v>
      </c>
      <c r="B959" s="385">
        <v>2140128</v>
      </c>
      <c r="C959" s="278" t="s">
        <v>852</v>
      </c>
      <c r="D959" s="283">
        <f>VLOOKUP(B959,'[3]24'!$B$4:$D$1296,3,FALSE)</f>
        <v>0</v>
      </c>
      <c r="E959" s="283">
        <v>0</v>
      </c>
      <c r="F959" s="281" t="str">
        <f t="shared" si="67"/>
        <v/>
      </c>
      <c r="G959" s="249" t="str">
        <f t="shared" si="68"/>
        <v>否</v>
      </c>
      <c r="H959" s="154" t="str">
        <f t="shared" si="69"/>
        <v>项</v>
      </c>
    </row>
    <row r="960" ht="36" customHeight="1" spans="1:8">
      <c r="A960" s="154">
        <f t="shared" si="66"/>
        <v>7</v>
      </c>
      <c r="B960" s="385">
        <v>2140129</v>
      </c>
      <c r="C960" s="278" t="s">
        <v>853</v>
      </c>
      <c r="D960" s="283">
        <f>VLOOKUP(B960,'[3]24'!$B$4:$D$1296,3,FALSE)</f>
        <v>0</v>
      </c>
      <c r="E960" s="283">
        <v>0</v>
      </c>
      <c r="F960" s="281" t="str">
        <f t="shared" si="67"/>
        <v/>
      </c>
      <c r="G960" s="249" t="str">
        <f t="shared" si="68"/>
        <v>否</v>
      </c>
      <c r="H960" s="154" t="str">
        <f t="shared" si="69"/>
        <v>项</v>
      </c>
    </row>
    <row r="961" ht="36" customHeight="1" spans="1:8">
      <c r="A961" s="154">
        <f t="shared" si="66"/>
        <v>7</v>
      </c>
      <c r="B961" s="385">
        <v>2140130</v>
      </c>
      <c r="C961" s="278" t="s">
        <v>854</v>
      </c>
      <c r="D961" s="283">
        <f>VLOOKUP(B961,'[3]24'!$B$4:$D$1296,3,FALSE)</f>
        <v>0</v>
      </c>
      <c r="E961" s="283">
        <v>0</v>
      </c>
      <c r="F961" s="281" t="str">
        <f t="shared" si="67"/>
        <v/>
      </c>
      <c r="G961" s="249" t="str">
        <f t="shared" si="68"/>
        <v>否</v>
      </c>
      <c r="H961" s="154" t="str">
        <f t="shared" si="69"/>
        <v>项</v>
      </c>
    </row>
    <row r="962" ht="36" customHeight="1" spans="1:8">
      <c r="A962" s="154">
        <f t="shared" si="66"/>
        <v>7</v>
      </c>
      <c r="B962" s="385">
        <v>2140131</v>
      </c>
      <c r="C962" s="278" t="s">
        <v>855</v>
      </c>
      <c r="D962" s="283">
        <f>VLOOKUP(B962,'[3]24'!$B$4:$D$1296,3,FALSE)</f>
        <v>0</v>
      </c>
      <c r="E962" s="283">
        <v>0</v>
      </c>
      <c r="F962" s="281" t="str">
        <f t="shared" si="67"/>
        <v/>
      </c>
      <c r="G962" s="249" t="str">
        <f t="shared" si="68"/>
        <v>否</v>
      </c>
      <c r="H962" s="154" t="str">
        <f t="shared" si="69"/>
        <v>项</v>
      </c>
    </row>
    <row r="963" ht="36" customHeight="1" spans="1:8">
      <c r="A963" s="154">
        <f t="shared" si="66"/>
        <v>7</v>
      </c>
      <c r="B963" s="385">
        <v>2140133</v>
      </c>
      <c r="C963" s="278" t="s">
        <v>856</v>
      </c>
      <c r="D963" s="283">
        <f>VLOOKUP(B963,'[3]24'!$B$4:$D$1296,3,FALSE)</f>
        <v>0</v>
      </c>
      <c r="E963" s="283">
        <v>0</v>
      </c>
      <c r="F963" s="281" t="str">
        <f t="shared" si="67"/>
        <v/>
      </c>
      <c r="G963" s="249" t="str">
        <f t="shared" si="68"/>
        <v>否</v>
      </c>
      <c r="H963" s="154" t="str">
        <f t="shared" si="69"/>
        <v>项</v>
      </c>
    </row>
    <row r="964" ht="36" customHeight="1" spans="1:8">
      <c r="A964" s="154">
        <f t="shared" si="66"/>
        <v>7</v>
      </c>
      <c r="B964" s="385">
        <v>2140136</v>
      </c>
      <c r="C964" s="278" t="s">
        <v>857</v>
      </c>
      <c r="D964" s="283">
        <f>VLOOKUP(B964,'[3]24'!$B$4:$D$1296,3,FALSE)</f>
        <v>0</v>
      </c>
      <c r="E964" s="283">
        <v>0</v>
      </c>
      <c r="F964" s="281" t="str">
        <f t="shared" si="67"/>
        <v/>
      </c>
      <c r="G964" s="249" t="str">
        <f t="shared" si="68"/>
        <v>否</v>
      </c>
      <c r="H964" s="154" t="str">
        <f t="shared" si="69"/>
        <v>项</v>
      </c>
    </row>
    <row r="965" ht="36" customHeight="1" spans="1:8">
      <c r="A965" s="154">
        <f t="shared" ref="A965:A1028" si="70">LEN(B965)</f>
        <v>7</v>
      </c>
      <c r="B965" s="385">
        <v>2140138</v>
      </c>
      <c r="C965" s="278" t="s">
        <v>858</v>
      </c>
      <c r="D965" s="283">
        <f>VLOOKUP(B965,'[3]24'!$B$4:$D$1296,3,FALSE)</f>
        <v>0</v>
      </c>
      <c r="E965" s="283">
        <v>0</v>
      </c>
      <c r="F965" s="281" t="str">
        <f t="shared" ref="F965:F1028" si="71">IF(D965&lt;&gt;0,E965/D965-1,"")</f>
        <v/>
      </c>
      <c r="G965" s="249" t="str">
        <f t="shared" si="68"/>
        <v>否</v>
      </c>
      <c r="H965" s="154" t="str">
        <f t="shared" si="69"/>
        <v>项</v>
      </c>
    </row>
    <row r="966" ht="36" customHeight="1" spans="1:8">
      <c r="A966" s="154">
        <f t="shared" si="70"/>
        <v>7</v>
      </c>
      <c r="B966" s="385">
        <v>2140139</v>
      </c>
      <c r="C966" s="278" t="s">
        <v>859</v>
      </c>
      <c r="D966" s="283"/>
      <c r="E966" s="283"/>
      <c r="F966" s="281" t="str">
        <f t="shared" si="71"/>
        <v/>
      </c>
      <c r="G966" s="249" t="str">
        <f t="shared" si="68"/>
        <v>否</v>
      </c>
      <c r="H966" s="154" t="str">
        <f t="shared" si="69"/>
        <v>项</v>
      </c>
    </row>
    <row r="967" ht="36" customHeight="1" spans="1:8">
      <c r="A967" s="154">
        <f t="shared" si="70"/>
        <v>7</v>
      </c>
      <c r="B967" s="385">
        <v>2140199</v>
      </c>
      <c r="C967" s="278" t="s">
        <v>860</v>
      </c>
      <c r="D967" s="283">
        <f>VLOOKUP(B967,'[3]24'!$B$4:$D$1296,3,FALSE)</f>
        <v>878</v>
      </c>
      <c r="E967" s="283">
        <v>696</v>
      </c>
      <c r="F967" s="281">
        <f t="shared" si="71"/>
        <v>-0.207</v>
      </c>
      <c r="G967" s="249" t="str">
        <f t="shared" si="68"/>
        <v>是</v>
      </c>
      <c r="H967" s="154" t="str">
        <f t="shared" si="69"/>
        <v>项</v>
      </c>
    </row>
    <row r="968" ht="36" customHeight="1" spans="1:8">
      <c r="A968" s="154">
        <f t="shared" si="70"/>
        <v>5</v>
      </c>
      <c r="B968" s="384">
        <v>21402</v>
      </c>
      <c r="C968" s="274" t="s">
        <v>861</v>
      </c>
      <c r="D968" s="307">
        <f>VLOOKUP(B968,'[3]24'!$B$4:$D$1296,3,FALSE)</f>
        <v>0</v>
      </c>
      <c r="E968" s="307">
        <v>0</v>
      </c>
      <c r="F968" s="276" t="str">
        <f t="shared" si="71"/>
        <v/>
      </c>
      <c r="G968" s="249" t="str">
        <f t="shared" si="68"/>
        <v>否</v>
      </c>
      <c r="H968" s="154" t="str">
        <f t="shared" si="69"/>
        <v>款</v>
      </c>
    </row>
    <row r="969" ht="36" customHeight="1" spans="1:8">
      <c r="A969" s="154">
        <f t="shared" si="70"/>
        <v>7</v>
      </c>
      <c r="B969" s="385">
        <v>2140201</v>
      </c>
      <c r="C969" s="278" t="s">
        <v>138</v>
      </c>
      <c r="D969" s="283">
        <f>VLOOKUP(B969,'[3]24'!$B$4:$D$1296,3,FALSE)</f>
        <v>0</v>
      </c>
      <c r="E969" s="283">
        <v>0</v>
      </c>
      <c r="F969" s="281" t="str">
        <f t="shared" si="71"/>
        <v/>
      </c>
      <c r="G969" s="249" t="str">
        <f t="shared" si="68"/>
        <v>否</v>
      </c>
      <c r="H969" s="154" t="str">
        <f t="shared" si="69"/>
        <v>项</v>
      </c>
    </row>
    <row r="970" ht="36" customHeight="1" spans="1:8">
      <c r="A970" s="154">
        <f t="shared" si="70"/>
        <v>7</v>
      </c>
      <c r="B970" s="385">
        <v>2140202</v>
      </c>
      <c r="C970" s="278" t="s">
        <v>139</v>
      </c>
      <c r="D970" s="283">
        <f>VLOOKUP(B970,'[3]24'!$B$4:$D$1296,3,FALSE)</f>
        <v>0</v>
      </c>
      <c r="E970" s="283">
        <v>0</v>
      </c>
      <c r="F970" s="281" t="str">
        <f t="shared" si="71"/>
        <v/>
      </c>
      <c r="G970" s="249" t="str">
        <f t="shared" si="68"/>
        <v>否</v>
      </c>
      <c r="H970" s="154" t="str">
        <f t="shared" si="69"/>
        <v>项</v>
      </c>
    </row>
    <row r="971" ht="36" customHeight="1" spans="1:8">
      <c r="A971" s="154">
        <f t="shared" si="70"/>
        <v>7</v>
      </c>
      <c r="B971" s="385">
        <v>2140203</v>
      </c>
      <c r="C971" s="278" t="s">
        <v>140</v>
      </c>
      <c r="D971" s="283">
        <f>VLOOKUP(B971,'[3]24'!$B$4:$D$1296,3,FALSE)</f>
        <v>0</v>
      </c>
      <c r="E971" s="283">
        <v>0</v>
      </c>
      <c r="F971" s="281" t="str">
        <f t="shared" si="71"/>
        <v/>
      </c>
      <c r="G971" s="249" t="str">
        <f t="shared" si="68"/>
        <v>否</v>
      </c>
      <c r="H971" s="154" t="str">
        <f t="shared" si="69"/>
        <v>项</v>
      </c>
    </row>
    <row r="972" ht="36" customHeight="1" spans="1:8">
      <c r="A972" s="154">
        <f t="shared" si="70"/>
        <v>7</v>
      </c>
      <c r="B972" s="385">
        <v>2140204</v>
      </c>
      <c r="C972" s="278" t="s">
        <v>862</v>
      </c>
      <c r="D972" s="283">
        <f>VLOOKUP(B972,'[3]24'!$B$4:$D$1296,3,FALSE)</f>
        <v>0</v>
      </c>
      <c r="E972" s="283">
        <v>0</v>
      </c>
      <c r="F972" s="281" t="str">
        <f t="shared" si="71"/>
        <v/>
      </c>
      <c r="G972" s="249" t="str">
        <f t="shared" si="68"/>
        <v>否</v>
      </c>
      <c r="H972" s="154" t="str">
        <f t="shared" si="69"/>
        <v>项</v>
      </c>
    </row>
    <row r="973" ht="36" customHeight="1" spans="1:8">
      <c r="A973" s="154">
        <f t="shared" si="70"/>
        <v>7</v>
      </c>
      <c r="B973" s="385">
        <v>2140205</v>
      </c>
      <c r="C973" s="278" t="s">
        <v>863</v>
      </c>
      <c r="D973" s="283">
        <f>VLOOKUP(B973,'[3]24'!$B$4:$D$1296,3,FALSE)</f>
        <v>0</v>
      </c>
      <c r="E973" s="283">
        <v>0</v>
      </c>
      <c r="F973" s="281" t="str">
        <f t="shared" si="71"/>
        <v/>
      </c>
      <c r="G973" s="249" t="str">
        <f t="shared" si="68"/>
        <v>否</v>
      </c>
      <c r="H973" s="154" t="str">
        <f t="shared" si="69"/>
        <v>项</v>
      </c>
    </row>
    <row r="974" ht="36" customHeight="1" spans="1:8">
      <c r="A974" s="154">
        <f t="shared" si="70"/>
        <v>7</v>
      </c>
      <c r="B974" s="385">
        <v>2140206</v>
      </c>
      <c r="C974" s="278" t="s">
        <v>864</v>
      </c>
      <c r="D974" s="283">
        <f>VLOOKUP(B974,'[3]24'!$B$4:$D$1296,3,FALSE)</f>
        <v>0</v>
      </c>
      <c r="E974" s="283">
        <v>0</v>
      </c>
      <c r="F974" s="281" t="str">
        <f t="shared" si="71"/>
        <v/>
      </c>
      <c r="G974" s="249" t="str">
        <f t="shared" si="68"/>
        <v>否</v>
      </c>
      <c r="H974" s="154" t="str">
        <f t="shared" si="69"/>
        <v>项</v>
      </c>
    </row>
    <row r="975" ht="36" customHeight="1" spans="1:8">
      <c r="A975" s="154">
        <f t="shared" si="70"/>
        <v>7</v>
      </c>
      <c r="B975" s="385">
        <v>2140207</v>
      </c>
      <c r="C975" s="278" t="s">
        <v>865</v>
      </c>
      <c r="D975" s="283">
        <f>VLOOKUP(B975,'[3]24'!$B$4:$D$1296,3,FALSE)</f>
        <v>0</v>
      </c>
      <c r="E975" s="283">
        <v>0</v>
      </c>
      <c r="F975" s="281" t="str">
        <f t="shared" si="71"/>
        <v/>
      </c>
      <c r="G975" s="249" t="str">
        <f t="shared" si="68"/>
        <v>否</v>
      </c>
      <c r="H975" s="154" t="str">
        <f t="shared" si="69"/>
        <v>项</v>
      </c>
    </row>
    <row r="976" ht="36" customHeight="1" spans="1:8">
      <c r="A976" s="154">
        <f t="shared" si="70"/>
        <v>7</v>
      </c>
      <c r="B976" s="385">
        <v>2140208</v>
      </c>
      <c r="C976" s="278" t="s">
        <v>866</v>
      </c>
      <c r="D976" s="283">
        <f>VLOOKUP(B976,'[3]24'!$B$4:$D$1296,3,FALSE)</f>
        <v>0</v>
      </c>
      <c r="E976" s="283">
        <v>0</v>
      </c>
      <c r="F976" s="281" t="str">
        <f t="shared" si="71"/>
        <v/>
      </c>
      <c r="G976" s="249" t="str">
        <f t="shared" si="68"/>
        <v>否</v>
      </c>
      <c r="H976" s="154" t="str">
        <f t="shared" si="69"/>
        <v>项</v>
      </c>
    </row>
    <row r="977" ht="36" customHeight="1" spans="1:8">
      <c r="A977" s="154">
        <f t="shared" si="70"/>
        <v>7</v>
      </c>
      <c r="B977" s="385">
        <v>2140299</v>
      </c>
      <c r="C977" s="278" t="s">
        <v>867</v>
      </c>
      <c r="D977" s="283">
        <f>VLOOKUP(B977,'[3]24'!$B$4:$D$1296,3,FALSE)</f>
        <v>0</v>
      </c>
      <c r="E977" s="283">
        <v>0</v>
      </c>
      <c r="F977" s="281" t="str">
        <f t="shared" si="71"/>
        <v/>
      </c>
      <c r="G977" s="249" t="str">
        <f t="shared" si="68"/>
        <v>否</v>
      </c>
      <c r="H977" s="154" t="str">
        <f t="shared" si="69"/>
        <v>项</v>
      </c>
    </row>
    <row r="978" ht="36" customHeight="1" spans="1:8">
      <c r="A978" s="154">
        <f t="shared" si="70"/>
        <v>5</v>
      </c>
      <c r="B978" s="384">
        <v>21403</v>
      </c>
      <c r="C978" s="274" t="s">
        <v>868</v>
      </c>
      <c r="D978" s="307">
        <f>VLOOKUP(B978,'[3]24'!$B$4:$D$1296,3,FALSE)</f>
        <v>0</v>
      </c>
      <c r="E978" s="307">
        <v>0</v>
      </c>
      <c r="F978" s="276" t="str">
        <f t="shared" si="71"/>
        <v/>
      </c>
      <c r="G978" s="249" t="str">
        <f t="shared" si="68"/>
        <v>否</v>
      </c>
      <c r="H978" s="154" t="str">
        <f t="shared" si="69"/>
        <v>款</v>
      </c>
    </row>
    <row r="979" ht="36" customHeight="1" spans="1:8">
      <c r="A979" s="154">
        <f t="shared" si="70"/>
        <v>7</v>
      </c>
      <c r="B979" s="385">
        <v>2140301</v>
      </c>
      <c r="C979" s="278" t="s">
        <v>138</v>
      </c>
      <c r="D979" s="283">
        <f>VLOOKUP(B979,'[3]24'!$B$4:$D$1296,3,FALSE)</f>
        <v>0</v>
      </c>
      <c r="E979" s="283">
        <v>0</v>
      </c>
      <c r="F979" s="281" t="str">
        <f t="shared" si="71"/>
        <v/>
      </c>
      <c r="G979" s="249" t="str">
        <f t="shared" si="68"/>
        <v>否</v>
      </c>
      <c r="H979" s="154" t="str">
        <f t="shared" si="69"/>
        <v>项</v>
      </c>
    </row>
    <row r="980" ht="36" customHeight="1" spans="1:8">
      <c r="A980" s="154">
        <f t="shared" si="70"/>
        <v>7</v>
      </c>
      <c r="B980" s="385">
        <v>2140302</v>
      </c>
      <c r="C980" s="278" t="s">
        <v>139</v>
      </c>
      <c r="D980" s="283">
        <f>VLOOKUP(B980,'[3]24'!$B$4:$D$1296,3,FALSE)</f>
        <v>0</v>
      </c>
      <c r="E980" s="283">
        <v>0</v>
      </c>
      <c r="F980" s="281" t="str">
        <f t="shared" si="71"/>
        <v/>
      </c>
      <c r="G980" s="249" t="str">
        <f t="shared" si="68"/>
        <v>否</v>
      </c>
      <c r="H980" s="154" t="str">
        <f t="shared" si="69"/>
        <v>项</v>
      </c>
    </row>
    <row r="981" ht="36" customHeight="1" spans="1:8">
      <c r="A981" s="154">
        <f t="shared" si="70"/>
        <v>7</v>
      </c>
      <c r="B981" s="385">
        <v>2140303</v>
      </c>
      <c r="C981" s="278" t="s">
        <v>140</v>
      </c>
      <c r="D981" s="283">
        <f>VLOOKUP(B981,'[3]24'!$B$4:$D$1296,3,FALSE)</f>
        <v>0</v>
      </c>
      <c r="E981" s="283">
        <v>0</v>
      </c>
      <c r="F981" s="281" t="str">
        <f t="shared" si="71"/>
        <v/>
      </c>
      <c r="G981" s="249" t="str">
        <f t="shared" si="68"/>
        <v>否</v>
      </c>
      <c r="H981" s="154" t="str">
        <f t="shared" si="69"/>
        <v>项</v>
      </c>
    </row>
    <row r="982" ht="36" customHeight="1" spans="1:8">
      <c r="A982" s="154">
        <f t="shared" si="70"/>
        <v>7</v>
      </c>
      <c r="B982" s="385">
        <v>2140304</v>
      </c>
      <c r="C982" s="278" t="s">
        <v>869</v>
      </c>
      <c r="D982" s="283">
        <f>VLOOKUP(B982,'[3]24'!$B$4:$D$1296,3,FALSE)</f>
        <v>0</v>
      </c>
      <c r="E982" s="283">
        <v>0</v>
      </c>
      <c r="F982" s="281" t="str">
        <f t="shared" si="71"/>
        <v/>
      </c>
      <c r="G982" s="249" t="str">
        <f t="shared" si="68"/>
        <v>否</v>
      </c>
      <c r="H982" s="154" t="str">
        <f t="shared" si="69"/>
        <v>项</v>
      </c>
    </row>
    <row r="983" ht="36" customHeight="1" spans="1:8">
      <c r="A983" s="154">
        <f t="shared" si="70"/>
        <v>7</v>
      </c>
      <c r="B983" s="385">
        <v>2140305</v>
      </c>
      <c r="C983" s="278" t="s">
        <v>870</v>
      </c>
      <c r="D983" s="283">
        <f>VLOOKUP(B983,'[3]24'!$B$4:$D$1296,3,FALSE)</f>
        <v>0</v>
      </c>
      <c r="E983" s="283">
        <v>0</v>
      </c>
      <c r="F983" s="281" t="str">
        <f t="shared" si="71"/>
        <v/>
      </c>
      <c r="G983" s="249" t="str">
        <f t="shared" si="68"/>
        <v>否</v>
      </c>
      <c r="H983" s="154" t="str">
        <f t="shared" si="69"/>
        <v>项</v>
      </c>
    </row>
    <row r="984" ht="36" customHeight="1" spans="1:8">
      <c r="A984" s="154">
        <f t="shared" si="70"/>
        <v>7</v>
      </c>
      <c r="B984" s="385">
        <v>2140306</v>
      </c>
      <c r="C984" s="278" t="s">
        <v>871</v>
      </c>
      <c r="D984" s="283">
        <f>VLOOKUP(B984,'[3]24'!$B$4:$D$1296,3,FALSE)</f>
        <v>0</v>
      </c>
      <c r="E984" s="283">
        <v>0</v>
      </c>
      <c r="F984" s="281" t="str">
        <f t="shared" si="71"/>
        <v/>
      </c>
      <c r="G984" s="249" t="str">
        <f t="shared" si="68"/>
        <v>否</v>
      </c>
      <c r="H984" s="154" t="str">
        <f t="shared" si="69"/>
        <v>项</v>
      </c>
    </row>
    <row r="985" ht="36" customHeight="1" spans="1:8">
      <c r="A985" s="154">
        <f t="shared" si="70"/>
        <v>7</v>
      </c>
      <c r="B985" s="385">
        <v>2140307</v>
      </c>
      <c r="C985" s="278" t="s">
        <v>872</v>
      </c>
      <c r="D985" s="283">
        <f>VLOOKUP(B985,'[3]24'!$B$4:$D$1296,3,FALSE)</f>
        <v>0</v>
      </c>
      <c r="E985" s="283">
        <v>0</v>
      </c>
      <c r="F985" s="281" t="str">
        <f t="shared" si="71"/>
        <v/>
      </c>
      <c r="G985" s="249" t="str">
        <f t="shared" si="68"/>
        <v>否</v>
      </c>
      <c r="H985" s="154" t="str">
        <f t="shared" si="69"/>
        <v>项</v>
      </c>
    </row>
    <row r="986" ht="36" customHeight="1" spans="1:8">
      <c r="A986" s="154">
        <f t="shared" si="70"/>
        <v>7</v>
      </c>
      <c r="B986" s="385">
        <v>2140308</v>
      </c>
      <c r="C986" s="278" t="s">
        <v>873</v>
      </c>
      <c r="D986" s="283">
        <f>VLOOKUP(B986,'[3]24'!$B$4:$D$1296,3,FALSE)</f>
        <v>0</v>
      </c>
      <c r="E986" s="283">
        <v>0</v>
      </c>
      <c r="F986" s="281" t="str">
        <f t="shared" si="71"/>
        <v/>
      </c>
      <c r="G986" s="249" t="str">
        <f t="shared" si="68"/>
        <v>否</v>
      </c>
      <c r="H986" s="154" t="str">
        <f t="shared" si="69"/>
        <v>项</v>
      </c>
    </row>
    <row r="987" ht="36" customHeight="1" spans="1:8">
      <c r="A987" s="154">
        <f t="shared" si="70"/>
        <v>7</v>
      </c>
      <c r="B987" s="385">
        <v>2140399</v>
      </c>
      <c r="C987" s="278" t="s">
        <v>874</v>
      </c>
      <c r="D987" s="283">
        <f>VLOOKUP(B987,'[3]24'!$B$4:$D$1296,3,FALSE)</f>
        <v>0</v>
      </c>
      <c r="E987" s="283">
        <v>0</v>
      </c>
      <c r="F987" s="281" t="str">
        <f t="shared" si="71"/>
        <v/>
      </c>
      <c r="G987" s="249" t="str">
        <f t="shared" si="68"/>
        <v>否</v>
      </c>
      <c r="H987" s="154" t="str">
        <f t="shared" si="69"/>
        <v>项</v>
      </c>
    </row>
    <row r="988" ht="36" customHeight="1" spans="1:8">
      <c r="A988" s="154">
        <f t="shared" si="70"/>
        <v>5</v>
      </c>
      <c r="B988" s="384">
        <v>21404</v>
      </c>
      <c r="C988" s="274" t="s">
        <v>875</v>
      </c>
      <c r="D988" s="307"/>
      <c r="E988" s="307" t="e">
        <v>#N/A</v>
      </c>
      <c r="F988" s="276" t="str">
        <f t="shared" si="71"/>
        <v/>
      </c>
      <c r="G988" s="249" t="e">
        <f t="shared" si="68"/>
        <v>#N/A</v>
      </c>
      <c r="H988" s="154" t="str">
        <f t="shared" si="69"/>
        <v>款</v>
      </c>
    </row>
    <row r="989" ht="36" customHeight="1" spans="1:8">
      <c r="A989" s="154">
        <f t="shared" si="70"/>
        <v>7</v>
      </c>
      <c r="B989" s="385">
        <v>2140401</v>
      </c>
      <c r="C989" s="278" t="s">
        <v>876</v>
      </c>
      <c r="D989" s="283"/>
      <c r="E989" s="283"/>
      <c r="F989" s="281" t="str">
        <f t="shared" si="71"/>
        <v/>
      </c>
      <c r="G989" s="249" t="str">
        <f t="shared" si="68"/>
        <v>否</v>
      </c>
      <c r="H989" s="154" t="str">
        <f t="shared" si="69"/>
        <v>项</v>
      </c>
    </row>
    <row r="990" ht="36" customHeight="1" spans="1:8">
      <c r="A990" s="154">
        <f t="shared" si="70"/>
        <v>7</v>
      </c>
      <c r="B990" s="385">
        <v>2140402</v>
      </c>
      <c r="C990" s="278" t="s">
        <v>877</v>
      </c>
      <c r="D990" s="283"/>
      <c r="E990" s="283"/>
      <c r="F990" s="281" t="str">
        <f t="shared" si="71"/>
        <v/>
      </c>
      <c r="G990" s="249" t="str">
        <f t="shared" si="68"/>
        <v>否</v>
      </c>
      <c r="H990" s="154" t="str">
        <f t="shared" si="69"/>
        <v>项</v>
      </c>
    </row>
    <row r="991" ht="36" customHeight="1" spans="1:8">
      <c r="A991" s="154">
        <f t="shared" si="70"/>
        <v>7</v>
      </c>
      <c r="B991" s="385">
        <v>2140403</v>
      </c>
      <c r="C991" s="278" t="s">
        <v>878</v>
      </c>
      <c r="D991" s="283"/>
      <c r="E991" s="283"/>
      <c r="F991" s="281" t="str">
        <f t="shared" si="71"/>
        <v/>
      </c>
      <c r="G991" s="249" t="str">
        <f t="shared" si="68"/>
        <v>否</v>
      </c>
      <c r="H991" s="154" t="str">
        <f t="shared" si="69"/>
        <v>项</v>
      </c>
    </row>
    <row r="992" ht="36" customHeight="1" spans="1:8">
      <c r="A992" s="154">
        <f t="shared" si="70"/>
        <v>7</v>
      </c>
      <c r="B992" s="385">
        <v>2140499</v>
      </c>
      <c r="C992" s="278" t="s">
        <v>879</v>
      </c>
      <c r="D992" s="283"/>
      <c r="E992" s="283"/>
      <c r="F992" s="281" t="str">
        <f t="shared" si="71"/>
        <v/>
      </c>
      <c r="G992" s="249" t="str">
        <f t="shared" si="68"/>
        <v>否</v>
      </c>
      <c r="H992" s="154" t="str">
        <f t="shared" si="69"/>
        <v>项</v>
      </c>
    </row>
    <row r="993" ht="36" customHeight="1" spans="1:8">
      <c r="A993" s="154">
        <f t="shared" si="70"/>
        <v>5</v>
      </c>
      <c r="B993" s="384">
        <v>21405</v>
      </c>
      <c r="C993" s="274" t="s">
        <v>880</v>
      </c>
      <c r="D993" s="307">
        <f>VLOOKUP(B993,'[3]24'!$B$4:$D$1296,3,FALSE)</f>
        <v>0</v>
      </c>
      <c r="E993" s="307">
        <v>0</v>
      </c>
      <c r="F993" s="276" t="str">
        <f t="shared" si="71"/>
        <v/>
      </c>
      <c r="G993" s="249" t="str">
        <f t="shared" si="68"/>
        <v>否</v>
      </c>
      <c r="H993" s="154" t="str">
        <f t="shared" si="69"/>
        <v>款</v>
      </c>
    </row>
    <row r="994" ht="36" customHeight="1" spans="1:8">
      <c r="A994" s="154">
        <f t="shared" si="70"/>
        <v>7</v>
      </c>
      <c r="B994" s="385">
        <v>2140501</v>
      </c>
      <c r="C994" s="278" t="s">
        <v>138</v>
      </c>
      <c r="D994" s="283">
        <f>VLOOKUP(B994,'[3]24'!$B$4:$D$1296,3,FALSE)</f>
        <v>0</v>
      </c>
      <c r="E994" s="283">
        <v>0</v>
      </c>
      <c r="F994" s="281" t="str">
        <f t="shared" si="71"/>
        <v/>
      </c>
      <c r="G994" s="249" t="str">
        <f t="shared" si="68"/>
        <v>否</v>
      </c>
      <c r="H994" s="154" t="str">
        <f t="shared" si="69"/>
        <v>项</v>
      </c>
    </row>
    <row r="995" ht="36" customHeight="1" spans="1:8">
      <c r="A995" s="154">
        <f t="shared" si="70"/>
        <v>7</v>
      </c>
      <c r="B995" s="385">
        <v>2140502</v>
      </c>
      <c r="C995" s="278" t="s">
        <v>139</v>
      </c>
      <c r="D995" s="283">
        <f>VLOOKUP(B995,'[3]24'!$B$4:$D$1296,3,FALSE)</f>
        <v>0</v>
      </c>
      <c r="E995" s="283">
        <v>0</v>
      </c>
      <c r="F995" s="281" t="str">
        <f t="shared" si="71"/>
        <v/>
      </c>
      <c r="G995" s="249" t="str">
        <f t="shared" si="68"/>
        <v>否</v>
      </c>
      <c r="H995" s="154" t="str">
        <f t="shared" si="69"/>
        <v>项</v>
      </c>
    </row>
    <row r="996" ht="36" customHeight="1" spans="1:8">
      <c r="A996" s="154">
        <f t="shared" si="70"/>
        <v>7</v>
      </c>
      <c r="B996" s="385">
        <v>2140503</v>
      </c>
      <c r="C996" s="278" t="s">
        <v>140</v>
      </c>
      <c r="D996" s="283">
        <f>VLOOKUP(B996,'[3]24'!$B$4:$D$1296,3,FALSE)</f>
        <v>0</v>
      </c>
      <c r="E996" s="283">
        <v>0</v>
      </c>
      <c r="F996" s="281" t="str">
        <f t="shared" si="71"/>
        <v/>
      </c>
      <c r="G996" s="249" t="str">
        <f t="shared" si="68"/>
        <v>否</v>
      </c>
      <c r="H996" s="154" t="str">
        <f t="shared" si="69"/>
        <v>项</v>
      </c>
    </row>
    <row r="997" ht="36" customHeight="1" spans="1:8">
      <c r="A997" s="154">
        <f t="shared" si="70"/>
        <v>7</v>
      </c>
      <c r="B997" s="385">
        <v>2140504</v>
      </c>
      <c r="C997" s="278" t="s">
        <v>866</v>
      </c>
      <c r="D997" s="283">
        <f>VLOOKUP(B997,'[3]24'!$B$4:$D$1296,3,FALSE)</f>
        <v>0</v>
      </c>
      <c r="E997" s="283">
        <v>0</v>
      </c>
      <c r="F997" s="281" t="str">
        <f t="shared" si="71"/>
        <v/>
      </c>
      <c r="G997" s="249" t="str">
        <f t="shared" si="68"/>
        <v>否</v>
      </c>
      <c r="H997" s="154" t="str">
        <f t="shared" si="69"/>
        <v>项</v>
      </c>
    </row>
    <row r="998" ht="36" customHeight="1" spans="1:8">
      <c r="A998" s="154">
        <f t="shared" si="70"/>
        <v>7</v>
      </c>
      <c r="B998" s="385">
        <v>2140505</v>
      </c>
      <c r="C998" s="278" t="s">
        <v>881</v>
      </c>
      <c r="D998" s="283">
        <f>VLOOKUP(B998,'[3]24'!$B$4:$D$1296,3,FALSE)</f>
        <v>0</v>
      </c>
      <c r="E998" s="283">
        <v>0</v>
      </c>
      <c r="F998" s="281" t="str">
        <f t="shared" si="71"/>
        <v/>
      </c>
      <c r="G998" s="249" t="str">
        <f t="shared" si="68"/>
        <v>否</v>
      </c>
      <c r="H998" s="154" t="str">
        <f t="shared" si="69"/>
        <v>项</v>
      </c>
    </row>
    <row r="999" ht="36" customHeight="1" spans="1:8">
      <c r="A999" s="154">
        <f t="shared" si="70"/>
        <v>7</v>
      </c>
      <c r="B999" s="385">
        <v>2140599</v>
      </c>
      <c r="C999" s="278" t="s">
        <v>882</v>
      </c>
      <c r="D999" s="283">
        <f>VLOOKUP(B999,'[3]24'!$B$4:$D$1296,3,FALSE)</f>
        <v>0</v>
      </c>
      <c r="E999" s="283">
        <v>0</v>
      </c>
      <c r="F999" s="281" t="str">
        <f t="shared" si="71"/>
        <v/>
      </c>
      <c r="G999" s="249" t="str">
        <f t="shared" si="68"/>
        <v>否</v>
      </c>
      <c r="H999" s="154" t="str">
        <f t="shared" si="69"/>
        <v>项</v>
      </c>
    </row>
    <row r="1000" ht="36" customHeight="1" spans="1:8">
      <c r="A1000" s="154">
        <f t="shared" si="70"/>
        <v>5</v>
      </c>
      <c r="B1000" s="384">
        <v>21406</v>
      </c>
      <c r="C1000" s="274" t="s">
        <v>883</v>
      </c>
      <c r="D1000" s="307">
        <f>VLOOKUP(B1000,'[3]24'!$B$4:$D$1296,3,FALSE)</f>
        <v>417</v>
      </c>
      <c r="E1000" s="307">
        <v>0</v>
      </c>
      <c r="F1000" s="276">
        <f t="shared" si="71"/>
        <v>-1</v>
      </c>
      <c r="G1000" s="249" t="str">
        <f t="shared" si="68"/>
        <v>是</v>
      </c>
      <c r="H1000" s="154" t="str">
        <f t="shared" si="69"/>
        <v>款</v>
      </c>
    </row>
    <row r="1001" ht="36" customHeight="1" spans="1:8">
      <c r="A1001" s="154">
        <f t="shared" si="70"/>
        <v>7</v>
      </c>
      <c r="B1001" s="385">
        <v>2140601</v>
      </c>
      <c r="C1001" s="278" t="s">
        <v>884</v>
      </c>
      <c r="D1001" s="283">
        <f>VLOOKUP(B1001,'[3]24'!$B$4:$D$1296,3,FALSE)</f>
        <v>417</v>
      </c>
      <c r="E1001" s="283">
        <v>0</v>
      </c>
      <c r="F1001" s="281">
        <f t="shared" si="71"/>
        <v>-1</v>
      </c>
      <c r="G1001" s="249" t="str">
        <f t="shared" si="68"/>
        <v>是</v>
      </c>
      <c r="H1001" s="154" t="str">
        <f t="shared" si="69"/>
        <v>项</v>
      </c>
    </row>
    <row r="1002" ht="36" customHeight="1" spans="1:8">
      <c r="A1002" s="154">
        <f t="shared" si="70"/>
        <v>7</v>
      </c>
      <c r="B1002" s="385">
        <v>2140602</v>
      </c>
      <c r="C1002" s="278" t="s">
        <v>885</v>
      </c>
      <c r="D1002" s="283">
        <f>VLOOKUP(B1002,'[3]24'!$B$4:$D$1296,3,FALSE)</f>
        <v>0</v>
      </c>
      <c r="E1002" s="283">
        <v>0</v>
      </c>
      <c r="F1002" s="281" t="str">
        <f t="shared" si="71"/>
        <v/>
      </c>
      <c r="G1002" s="249" t="str">
        <f t="shared" si="68"/>
        <v>否</v>
      </c>
      <c r="H1002" s="154" t="str">
        <f t="shared" si="69"/>
        <v>项</v>
      </c>
    </row>
    <row r="1003" ht="36" customHeight="1" spans="1:8">
      <c r="A1003" s="154">
        <f t="shared" si="70"/>
        <v>7</v>
      </c>
      <c r="B1003" s="385">
        <v>2140603</v>
      </c>
      <c r="C1003" s="278" t="s">
        <v>886</v>
      </c>
      <c r="D1003" s="283">
        <f>VLOOKUP(B1003,'[3]24'!$B$4:$D$1296,3,FALSE)</f>
        <v>0</v>
      </c>
      <c r="E1003" s="283">
        <v>0</v>
      </c>
      <c r="F1003" s="281" t="str">
        <f t="shared" si="71"/>
        <v/>
      </c>
      <c r="G1003" s="249" t="str">
        <f t="shared" si="68"/>
        <v>否</v>
      </c>
      <c r="H1003" s="154" t="str">
        <f t="shared" si="69"/>
        <v>项</v>
      </c>
    </row>
    <row r="1004" ht="36" customHeight="1" spans="1:8">
      <c r="A1004" s="154">
        <f t="shared" si="70"/>
        <v>7</v>
      </c>
      <c r="B1004" s="385">
        <v>2140699</v>
      </c>
      <c r="C1004" s="278" t="s">
        <v>887</v>
      </c>
      <c r="D1004" s="283">
        <f>VLOOKUP(B1004,'[3]24'!$B$4:$D$1296,3,FALSE)</f>
        <v>0</v>
      </c>
      <c r="E1004" s="283">
        <v>0</v>
      </c>
      <c r="F1004" s="281" t="str">
        <f t="shared" si="71"/>
        <v/>
      </c>
      <c r="G1004" s="249" t="str">
        <f t="shared" si="68"/>
        <v>否</v>
      </c>
      <c r="H1004" s="154" t="str">
        <f t="shared" si="69"/>
        <v>项</v>
      </c>
    </row>
    <row r="1005" ht="36" customHeight="1" spans="1:8">
      <c r="A1005" s="154">
        <f t="shared" si="70"/>
        <v>5</v>
      </c>
      <c r="B1005" s="384">
        <v>21499</v>
      </c>
      <c r="C1005" s="274" t="s">
        <v>888</v>
      </c>
      <c r="D1005" s="307">
        <f>VLOOKUP(B1005,'[3]24'!$B$4:$D$1296,3,FALSE)</f>
        <v>160</v>
      </c>
      <c r="E1005" s="307">
        <v>0</v>
      </c>
      <c r="F1005" s="276">
        <f t="shared" si="71"/>
        <v>-1</v>
      </c>
      <c r="G1005" s="249" t="str">
        <f t="shared" si="68"/>
        <v>是</v>
      </c>
      <c r="H1005" s="154" t="str">
        <f t="shared" si="69"/>
        <v>款</v>
      </c>
    </row>
    <row r="1006" ht="36" customHeight="1" spans="1:8">
      <c r="A1006" s="154">
        <f t="shared" si="70"/>
        <v>7</v>
      </c>
      <c r="B1006" s="385">
        <v>2149901</v>
      </c>
      <c r="C1006" s="278" t="s">
        <v>889</v>
      </c>
      <c r="D1006" s="283">
        <f>VLOOKUP(B1006,'[3]24'!$B$4:$D$1296,3,FALSE)</f>
        <v>150</v>
      </c>
      <c r="E1006" s="283">
        <v>0</v>
      </c>
      <c r="F1006" s="281">
        <f t="shared" si="71"/>
        <v>-1</v>
      </c>
      <c r="G1006" s="249" t="str">
        <f t="shared" si="68"/>
        <v>是</v>
      </c>
      <c r="H1006" s="154" t="str">
        <f t="shared" si="69"/>
        <v>项</v>
      </c>
    </row>
    <row r="1007" ht="36" customHeight="1" spans="1:8">
      <c r="A1007" s="154">
        <f t="shared" si="70"/>
        <v>7</v>
      </c>
      <c r="B1007" s="385">
        <v>2149999</v>
      </c>
      <c r="C1007" s="278" t="s">
        <v>890</v>
      </c>
      <c r="D1007" s="283">
        <f>VLOOKUP(B1007,'[3]24'!$B$4:$D$1296,3,FALSE)</f>
        <v>10</v>
      </c>
      <c r="E1007" s="283">
        <v>0</v>
      </c>
      <c r="F1007" s="281">
        <f t="shared" si="71"/>
        <v>-1</v>
      </c>
      <c r="G1007" s="249" t="str">
        <f t="shared" si="68"/>
        <v>是</v>
      </c>
      <c r="H1007" s="154" t="str">
        <f t="shared" si="69"/>
        <v>项</v>
      </c>
    </row>
    <row r="1008" ht="36" customHeight="1" spans="1:8">
      <c r="A1008" s="154">
        <f t="shared" si="70"/>
        <v>3</v>
      </c>
      <c r="B1008" s="384">
        <v>215</v>
      </c>
      <c r="C1008" s="274" t="s">
        <v>97</v>
      </c>
      <c r="D1008" s="307">
        <f>VLOOKUP(B1008,'[3]24'!$B$4:$D$1296,3,FALSE)</f>
        <v>978</v>
      </c>
      <c r="E1008" s="307">
        <v>603</v>
      </c>
      <c r="F1008" s="276">
        <f t="shared" si="71"/>
        <v>-0.383</v>
      </c>
      <c r="G1008" s="249" t="str">
        <f t="shared" si="68"/>
        <v>是</v>
      </c>
      <c r="H1008" s="154" t="str">
        <f t="shared" si="69"/>
        <v>类</v>
      </c>
    </row>
    <row r="1009" ht="36" customHeight="1" spans="1:8">
      <c r="A1009" s="154">
        <f t="shared" si="70"/>
        <v>5</v>
      </c>
      <c r="B1009" s="384">
        <v>21501</v>
      </c>
      <c r="C1009" s="274" t="s">
        <v>891</v>
      </c>
      <c r="D1009" s="307">
        <f>VLOOKUP(B1009,'[3]24'!$B$4:$D$1296,3,FALSE)</f>
        <v>0</v>
      </c>
      <c r="E1009" s="307">
        <v>31</v>
      </c>
      <c r="F1009" s="276" t="str">
        <f t="shared" si="71"/>
        <v/>
      </c>
      <c r="G1009" s="249" t="str">
        <f t="shared" si="68"/>
        <v>是</v>
      </c>
      <c r="H1009" s="154" t="str">
        <f t="shared" si="69"/>
        <v>款</v>
      </c>
    </row>
    <row r="1010" ht="36" customHeight="1" spans="1:8">
      <c r="A1010" s="154">
        <f t="shared" si="70"/>
        <v>7</v>
      </c>
      <c r="B1010" s="385">
        <v>2150101</v>
      </c>
      <c r="C1010" s="278" t="s">
        <v>138</v>
      </c>
      <c r="D1010" s="283">
        <f>VLOOKUP(B1010,'[3]24'!$B$4:$D$1296,3,FALSE)</f>
        <v>0</v>
      </c>
      <c r="E1010" s="283">
        <v>31</v>
      </c>
      <c r="F1010" s="281" t="str">
        <f t="shared" si="71"/>
        <v/>
      </c>
      <c r="G1010" s="249" t="str">
        <f t="shared" si="68"/>
        <v>是</v>
      </c>
      <c r="H1010" s="154" t="str">
        <f t="shared" si="69"/>
        <v>项</v>
      </c>
    </row>
    <row r="1011" ht="36" customHeight="1" spans="1:8">
      <c r="A1011" s="154">
        <f t="shared" si="70"/>
        <v>7</v>
      </c>
      <c r="B1011" s="385">
        <v>2150102</v>
      </c>
      <c r="C1011" s="278" t="s">
        <v>139</v>
      </c>
      <c r="D1011" s="283">
        <f>VLOOKUP(B1011,'[3]24'!$B$4:$D$1296,3,FALSE)</f>
        <v>0</v>
      </c>
      <c r="E1011" s="283">
        <v>0</v>
      </c>
      <c r="F1011" s="281" t="str">
        <f t="shared" si="71"/>
        <v/>
      </c>
      <c r="G1011" s="249" t="str">
        <f t="shared" ref="G1011:G1074" si="72">IF(LEN(B1011)=3,"是",IF(C1011&lt;&gt;"",IF(SUM(D1011:E1011)&lt;&gt;0,"是","否"),"是"))</f>
        <v>否</v>
      </c>
      <c r="H1011" s="154" t="str">
        <f t="shared" ref="H1011:H1074" si="73">IF(LEN(B1011)=3,"类",IF(LEN(B1011)=5,"款","项"))</f>
        <v>项</v>
      </c>
    </row>
    <row r="1012" ht="36" customHeight="1" spans="1:8">
      <c r="A1012" s="154">
        <f t="shared" si="70"/>
        <v>7</v>
      </c>
      <c r="B1012" s="385">
        <v>2150103</v>
      </c>
      <c r="C1012" s="278" t="s">
        <v>140</v>
      </c>
      <c r="D1012" s="283">
        <f>VLOOKUP(B1012,'[3]24'!$B$4:$D$1296,3,FALSE)</f>
        <v>0</v>
      </c>
      <c r="E1012" s="283">
        <v>0</v>
      </c>
      <c r="F1012" s="281" t="str">
        <f t="shared" si="71"/>
        <v/>
      </c>
      <c r="G1012" s="249" t="str">
        <f t="shared" si="72"/>
        <v>否</v>
      </c>
      <c r="H1012" s="154" t="str">
        <f t="shared" si="73"/>
        <v>项</v>
      </c>
    </row>
    <row r="1013" ht="36" customHeight="1" spans="1:8">
      <c r="A1013" s="154">
        <f t="shared" si="70"/>
        <v>7</v>
      </c>
      <c r="B1013" s="385">
        <v>2150104</v>
      </c>
      <c r="C1013" s="278" t="s">
        <v>892</v>
      </c>
      <c r="D1013" s="283">
        <f>VLOOKUP(B1013,'[3]24'!$B$4:$D$1296,3,FALSE)</f>
        <v>0</v>
      </c>
      <c r="E1013" s="283">
        <v>0</v>
      </c>
      <c r="F1013" s="281" t="str">
        <f t="shared" si="71"/>
        <v/>
      </c>
      <c r="G1013" s="249" t="str">
        <f t="shared" si="72"/>
        <v>否</v>
      </c>
      <c r="H1013" s="154" t="str">
        <f t="shared" si="73"/>
        <v>项</v>
      </c>
    </row>
    <row r="1014" ht="36" customHeight="1" spans="1:8">
      <c r="A1014" s="154">
        <f t="shared" si="70"/>
        <v>7</v>
      </c>
      <c r="B1014" s="385">
        <v>2150105</v>
      </c>
      <c r="C1014" s="278" t="s">
        <v>893</v>
      </c>
      <c r="D1014" s="283">
        <f>VLOOKUP(B1014,'[3]24'!$B$4:$D$1296,3,FALSE)</f>
        <v>0</v>
      </c>
      <c r="E1014" s="283">
        <v>0</v>
      </c>
      <c r="F1014" s="281" t="str">
        <f t="shared" si="71"/>
        <v/>
      </c>
      <c r="G1014" s="249" t="str">
        <f t="shared" si="72"/>
        <v>否</v>
      </c>
      <c r="H1014" s="154" t="str">
        <f t="shared" si="73"/>
        <v>项</v>
      </c>
    </row>
    <row r="1015" ht="36" customHeight="1" spans="1:8">
      <c r="A1015" s="154">
        <f t="shared" si="70"/>
        <v>7</v>
      </c>
      <c r="B1015" s="385">
        <v>2150106</v>
      </c>
      <c r="C1015" s="278" t="s">
        <v>894</v>
      </c>
      <c r="D1015" s="283">
        <f>VLOOKUP(B1015,'[3]24'!$B$4:$D$1296,3,FALSE)</f>
        <v>0</v>
      </c>
      <c r="E1015" s="283">
        <v>0</v>
      </c>
      <c r="F1015" s="281" t="str">
        <f t="shared" si="71"/>
        <v/>
      </c>
      <c r="G1015" s="249" t="str">
        <f t="shared" si="72"/>
        <v>否</v>
      </c>
      <c r="H1015" s="154" t="str">
        <f t="shared" si="73"/>
        <v>项</v>
      </c>
    </row>
    <row r="1016" ht="36" customHeight="1" spans="1:8">
      <c r="A1016" s="154">
        <f t="shared" si="70"/>
        <v>7</v>
      </c>
      <c r="B1016" s="385">
        <v>2150107</v>
      </c>
      <c r="C1016" s="278" t="s">
        <v>895</v>
      </c>
      <c r="D1016" s="283">
        <f>VLOOKUP(B1016,'[3]24'!$B$4:$D$1296,3,FALSE)</f>
        <v>0</v>
      </c>
      <c r="E1016" s="283">
        <v>0</v>
      </c>
      <c r="F1016" s="281" t="str">
        <f t="shared" si="71"/>
        <v/>
      </c>
      <c r="G1016" s="249" t="str">
        <f t="shared" si="72"/>
        <v>否</v>
      </c>
      <c r="H1016" s="154" t="str">
        <f t="shared" si="73"/>
        <v>项</v>
      </c>
    </row>
    <row r="1017" ht="36" customHeight="1" spans="1:8">
      <c r="A1017" s="154">
        <f t="shared" si="70"/>
        <v>7</v>
      </c>
      <c r="B1017" s="385">
        <v>2150108</v>
      </c>
      <c r="C1017" s="278" t="s">
        <v>896</v>
      </c>
      <c r="D1017" s="283">
        <f>VLOOKUP(B1017,'[3]24'!$B$4:$D$1296,3,FALSE)</f>
        <v>0</v>
      </c>
      <c r="E1017" s="283">
        <v>0</v>
      </c>
      <c r="F1017" s="281" t="str">
        <f t="shared" si="71"/>
        <v/>
      </c>
      <c r="G1017" s="249" t="str">
        <f t="shared" si="72"/>
        <v>否</v>
      </c>
      <c r="H1017" s="154" t="str">
        <f t="shared" si="73"/>
        <v>项</v>
      </c>
    </row>
    <row r="1018" ht="36" customHeight="1" spans="1:8">
      <c r="A1018" s="154">
        <f t="shared" si="70"/>
        <v>7</v>
      </c>
      <c r="B1018" s="385">
        <v>2150199</v>
      </c>
      <c r="C1018" s="278" t="s">
        <v>897</v>
      </c>
      <c r="D1018" s="283">
        <f>VLOOKUP(B1018,'[3]24'!$B$4:$D$1296,3,FALSE)</f>
        <v>0</v>
      </c>
      <c r="E1018" s="283">
        <v>0</v>
      </c>
      <c r="F1018" s="281" t="str">
        <f t="shared" si="71"/>
        <v/>
      </c>
      <c r="G1018" s="249" t="str">
        <f t="shared" si="72"/>
        <v>否</v>
      </c>
      <c r="H1018" s="154" t="str">
        <f t="shared" si="73"/>
        <v>项</v>
      </c>
    </row>
    <row r="1019" ht="36" customHeight="1" spans="1:8">
      <c r="A1019" s="154">
        <f t="shared" si="70"/>
        <v>5</v>
      </c>
      <c r="B1019" s="384">
        <v>21502</v>
      </c>
      <c r="C1019" s="274" t="s">
        <v>898</v>
      </c>
      <c r="D1019" s="307">
        <f>VLOOKUP(B1019,'[3]24'!$B$4:$D$1296,3,FALSE)</f>
        <v>0</v>
      </c>
      <c r="E1019" s="307">
        <v>0</v>
      </c>
      <c r="F1019" s="276" t="str">
        <f t="shared" si="71"/>
        <v/>
      </c>
      <c r="G1019" s="249" t="str">
        <f t="shared" si="72"/>
        <v>否</v>
      </c>
      <c r="H1019" s="154" t="str">
        <f t="shared" si="73"/>
        <v>款</v>
      </c>
    </row>
    <row r="1020" ht="36" customHeight="1" spans="1:8">
      <c r="A1020" s="154">
        <f t="shared" si="70"/>
        <v>7</v>
      </c>
      <c r="B1020" s="385">
        <v>2150201</v>
      </c>
      <c r="C1020" s="278" t="s">
        <v>138</v>
      </c>
      <c r="D1020" s="283">
        <f>VLOOKUP(B1020,'[3]24'!$B$4:$D$1296,3,FALSE)</f>
        <v>0</v>
      </c>
      <c r="E1020" s="283">
        <v>0</v>
      </c>
      <c r="F1020" s="281" t="str">
        <f t="shared" si="71"/>
        <v/>
      </c>
      <c r="G1020" s="249" t="str">
        <f t="shared" si="72"/>
        <v>否</v>
      </c>
      <c r="H1020" s="154" t="str">
        <f t="shared" si="73"/>
        <v>项</v>
      </c>
    </row>
    <row r="1021" ht="36" customHeight="1" spans="1:8">
      <c r="A1021" s="154">
        <f t="shared" si="70"/>
        <v>7</v>
      </c>
      <c r="B1021" s="385">
        <v>2150202</v>
      </c>
      <c r="C1021" s="278" t="s">
        <v>139</v>
      </c>
      <c r="D1021" s="283">
        <f>VLOOKUP(B1021,'[3]24'!$B$4:$D$1296,3,FALSE)</f>
        <v>0</v>
      </c>
      <c r="E1021" s="283">
        <v>0</v>
      </c>
      <c r="F1021" s="281" t="str">
        <f t="shared" si="71"/>
        <v/>
      </c>
      <c r="G1021" s="249" t="str">
        <f t="shared" si="72"/>
        <v>否</v>
      </c>
      <c r="H1021" s="154" t="str">
        <f t="shared" si="73"/>
        <v>项</v>
      </c>
    </row>
    <row r="1022" ht="36" customHeight="1" spans="1:8">
      <c r="A1022" s="154">
        <f t="shared" si="70"/>
        <v>7</v>
      </c>
      <c r="B1022" s="385">
        <v>2150203</v>
      </c>
      <c r="C1022" s="278" t="s">
        <v>140</v>
      </c>
      <c r="D1022" s="283">
        <f>VLOOKUP(B1022,'[3]24'!$B$4:$D$1296,3,FALSE)</f>
        <v>0</v>
      </c>
      <c r="E1022" s="283">
        <v>0</v>
      </c>
      <c r="F1022" s="281" t="str">
        <f t="shared" si="71"/>
        <v/>
      </c>
      <c r="G1022" s="249" t="str">
        <f t="shared" si="72"/>
        <v>否</v>
      </c>
      <c r="H1022" s="154" t="str">
        <f t="shared" si="73"/>
        <v>项</v>
      </c>
    </row>
    <row r="1023" ht="36" customHeight="1" spans="1:8">
      <c r="A1023" s="154">
        <f t="shared" si="70"/>
        <v>7</v>
      </c>
      <c r="B1023" s="385">
        <v>2150204</v>
      </c>
      <c r="C1023" s="278" t="s">
        <v>899</v>
      </c>
      <c r="D1023" s="283">
        <f>VLOOKUP(B1023,'[3]24'!$B$4:$D$1296,3,FALSE)</f>
        <v>0</v>
      </c>
      <c r="E1023" s="283">
        <v>0</v>
      </c>
      <c r="F1023" s="281" t="str">
        <f t="shared" si="71"/>
        <v/>
      </c>
      <c r="G1023" s="249" t="str">
        <f t="shared" si="72"/>
        <v>否</v>
      </c>
      <c r="H1023" s="154" t="str">
        <f t="shared" si="73"/>
        <v>项</v>
      </c>
    </row>
    <row r="1024" ht="36" customHeight="1" spans="1:8">
      <c r="A1024" s="154">
        <f t="shared" si="70"/>
        <v>7</v>
      </c>
      <c r="B1024" s="385">
        <v>2150205</v>
      </c>
      <c r="C1024" s="278" t="s">
        <v>900</v>
      </c>
      <c r="D1024" s="283">
        <f>VLOOKUP(B1024,'[3]24'!$B$4:$D$1296,3,FALSE)</f>
        <v>0</v>
      </c>
      <c r="E1024" s="283">
        <v>0</v>
      </c>
      <c r="F1024" s="281" t="str">
        <f t="shared" si="71"/>
        <v/>
      </c>
      <c r="G1024" s="249" t="str">
        <f t="shared" si="72"/>
        <v>否</v>
      </c>
      <c r="H1024" s="154" t="str">
        <f t="shared" si="73"/>
        <v>项</v>
      </c>
    </row>
    <row r="1025" ht="36" customHeight="1" spans="1:8">
      <c r="A1025" s="154">
        <f t="shared" si="70"/>
        <v>7</v>
      </c>
      <c r="B1025" s="385">
        <v>2150206</v>
      </c>
      <c r="C1025" s="278" t="s">
        <v>901</v>
      </c>
      <c r="D1025" s="283">
        <f>VLOOKUP(B1025,'[3]24'!$B$4:$D$1296,3,FALSE)</f>
        <v>0</v>
      </c>
      <c r="E1025" s="283">
        <v>0</v>
      </c>
      <c r="F1025" s="281" t="str">
        <f t="shared" si="71"/>
        <v/>
      </c>
      <c r="G1025" s="249" t="str">
        <f t="shared" si="72"/>
        <v>否</v>
      </c>
      <c r="H1025" s="154" t="str">
        <f t="shared" si="73"/>
        <v>项</v>
      </c>
    </row>
    <row r="1026" ht="36" customHeight="1" spans="1:8">
      <c r="A1026" s="154">
        <f t="shared" si="70"/>
        <v>7</v>
      </c>
      <c r="B1026" s="385">
        <v>2150207</v>
      </c>
      <c r="C1026" s="278" t="s">
        <v>902</v>
      </c>
      <c r="D1026" s="283">
        <f>VLOOKUP(B1026,'[3]24'!$B$4:$D$1296,3,FALSE)</f>
        <v>0</v>
      </c>
      <c r="E1026" s="283">
        <v>0</v>
      </c>
      <c r="F1026" s="281" t="str">
        <f t="shared" si="71"/>
        <v/>
      </c>
      <c r="G1026" s="249" t="str">
        <f t="shared" si="72"/>
        <v>否</v>
      </c>
      <c r="H1026" s="154" t="str">
        <f t="shared" si="73"/>
        <v>项</v>
      </c>
    </row>
    <row r="1027" ht="36" customHeight="1" spans="1:8">
      <c r="A1027" s="154">
        <f t="shared" si="70"/>
        <v>7</v>
      </c>
      <c r="B1027" s="385">
        <v>2150208</v>
      </c>
      <c r="C1027" s="278" t="s">
        <v>903</v>
      </c>
      <c r="D1027" s="283">
        <f>VLOOKUP(B1027,'[3]24'!$B$4:$D$1296,3,FALSE)</f>
        <v>0</v>
      </c>
      <c r="E1027" s="283">
        <v>0</v>
      </c>
      <c r="F1027" s="281" t="str">
        <f t="shared" si="71"/>
        <v/>
      </c>
      <c r="G1027" s="249" t="str">
        <f t="shared" si="72"/>
        <v>否</v>
      </c>
      <c r="H1027" s="154" t="str">
        <f t="shared" si="73"/>
        <v>项</v>
      </c>
    </row>
    <row r="1028" ht="36" customHeight="1" spans="1:8">
      <c r="A1028" s="154">
        <f t="shared" si="70"/>
        <v>7</v>
      </c>
      <c r="B1028" s="385">
        <v>2150209</v>
      </c>
      <c r="C1028" s="278" t="s">
        <v>904</v>
      </c>
      <c r="D1028" s="283">
        <f>VLOOKUP(B1028,'[3]24'!$B$4:$D$1296,3,FALSE)</f>
        <v>0</v>
      </c>
      <c r="E1028" s="283">
        <v>0</v>
      </c>
      <c r="F1028" s="281" t="str">
        <f t="shared" si="71"/>
        <v/>
      </c>
      <c r="G1028" s="249" t="str">
        <f t="shared" si="72"/>
        <v>否</v>
      </c>
      <c r="H1028" s="154" t="str">
        <f t="shared" si="73"/>
        <v>项</v>
      </c>
    </row>
    <row r="1029" ht="36" customHeight="1" spans="1:8">
      <c r="A1029" s="154">
        <f t="shared" ref="A1029:A1092" si="74">LEN(B1029)</f>
        <v>7</v>
      </c>
      <c r="B1029" s="385">
        <v>2150210</v>
      </c>
      <c r="C1029" s="278" t="s">
        <v>905</v>
      </c>
      <c r="D1029" s="283">
        <f>VLOOKUP(B1029,'[3]24'!$B$4:$D$1296,3,FALSE)</f>
        <v>0</v>
      </c>
      <c r="E1029" s="283">
        <v>0</v>
      </c>
      <c r="F1029" s="281" t="str">
        <f t="shared" ref="F1029:F1092" si="75">IF(D1029&lt;&gt;0,E1029/D1029-1,"")</f>
        <v/>
      </c>
      <c r="G1029" s="249" t="str">
        <f t="shared" si="72"/>
        <v>否</v>
      </c>
      <c r="H1029" s="154" t="str">
        <f t="shared" si="73"/>
        <v>项</v>
      </c>
    </row>
    <row r="1030" ht="36" customHeight="1" spans="1:8">
      <c r="A1030" s="154">
        <f t="shared" si="74"/>
        <v>7</v>
      </c>
      <c r="B1030" s="385">
        <v>2150212</v>
      </c>
      <c r="C1030" s="278" t="s">
        <v>906</v>
      </c>
      <c r="D1030" s="283">
        <f>VLOOKUP(B1030,'[3]24'!$B$4:$D$1296,3,FALSE)</f>
        <v>0</v>
      </c>
      <c r="E1030" s="283">
        <v>0</v>
      </c>
      <c r="F1030" s="281" t="str">
        <f t="shared" si="75"/>
        <v/>
      </c>
      <c r="G1030" s="249" t="str">
        <f t="shared" si="72"/>
        <v>否</v>
      </c>
      <c r="H1030" s="154" t="str">
        <f t="shared" si="73"/>
        <v>项</v>
      </c>
    </row>
    <row r="1031" ht="36" customHeight="1" spans="1:8">
      <c r="A1031" s="154">
        <f t="shared" si="74"/>
        <v>7</v>
      </c>
      <c r="B1031" s="385">
        <v>2150213</v>
      </c>
      <c r="C1031" s="278" t="s">
        <v>907</v>
      </c>
      <c r="D1031" s="283">
        <f>VLOOKUP(B1031,'[3]24'!$B$4:$D$1296,3,FALSE)</f>
        <v>0</v>
      </c>
      <c r="E1031" s="283">
        <v>0</v>
      </c>
      <c r="F1031" s="281" t="str">
        <f t="shared" si="75"/>
        <v/>
      </c>
      <c r="G1031" s="249" t="str">
        <f t="shared" si="72"/>
        <v>否</v>
      </c>
      <c r="H1031" s="154" t="str">
        <f t="shared" si="73"/>
        <v>项</v>
      </c>
    </row>
    <row r="1032" ht="36" customHeight="1" spans="1:8">
      <c r="A1032" s="154">
        <f t="shared" si="74"/>
        <v>7</v>
      </c>
      <c r="B1032" s="385">
        <v>2150214</v>
      </c>
      <c r="C1032" s="278" t="s">
        <v>908</v>
      </c>
      <c r="D1032" s="283">
        <f>VLOOKUP(B1032,'[3]24'!$B$4:$D$1296,3,FALSE)</f>
        <v>0</v>
      </c>
      <c r="E1032" s="283">
        <v>0</v>
      </c>
      <c r="F1032" s="281" t="str">
        <f t="shared" si="75"/>
        <v/>
      </c>
      <c r="G1032" s="249" t="str">
        <f t="shared" si="72"/>
        <v>否</v>
      </c>
      <c r="H1032" s="154" t="str">
        <f t="shared" si="73"/>
        <v>项</v>
      </c>
    </row>
    <row r="1033" ht="36" customHeight="1" spans="1:8">
      <c r="A1033" s="154">
        <f t="shared" si="74"/>
        <v>7</v>
      </c>
      <c r="B1033" s="385">
        <v>2150215</v>
      </c>
      <c r="C1033" s="278" t="s">
        <v>909</v>
      </c>
      <c r="D1033" s="283">
        <f>VLOOKUP(B1033,'[3]24'!$B$4:$D$1296,3,FALSE)</f>
        <v>0</v>
      </c>
      <c r="E1033" s="283">
        <v>0</v>
      </c>
      <c r="F1033" s="281" t="str">
        <f t="shared" si="75"/>
        <v/>
      </c>
      <c r="G1033" s="249" t="str">
        <f t="shared" si="72"/>
        <v>否</v>
      </c>
      <c r="H1033" s="154" t="str">
        <f t="shared" si="73"/>
        <v>项</v>
      </c>
    </row>
    <row r="1034" ht="36" customHeight="1" spans="1:8">
      <c r="A1034" s="154">
        <f t="shared" si="74"/>
        <v>7</v>
      </c>
      <c r="B1034" s="385">
        <v>2150299</v>
      </c>
      <c r="C1034" s="278" t="s">
        <v>910</v>
      </c>
      <c r="D1034" s="283">
        <f>VLOOKUP(B1034,'[3]24'!$B$4:$D$1296,3,FALSE)</f>
        <v>0</v>
      </c>
      <c r="E1034" s="283">
        <v>0</v>
      </c>
      <c r="F1034" s="281" t="str">
        <f t="shared" si="75"/>
        <v/>
      </c>
      <c r="G1034" s="249" t="str">
        <f t="shared" si="72"/>
        <v>否</v>
      </c>
      <c r="H1034" s="154" t="str">
        <f t="shared" si="73"/>
        <v>项</v>
      </c>
    </row>
    <row r="1035" ht="36" customHeight="1" spans="1:8">
      <c r="A1035" s="154">
        <f t="shared" si="74"/>
        <v>5</v>
      </c>
      <c r="B1035" s="384">
        <v>21503</v>
      </c>
      <c r="C1035" s="274" t="s">
        <v>911</v>
      </c>
      <c r="D1035" s="307">
        <f>VLOOKUP(B1035,'[3]24'!$B$4:$D$1296,3,FALSE)</f>
        <v>0</v>
      </c>
      <c r="E1035" s="307">
        <v>0</v>
      </c>
      <c r="F1035" s="276" t="str">
        <f t="shared" si="75"/>
        <v/>
      </c>
      <c r="G1035" s="249" t="str">
        <f t="shared" si="72"/>
        <v>否</v>
      </c>
      <c r="H1035" s="154" t="str">
        <f t="shared" si="73"/>
        <v>款</v>
      </c>
    </row>
    <row r="1036" ht="36" customHeight="1" spans="1:8">
      <c r="A1036" s="154">
        <f t="shared" si="74"/>
        <v>7</v>
      </c>
      <c r="B1036" s="385">
        <v>2150301</v>
      </c>
      <c r="C1036" s="278" t="s">
        <v>138</v>
      </c>
      <c r="D1036" s="283">
        <f>VLOOKUP(B1036,'[3]24'!$B$4:$D$1296,3,FALSE)</f>
        <v>0</v>
      </c>
      <c r="E1036" s="283">
        <v>0</v>
      </c>
      <c r="F1036" s="281" t="str">
        <f t="shared" si="75"/>
        <v/>
      </c>
      <c r="G1036" s="249" t="str">
        <f t="shared" si="72"/>
        <v>否</v>
      </c>
      <c r="H1036" s="154" t="str">
        <f t="shared" si="73"/>
        <v>项</v>
      </c>
    </row>
    <row r="1037" ht="36" customHeight="1" spans="1:8">
      <c r="A1037" s="154">
        <f t="shared" si="74"/>
        <v>7</v>
      </c>
      <c r="B1037" s="385">
        <v>2150302</v>
      </c>
      <c r="C1037" s="278" t="s">
        <v>139</v>
      </c>
      <c r="D1037" s="283">
        <f>VLOOKUP(B1037,'[3]24'!$B$4:$D$1296,3,FALSE)</f>
        <v>0</v>
      </c>
      <c r="E1037" s="283">
        <v>0</v>
      </c>
      <c r="F1037" s="281" t="str">
        <f t="shared" si="75"/>
        <v/>
      </c>
      <c r="G1037" s="249" t="str">
        <f t="shared" si="72"/>
        <v>否</v>
      </c>
      <c r="H1037" s="154" t="str">
        <f t="shared" si="73"/>
        <v>项</v>
      </c>
    </row>
    <row r="1038" ht="36" customHeight="1" spans="1:8">
      <c r="A1038" s="154">
        <f t="shared" si="74"/>
        <v>7</v>
      </c>
      <c r="B1038" s="385">
        <v>2150303</v>
      </c>
      <c r="C1038" s="278" t="s">
        <v>140</v>
      </c>
      <c r="D1038" s="283">
        <f>VLOOKUP(B1038,'[3]24'!$B$4:$D$1296,3,FALSE)</f>
        <v>0</v>
      </c>
      <c r="E1038" s="283">
        <v>0</v>
      </c>
      <c r="F1038" s="281" t="str">
        <f t="shared" si="75"/>
        <v/>
      </c>
      <c r="G1038" s="249" t="str">
        <f t="shared" si="72"/>
        <v>否</v>
      </c>
      <c r="H1038" s="154" t="str">
        <f t="shared" si="73"/>
        <v>项</v>
      </c>
    </row>
    <row r="1039" ht="36" customHeight="1" spans="1:8">
      <c r="A1039" s="154">
        <f t="shared" si="74"/>
        <v>7</v>
      </c>
      <c r="B1039" s="385">
        <v>2150399</v>
      </c>
      <c r="C1039" s="278" t="s">
        <v>912</v>
      </c>
      <c r="D1039" s="283">
        <f>VLOOKUP(B1039,'[3]24'!$B$4:$D$1296,3,FALSE)</f>
        <v>0</v>
      </c>
      <c r="E1039" s="283">
        <v>0</v>
      </c>
      <c r="F1039" s="281" t="str">
        <f t="shared" si="75"/>
        <v/>
      </c>
      <c r="G1039" s="249" t="str">
        <f t="shared" si="72"/>
        <v>否</v>
      </c>
      <c r="H1039" s="154" t="str">
        <f t="shared" si="73"/>
        <v>项</v>
      </c>
    </row>
    <row r="1040" ht="36" customHeight="1" spans="1:8">
      <c r="A1040" s="154">
        <f t="shared" si="74"/>
        <v>5</v>
      </c>
      <c r="B1040" s="384">
        <v>21505</v>
      </c>
      <c r="C1040" s="274" t="s">
        <v>913</v>
      </c>
      <c r="D1040" s="307">
        <f>VLOOKUP(B1040,'[3]24'!$B$4:$D$1296,3,FALSE)</f>
        <v>978</v>
      </c>
      <c r="E1040" s="307">
        <v>572</v>
      </c>
      <c r="F1040" s="276">
        <f t="shared" si="75"/>
        <v>-0.415</v>
      </c>
      <c r="G1040" s="249" t="str">
        <f t="shared" si="72"/>
        <v>是</v>
      </c>
      <c r="H1040" s="154" t="str">
        <f t="shared" si="73"/>
        <v>款</v>
      </c>
    </row>
    <row r="1041" ht="36" customHeight="1" spans="1:8">
      <c r="A1041" s="154">
        <f t="shared" si="74"/>
        <v>7</v>
      </c>
      <c r="B1041" s="385">
        <v>2150501</v>
      </c>
      <c r="C1041" s="278" t="s">
        <v>138</v>
      </c>
      <c r="D1041" s="283">
        <f>VLOOKUP(B1041,'[3]24'!$B$4:$D$1296,3,FALSE)</f>
        <v>389</v>
      </c>
      <c r="E1041" s="283">
        <v>249</v>
      </c>
      <c r="F1041" s="281">
        <f t="shared" si="75"/>
        <v>-0.36</v>
      </c>
      <c r="G1041" s="249" t="str">
        <f t="shared" si="72"/>
        <v>是</v>
      </c>
      <c r="H1041" s="154" t="str">
        <f t="shared" si="73"/>
        <v>项</v>
      </c>
    </row>
    <row r="1042" ht="36" customHeight="1" spans="1:8">
      <c r="A1042" s="154">
        <f t="shared" si="74"/>
        <v>7</v>
      </c>
      <c r="B1042" s="385">
        <v>2150502</v>
      </c>
      <c r="C1042" s="278" t="s">
        <v>139</v>
      </c>
      <c r="D1042" s="283">
        <f>VLOOKUP(B1042,'[3]24'!$B$4:$D$1296,3,FALSE)</f>
        <v>0</v>
      </c>
      <c r="E1042" s="283">
        <v>0</v>
      </c>
      <c r="F1042" s="281" t="str">
        <f t="shared" si="75"/>
        <v/>
      </c>
      <c r="G1042" s="249" t="str">
        <f t="shared" si="72"/>
        <v>否</v>
      </c>
      <c r="H1042" s="154" t="str">
        <f t="shared" si="73"/>
        <v>项</v>
      </c>
    </row>
    <row r="1043" ht="36" customHeight="1" spans="1:8">
      <c r="A1043" s="154">
        <f t="shared" si="74"/>
        <v>7</v>
      </c>
      <c r="B1043" s="385">
        <v>2150503</v>
      </c>
      <c r="C1043" s="278" t="s">
        <v>140</v>
      </c>
      <c r="D1043" s="283">
        <f>VLOOKUP(B1043,'[3]24'!$B$4:$D$1296,3,FALSE)</f>
        <v>0</v>
      </c>
      <c r="E1043" s="283">
        <v>0</v>
      </c>
      <c r="F1043" s="281" t="str">
        <f t="shared" si="75"/>
        <v/>
      </c>
      <c r="G1043" s="249" t="str">
        <f t="shared" si="72"/>
        <v>否</v>
      </c>
      <c r="H1043" s="154" t="str">
        <f t="shared" si="73"/>
        <v>项</v>
      </c>
    </row>
    <row r="1044" ht="36" customHeight="1" spans="1:8">
      <c r="A1044" s="154">
        <f t="shared" si="74"/>
        <v>7</v>
      </c>
      <c r="B1044" s="385">
        <v>2150505</v>
      </c>
      <c r="C1044" s="278" t="s">
        <v>914</v>
      </c>
      <c r="D1044" s="283">
        <f>VLOOKUP(B1044,'[3]24'!$B$4:$D$1296,3,FALSE)</f>
        <v>0</v>
      </c>
      <c r="E1044" s="283">
        <v>0</v>
      </c>
      <c r="F1044" s="281" t="str">
        <f t="shared" si="75"/>
        <v/>
      </c>
      <c r="G1044" s="249" t="str">
        <f t="shared" si="72"/>
        <v>否</v>
      </c>
      <c r="H1044" s="154" t="str">
        <f t="shared" si="73"/>
        <v>项</v>
      </c>
    </row>
    <row r="1045" ht="36" customHeight="1" spans="1:8">
      <c r="A1045" s="154">
        <f t="shared" si="74"/>
        <v>7</v>
      </c>
      <c r="B1045" s="385">
        <v>2150506</v>
      </c>
      <c r="C1045" s="278" t="s">
        <v>915</v>
      </c>
      <c r="D1045" s="283"/>
      <c r="E1045" s="283"/>
      <c r="F1045" s="281" t="str">
        <f t="shared" si="75"/>
        <v/>
      </c>
      <c r="G1045" s="249" t="str">
        <f t="shared" si="72"/>
        <v>否</v>
      </c>
      <c r="H1045" s="154" t="str">
        <f t="shared" si="73"/>
        <v>项</v>
      </c>
    </row>
    <row r="1046" ht="36" customHeight="1" spans="1:8">
      <c r="A1046" s="154">
        <f t="shared" si="74"/>
        <v>7</v>
      </c>
      <c r="B1046" s="385">
        <v>2150507</v>
      </c>
      <c r="C1046" s="278" t="s">
        <v>916</v>
      </c>
      <c r="D1046" s="283">
        <f>VLOOKUP(B1046,'[3]24'!$B$4:$D$1296,3,FALSE)</f>
        <v>0</v>
      </c>
      <c r="E1046" s="283">
        <v>0</v>
      </c>
      <c r="F1046" s="281" t="str">
        <f t="shared" si="75"/>
        <v/>
      </c>
      <c r="G1046" s="249" t="str">
        <f t="shared" si="72"/>
        <v>否</v>
      </c>
      <c r="H1046" s="154" t="str">
        <f t="shared" si="73"/>
        <v>项</v>
      </c>
    </row>
    <row r="1047" ht="36" customHeight="1" spans="1:8">
      <c r="A1047" s="154">
        <f t="shared" si="74"/>
        <v>7</v>
      </c>
      <c r="B1047" s="385">
        <v>2150508</v>
      </c>
      <c r="C1047" s="278" t="s">
        <v>917</v>
      </c>
      <c r="D1047" s="283">
        <f>VLOOKUP(B1047,'[3]24'!$B$4:$D$1296,3,FALSE)</f>
        <v>0</v>
      </c>
      <c r="E1047" s="283">
        <v>0</v>
      </c>
      <c r="F1047" s="281" t="str">
        <f t="shared" si="75"/>
        <v/>
      </c>
      <c r="G1047" s="249" t="str">
        <f t="shared" si="72"/>
        <v>否</v>
      </c>
      <c r="H1047" s="154" t="str">
        <f t="shared" si="73"/>
        <v>项</v>
      </c>
    </row>
    <row r="1048" ht="36" customHeight="1" spans="1:8">
      <c r="A1048" s="154">
        <f t="shared" si="74"/>
        <v>7</v>
      </c>
      <c r="B1048" s="385">
        <v>2150509</v>
      </c>
      <c r="C1048" s="278" t="s">
        <v>918</v>
      </c>
      <c r="D1048" s="283"/>
      <c r="E1048" s="283"/>
      <c r="F1048" s="281" t="str">
        <f t="shared" si="75"/>
        <v/>
      </c>
      <c r="G1048" s="249" t="str">
        <f t="shared" si="72"/>
        <v>否</v>
      </c>
      <c r="H1048" s="154" t="str">
        <f t="shared" si="73"/>
        <v>项</v>
      </c>
    </row>
    <row r="1049" ht="36" customHeight="1" spans="1:8">
      <c r="A1049" s="154">
        <f t="shared" si="74"/>
        <v>7</v>
      </c>
      <c r="B1049" s="385">
        <v>2150510</v>
      </c>
      <c r="C1049" s="278" t="s">
        <v>919</v>
      </c>
      <c r="D1049" s="283"/>
      <c r="E1049" s="283"/>
      <c r="F1049" s="281" t="str">
        <f t="shared" si="75"/>
        <v/>
      </c>
      <c r="G1049" s="249" t="str">
        <f t="shared" si="72"/>
        <v>否</v>
      </c>
      <c r="H1049" s="154" t="str">
        <f t="shared" si="73"/>
        <v>项</v>
      </c>
    </row>
    <row r="1050" ht="36" customHeight="1" spans="1:8">
      <c r="A1050" s="154">
        <f t="shared" si="74"/>
        <v>7</v>
      </c>
      <c r="B1050" s="385">
        <v>2150511</v>
      </c>
      <c r="C1050" s="278" t="s">
        <v>920</v>
      </c>
      <c r="D1050" s="283"/>
      <c r="E1050" s="283"/>
      <c r="F1050" s="281" t="str">
        <f t="shared" si="75"/>
        <v/>
      </c>
      <c r="G1050" s="249" t="str">
        <f t="shared" si="72"/>
        <v>否</v>
      </c>
      <c r="H1050" s="154" t="str">
        <f t="shared" si="73"/>
        <v>项</v>
      </c>
    </row>
    <row r="1051" ht="36" customHeight="1" spans="1:8">
      <c r="A1051" s="154">
        <f t="shared" si="74"/>
        <v>7</v>
      </c>
      <c r="B1051" s="385">
        <v>2150513</v>
      </c>
      <c r="C1051" s="278" t="s">
        <v>866</v>
      </c>
      <c r="D1051" s="283"/>
      <c r="E1051" s="283"/>
      <c r="F1051" s="281" t="str">
        <f t="shared" si="75"/>
        <v/>
      </c>
      <c r="G1051" s="249" t="str">
        <f t="shared" si="72"/>
        <v>否</v>
      </c>
      <c r="H1051" s="154" t="str">
        <f t="shared" si="73"/>
        <v>项</v>
      </c>
    </row>
    <row r="1052" ht="36" customHeight="1" spans="1:8">
      <c r="A1052" s="154">
        <f t="shared" si="74"/>
        <v>7</v>
      </c>
      <c r="B1052" s="385">
        <v>2150515</v>
      </c>
      <c r="C1052" s="278" t="s">
        <v>921</v>
      </c>
      <c r="D1052" s="283"/>
      <c r="E1052" s="283"/>
      <c r="F1052" s="281" t="str">
        <f t="shared" si="75"/>
        <v/>
      </c>
      <c r="G1052" s="249" t="str">
        <f t="shared" si="72"/>
        <v>否</v>
      </c>
      <c r="H1052" s="154" t="str">
        <f t="shared" si="73"/>
        <v>项</v>
      </c>
    </row>
    <row r="1053" ht="36" customHeight="1" spans="1:8">
      <c r="A1053" s="154">
        <f t="shared" si="74"/>
        <v>7</v>
      </c>
      <c r="B1053" s="387">
        <v>2150516</v>
      </c>
      <c r="C1053" s="397" t="s">
        <v>922</v>
      </c>
      <c r="D1053" s="283">
        <f>VLOOKUP(B1053,'[3]24'!$B$4:$D$1296,3,FALSE)</f>
        <v>0</v>
      </c>
      <c r="E1053" s="283">
        <v>0</v>
      </c>
      <c r="F1053" s="281" t="str">
        <f t="shared" si="75"/>
        <v/>
      </c>
      <c r="G1053" s="249" t="str">
        <f t="shared" si="72"/>
        <v>否</v>
      </c>
      <c r="H1053" s="154" t="str">
        <f t="shared" si="73"/>
        <v>项</v>
      </c>
    </row>
    <row r="1054" ht="36" customHeight="1" spans="1:8">
      <c r="A1054" s="154">
        <f t="shared" si="74"/>
        <v>7</v>
      </c>
      <c r="B1054" s="387">
        <v>2150517</v>
      </c>
      <c r="C1054" s="397" t="s">
        <v>923</v>
      </c>
      <c r="D1054" s="283">
        <f>VLOOKUP(B1054,'[3]24'!$B$4:$D$1296,3,FALSE)</f>
        <v>435</v>
      </c>
      <c r="E1054" s="283">
        <v>0</v>
      </c>
      <c r="F1054" s="281">
        <f t="shared" si="75"/>
        <v>-1</v>
      </c>
      <c r="G1054" s="249" t="str">
        <f t="shared" si="72"/>
        <v>是</v>
      </c>
      <c r="H1054" s="154" t="str">
        <f t="shared" si="73"/>
        <v>项</v>
      </c>
    </row>
    <row r="1055" ht="36" customHeight="1" spans="1:8">
      <c r="A1055" s="154">
        <f t="shared" si="74"/>
        <v>7</v>
      </c>
      <c r="B1055" s="387">
        <v>2150550</v>
      </c>
      <c r="C1055" s="397" t="s">
        <v>147</v>
      </c>
      <c r="D1055" s="283">
        <f>VLOOKUP(B1055,'[3]24'!$B$4:$D$1296,3,FALSE)</f>
        <v>34</v>
      </c>
      <c r="E1055" s="283">
        <v>42</v>
      </c>
      <c r="F1055" s="281">
        <f t="shared" si="75"/>
        <v>0.235</v>
      </c>
      <c r="G1055" s="249" t="str">
        <f t="shared" si="72"/>
        <v>是</v>
      </c>
      <c r="H1055" s="154" t="str">
        <f t="shared" si="73"/>
        <v>项</v>
      </c>
    </row>
    <row r="1056" ht="36" customHeight="1" spans="1:8">
      <c r="A1056" s="154">
        <f t="shared" si="74"/>
        <v>7</v>
      </c>
      <c r="B1056" s="385">
        <v>2150599</v>
      </c>
      <c r="C1056" s="278" t="s">
        <v>924</v>
      </c>
      <c r="D1056" s="283">
        <f>VLOOKUP(B1056,'[3]24'!$B$4:$D$1296,3,FALSE)</f>
        <v>120</v>
      </c>
      <c r="E1056" s="283">
        <v>281</v>
      </c>
      <c r="F1056" s="281">
        <f t="shared" si="75"/>
        <v>1.342</v>
      </c>
      <c r="G1056" s="249" t="str">
        <f t="shared" si="72"/>
        <v>是</v>
      </c>
      <c r="H1056" s="154" t="str">
        <f t="shared" si="73"/>
        <v>项</v>
      </c>
    </row>
    <row r="1057" ht="36" customHeight="1" spans="1:8">
      <c r="A1057" s="154">
        <f t="shared" si="74"/>
        <v>5</v>
      </c>
      <c r="B1057" s="384">
        <v>21507</v>
      </c>
      <c r="C1057" s="274" t="s">
        <v>925</v>
      </c>
      <c r="D1057" s="307">
        <f>VLOOKUP(B1057,'[3]24'!$B$4:$D$1296,3,FALSE)</f>
        <v>0</v>
      </c>
      <c r="E1057" s="307">
        <v>0</v>
      </c>
      <c r="F1057" s="276" t="str">
        <f t="shared" si="75"/>
        <v/>
      </c>
      <c r="G1057" s="249" t="str">
        <f t="shared" si="72"/>
        <v>否</v>
      </c>
      <c r="H1057" s="154" t="str">
        <f t="shared" si="73"/>
        <v>款</v>
      </c>
    </row>
    <row r="1058" ht="36" customHeight="1" spans="1:8">
      <c r="A1058" s="154">
        <f t="shared" si="74"/>
        <v>7</v>
      </c>
      <c r="B1058" s="385">
        <v>2150701</v>
      </c>
      <c r="C1058" s="278" t="s">
        <v>138</v>
      </c>
      <c r="D1058" s="283">
        <f>VLOOKUP(B1058,'[3]24'!$B$4:$D$1296,3,FALSE)</f>
        <v>0</v>
      </c>
      <c r="E1058" s="283">
        <v>0</v>
      </c>
      <c r="F1058" s="281" t="str">
        <f t="shared" si="75"/>
        <v/>
      </c>
      <c r="G1058" s="249" t="str">
        <f t="shared" si="72"/>
        <v>否</v>
      </c>
      <c r="H1058" s="154" t="str">
        <f t="shared" si="73"/>
        <v>项</v>
      </c>
    </row>
    <row r="1059" ht="36" customHeight="1" spans="1:8">
      <c r="A1059" s="154">
        <f t="shared" si="74"/>
        <v>7</v>
      </c>
      <c r="B1059" s="385">
        <v>2150702</v>
      </c>
      <c r="C1059" s="278" t="s">
        <v>139</v>
      </c>
      <c r="D1059" s="283">
        <f>VLOOKUP(B1059,'[3]24'!$B$4:$D$1296,3,FALSE)</f>
        <v>0</v>
      </c>
      <c r="E1059" s="283">
        <v>0</v>
      </c>
      <c r="F1059" s="281" t="str">
        <f t="shared" si="75"/>
        <v/>
      </c>
      <c r="G1059" s="249" t="str">
        <f t="shared" si="72"/>
        <v>否</v>
      </c>
      <c r="H1059" s="154" t="str">
        <f t="shared" si="73"/>
        <v>项</v>
      </c>
    </row>
    <row r="1060" ht="36" customHeight="1" spans="1:8">
      <c r="A1060" s="154">
        <f t="shared" si="74"/>
        <v>7</v>
      </c>
      <c r="B1060" s="385">
        <v>2150703</v>
      </c>
      <c r="C1060" s="278" t="s">
        <v>140</v>
      </c>
      <c r="D1060" s="283">
        <f>VLOOKUP(B1060,'[3]24'!$B$4:$D$1296,3,FALSE)</f>
        <v>0</v>
      </c>
      <c r="E1060" s="283">
        <v>0</v>
      </c>
      <c r="F1060" s="281" t="str">
        <f t="shared" si="75"/>
        <v/>
      </c>
      <c r="G1060" s="249" t="str">
        <f t="shared" si="72"/>
        <v>否</v>
      </c>
      <c r="H1060" s="154" t="str">
        <f t="shared" si="73"/>
        <v>项</v>
      </c>
    </row>
    <row r="1061" ht="36" customHeight="1" spans="1:8">
      <c r="A1061" s="154">
        <f t="shared" si="74"/>
        <v>7</v>
      </c>
      <c r="B1061" s="385">
        <v>2150704</v>
      </c>
      <c r="C1061" s="278" t="s">
        <v>926</v>
      </c>
      <c r="D1061" s="283">
        <f>VLOOKUP(B1061,'[3]24'!$B$4:$D$1296,3,FALSE)</f>
        <v>0</v>
      </c>
      <c r="E1061" s="283">
        <v>0</v>
      </c>
      <c r="F1061" s="281" t="str">
        <f t="shared" si="75"/>
        <v/>
      </c>
      <c r="G1061" s="249" t="str">
        <f t="shared" si="72"/>
        <v>否</v>
      </c>
      <c r="H1061" s="154" t="str">
        <f t="shared" si="73"/>
        <v>项</v>
      </c>
    </row>
    <row r="1062" ht="36" customHeight="1" spans="1:8">
      <c r="A1062" s="154">
        <f t="shared" si="74"/>
        <v>7</v>
      </c>
      <c r="B1062" s="385">
        <v>2150705</v>
      </c>
      <c r="C1062" s="278" t="s">
        <v>927</v>
      </c>
      <c r="D1062" s="283">
        <f>VLOOKUP(B1062,'[3]24'!$B$4:$D$1296,3,FALSE)</f>
        <v>0</v>
      </c>
      <c r="E1062" s="283">
        <v>0</v>
      </c>
      <c r="F1062" s="281" t="str">
        <f t="shared" si="75"/>
        <v/>
      </c>
      <c r="G1062" s="249" t="str">
        <f t="shared" si="72"/>
        <v>否</v>
      </c>
      <c r="H1062" s="154" t="str">
        <f t="shared" si="73"/>
        <v>项</v>
      </c>
    </row>
    <row r="1063" ht="36" customHeight="1" spans="1:8">
      <c r="A1063" s="154">
        <f t="shared" si="74"/>
        <v>7</v>
      </c>
      <c r="B1063" s="385">
        <v>2150799</v>
      </c>
      <c r="C1063" s="278" t="s">
        <v>928</v>
      </c>
      <c r="D1063" s="283">
        <f>VLOOKUP(B1063,'[3]24'!$B$4:$D$1296,3,FALSE)</f>
        <v>0</v>
      </c>
      <c r="E1063" s="283">
        <v>0</v>
      </c>
      <c r="F1063" s="281" t="str">
        <f t="shared" si="75"/>
        <v/>
      </c>
      <c r="G1063" s="249" t="str">
        <f t="shared" si="72"/>
        <v>否</v>
      </c>
      <c r="H1063" s="154" t="str">
        <f t="shared" si="73"/>
        <v>项</v>
      </c>
    </row>
    <row r="1064" ht="36" customHeight="1" spans="1:8">
      <c r="A1064" s="154">
        <f t="shared" si="74"/>
        <v>5</v>
      </c>
      <c r="B1064" s="384">
        <v>21508</v>
      </c>
      <c r="C1064" s="274" t="s">
        <v>929</v>
      </c>
      <c r="D1064" s="307">
        <f>VLOOKUP(B1064,'[3]24'!$B$4:$D$1296,3,FALSE)</f>
        <v>0</v>
      </c>
      <c r="E1064" s="307">
        <v>0</v>
      </c>
      <c r="F1064" s="276" t="str">
        <f t="shared" si="75"/>
        <v/>
      </c>
      <c r="G1064" s="249" t="str">
        <f t="shared" si="72"/>
        <v>否</v>
      </c>
      <c r="H1064" s="154" t="str">
        <f t="shared" si="73"/>
        <v>款</v>
      </c>
    </row>
    <row r="1065" ht="36" customHeight="1" spans="1:8">
      <c r="A1065" s="154">
        <f t="shared" si="74"/>
        <v>7</v>
      </c>
      <c r="B1065" s="385">
        <v>2150801</v>
      </c>
      <c r="C1065" s="278" t="s">
        <v>138</v>
      </c>
      <c r="D1065" s="283">
        <f>VLOOKUP(B1065,'[3]24'!$B$4:$D$1296,3,FALSE)</f>
        <v>0</v>
      </c>
      <c r="E1065" s="283">
        <v>0</v>
      </c>
      <c r="F1065" s="281" t="str">
        <f t="shared" si="75"/>
        <v/>
      </c>
      <c r="G1065" s="249" t="str">
        <f t="shared" si="72"/>
        <v>否</v>
      </c>
      <c r="H1065" s="154" t="str">
        <f t="shared" si="73"/>
        <v>项</v>
      </c>
    </row>
    <row r="1066" ht="36" customHeight="1" spans="1:8">
      <c r="A1066" s="154">
        <f t="shared" si="74"/>
        <v>7</v>
      </c>
      <c r="B1066" s="385">
        <v>2150802</v>
      </c>
      <c r="C1066" s="278" t="s">
        <v>139</v>
      </c>
      <c r="D1066" s="283">
        <f>VLOOKUP(B1066,'[3]24'!$B$4:$D$1296,3,FALSE)</f>
        <v>0</v>
      </c>
      <c r="E1066" s="283">
        <v>0</v>
      </c>
      <c r="F1066" s="281" t="str">
        <f t="shared" si="75"/>
        <v/>
      </c>
      <c r="G1066" s="249" t="str">
        <f t="shared" si="72"/>
        <v>否</v>
      </c>
      <c r="H1066" s="154" t="str">
        <f t="shared" si="73"/>
        <v>项</v>
      </c>
    </row>
    <row r="1067" ht="36" customHeight="1" spans="1:8">
      <c r="A1067" s="154">
        <f t="shared" si="74"/>
        <v>7</v>
      </c>
      <c r="B1067" s="385">
        <v>2150803</v>
      </c>
      <c r="C1067" s="278" t="s">
        <v>140</v>
      </c>
      <c r="D1067" s="283">
        <f>VLOOKUP(B1067,'[3]24'!$B$4:$D$1296,3,FALSE)</f>
        <v>0</v>
      </c>
      <c r="E1067" s="283">
        <v>0</v>
      </c>
      <c r="F1067" s="281" t="str">
        <f t="shared" si="75"/>
        <v/>
      </c>
      <c r="G1067" s="249" t="str">
        <f t="shared" si="72"/>
        <v>否</v>
      </c>
      <c r="H1067" s="154" t="str">
        <f t="shared" si="73"/>
        <v>项</v>
      </c>
    </row>
    <row r="1068" ht="36" customHeight="1" spans="1:8">
      <c r="A1068" s="154">
        <f t="shared" si="74"/>
        <v>7</v>
      </c>
      <c r="B1068" s="385">
        <v>2150804</v>
      </c>
      <c r="C1068" s="278" t="s">
        <v>930</v>
      </c>
      <c r="D1068" s="283">
        <f>VLOOKUP(B1068,'[3]24'!$B$4:$D$1296,3,FALSE)</f>
        <v>0</v>
      </c>
      <c r="E1068" s="283">
        <v>0</v>
      </c>
      <c r="F1068" s="281" t="str">
        <f t="shared" si="75"/>
        <v/>
      </c>
      <c r="G1068" s="249" t="str">
        <f t="shared" si="72"/>
        <v>否</v>
      </c>
      <c r="H1068" s="154" t="str">
        <f t="shared" si="73"/>
        <v>项</v>
      </c>
    </row>
    <row r="1069" ht="36" customHeight="1" spans="1:8">
      <c r="A1069" s="154">
        <f t="shared" si="74"/>
        <v>7</v>
      </c>
      <c r="B1069" s="385">
        <v>2150805</v>
      </c>
      <c r="C1069" s="278" t="s">
        <v>931</v>
      </c>
      <c r="D1069" s="283">
        <f>VLOOKUP(B1069,'[3]24'!$B$4:$D$1296,3,FALSE)</f>
        <v>0</v>
      </c>
      <c r="E1069" s="283">
        <v>0</v>
      </c>
      <c r="F1069" s="281" t="str">
        <f t="shared" si="75"/>
        <v/>
      </c>
      <c r="G1069" s="249" t="str">
        <f t="shared" si="72"/>
        <v>否</v>
      </c>
      <c r="H1069" s="154" t="str">
        <f t="shared" si="73"/>
        <v>项</v>
      </c>
    </row>
    <row r="1070" ht="36" customHeight="1" spans="1:8">
      <c r="A1070" s="154">
        <f t="shared" si="74"/>
        <v>7</v>
      </c>
      <c r="B1070" s="387">
        <v>2150806</v>
      </c>
      <c r="C1070" s="393" t="s">
        <v>932</v>
      </c>
      <c r="D1070" s="283">
        <f>VLOOKUP(B1070,'[3]24'!$B$4:$D$1296,3,FALSE)</f>
        <v>0</v>
      </c>
      <c r="E1070" s="283">
        <v>0</v>
      </c>
      <c r="F1070" s="281" t="str">
        <f t="shared" si="75"/>
        <v/>
      </c>
      <c r="G1070" s="249" t="str">
        <f t="shared" si="72"/>
        <v>否</v>
      </c>
      <c r="H1070" s="154" t="str">
        <f t="shared" si="73"/>
        <v>项</v>
      </c>
    </row>
    <row r="1071" ht="36" customHeight="1" spans="1:8">
      <c r="A1071" s="154">
        <f t="shared" si="74"/>
        <v>7</v>
      </c>
      <c r="B1071" s="385">
        <v>2150899</v>
      </c>
      <c r="C1071" s="278" t="s">
        <v>933</v>
      </c>
      <c r="D1071" s="283">
        <f>VLOOKUP(B1071,'[3]24'!$B$4:$D$1296,3,FALSE)</f>
        <v>0</v>
      </c>
      <c r="E1071" s="283">
        <v>0</v>
      </c>
      <c r="F1071" s="281" t="str">
        <f t="shared" si="75"/>
        <v/>
      </c>
      <c r="G1071" s="249" t="str">
        <f t="shared" si="72"/>
        <v>否</v>
      </c>
      <c r="H1071" s="154" t="str">
        <f t="shared" si="73"/>
        <v>项</v>
      </c>
    </row>
    <row r="1072" ht="36" customHeight="1" spans="1:8">
      <c r="A1072" s="154">
        <f t="shared" si="74"/>
        <v>5</v>
      </c>
      <c r="B1072" s="384">
        <v>21599</v>
      </c>
      <c r="C1072" s="274" t="s">
        <v>934</v>
      </c>
      <c r="D1072" s="307">
        <f>VLOOKUP(B1072,'[3]24'!$B$4:$D$1296,3,FALSE)</f>
        <v>0</v>
      </c>
      <c r="E1072" s="307">
        <v>0</v>
      </c>
      <c r="F1072" s="276" t="str">
        <f t="shared" si="75"/>
        <v/>
      </c>
      <c r="G1072" s="249" t="str">
        <f t="shared" si="72"/>
        <v>否</v>
      </c>
      <c r="H1072" s="154" t="str">
        <f t="shared" si="73"/>
        <v>款</v>
      </c>
    </row>
    <row r="1073" ht="36" customHeight="1" spans="1:8">
      <c r="A1073" s="154">
        <f t="shared" si="74"/>
        <v>7</v>
      </c>
      <c r="B1073" s="385">
        <v>2159901</v>
      </c>
      <c r="C1073" s="278" t="s">
        <v>935</v>
      </c>
      <c r="D1073" s="283">
        <f>VLOOKUP(B1073,'[3]24'!$B$4:$D$1296,3,FALSE)</f>
        <v>0</v>
      </c>
      <c r="E1073" s="283">
        <v>0</v>
      </c>
      <c r="F1073" s="281" t="str">
        <f t="shared" si="75"/>
        <v/>
      </c>
      <c r="G1073" s="249" t="str">
        <f t="shared" si="72"/>
        <v>否</v>
      </c>
      <c r="H1073" s="154" t="str">
        <f t="shared" si="73"/>
        <v>项</v>
      </c>
    </row>
    <row r="1074" ht="36" customHeight="1" spans="1:8">
      <c r="A1074" s="154">
        <f t="shared" si="74"/>
        <v>7</v>
      </c>
      <c r="B1074" s="385">
        <v>2159904</v>
      </c>
      <c r="C1074" s="278" t="s">
        <v>936</v>
      </c>
      <c r="D1074" s="283">
        <f>VLOOKUP(B1074,'[3]24'!$B$4:$D$1296,3,FALSE)</f>
        <v>0</v>
      </c>
      <c r="E1074" s="283">
        <v>0</v>
      </c>
      <c r="F1074" s="281" t="str">
        <f t="shared" si="75"/>
        <v/>
      </c>
      <c r="G1074" s="249" t="str">
        <f t="shared" si="72"/>
        <v>否</v>
      </c>
      <c r="H1074" s="154" t="str">
        <f t="shared" si="73"/>
        <v>项</v>
      </c>
    </row>
    <row r="1075" ht="36" customHeight="1" spans="1:8">
      <c r="A1075" s="154">
        <f t="shared" si="74"/>
        <v>7</v>
      </c>
      <c r="B1075" s="385">
        <v>2159905</v>
      </c>
      <c r="C1075" s="278" t="s">
        <v>937</v>
      </c>
      <c r="D1075" s="283">
        <f>VLOOKUP(B1075,'[3]24'!$B$4:$D$1296,3,FALSE)</f>
        <v>0</v>
      </c>
      <c r="E1075" s="283">
        <v>0</v>
      </c>
      <c r="F1075" s="281" t="str">
        <f t="shared" si="75"/>
        <v/>
      </c>
      <c r="G1075" s="249" t="str">
        <f t="shared" ref="G1075:G1097" si="76">IF(LEN(B1075)=3,"是",IF(C1075&lt;&gt;"",IF(SUM(D1075:E1075)&lt;&gt;0,"是","否"),"是"))</f>
        <v>否</v>
      </c>
      <c r="H1075" s="154" t="str">
        <f t="shared" ref="H1075:H1097" si="77">IF(LEN(B1075)=3,"类",IF(LEN(B1075)=5,"款","项"))</f>
        <v>项</v>
      </c>
    </row>
    <row r="1076" ht="36" customHeight="1" spans="1:8">
      <c r="A1076" s="154">
        <f t="shared" si="74"/>
        <v>7</v>
      </c>
      <c r="B1076" s="385">
        <v>2159906</v>
      </c>
      <c r="C1076" s="278" t="s">
        <v>938</v>
      </c>
      <c r="D1076" s="283">
        <f>VLOOKUP(B1076,'[3]24'!$B$4:$D$1296,3,FALSE)</f>
        <v>0</v>
      </c>
      <c r="E1076" s="283">
        <v>0</v>
      </c>
      <c r="F1076" s="281" t="str">
        <f t="shared" si="75"/>
        <v/>
      </c>
      <c r="G1076" s="249" t="str">
        <f t="shared" si="76"/>
        <v>否</v>
      </c>
      <c r="H1076" s="154" t="str">
        <f t="shared" si="77"/>
        <v>项</v>
      </c>
    </row>
    <row r="1077" ht="36" customHeight="1" spans="1:8">
      <c r="A1077" s="154">
        <f t="shared" si="74"/>
        <v>7</v>
      </c>
      <c r="B1077" s="385">
        <v>2159999</v>
      </c>
      <c r="C1077" s="278" t="s">
        <v>939</v>
      </c>
      <c r="D1077" s="283">
        <f>VLOOKUP(B1077,'[3]24'!$B$4:$D$1296,3,FALSE)</f>
        <v>0</v>
      </c>
      <c r="E1077" s="283">
        <v>0</v>
      </c>
      <c r="F1077" s="281" t="str">
        <f t="shared" si="75"/>
        <v/>
      </c>
      <c r="G1077" s="249" t="str">
        <f t="shared" si="76"/>
        <v>否</v>
      </c>
      <c r="H1077" s="154" t="str">
        <f t="shared" si="77"/>
        <v>项</v>
      </c>
    </row>
    <row r="1078" ht="36" customHeight="1" spans="1:8">
      <c r="A1078" s="154">
        <f t="shared" si="74"/>
        <v>3</v>
      </c>
      <c r="B1078" s="384">
        <v>216</v>
      </c>
      <c r="C1078" s="274" t="s">
        <v>99</v>
      </c>
      <c r="D1078" s="307">
        <f>VLOOKUP(B1078,'[3]24'!$B$4:$D$1296,3,FALSE)</f>
        <v>324</v>
      </c>
      <c r="E1078" s="307">
        <v>396</v>
      </c>
      <c r="F1078" s="276">
        <f t="shared" si="75"/>
        <v>0.222</v>
      </c>
      <c r="G1078" s="249" t="str">
        <f t="shared" si="76"/>
        <v>是</v>
      </c>
      <c r="H1078" s="154" t="str">
        <f t="shared" si="77"/>
        <v>类</v>
      </c>
    </row>
    <row r="1079" ht="36" customHeight="1" spans="1:8">
      <c r="A1079" s="154">
        <f t="shared" si="74"/>
        <v>5</v>
      </c>
      <c r="B1079" s="384">
        <v>21602</v>
      </c>
      <c r="C1079" s="274" t="s">
        <v>940</v>
      </c>
      <c r="D1079" s="307">
        <f>VLOOKUP(B1079,'[3]24'!$B$4:$D$1296,3,FALSE)</f>
        <v>224</v>
      </c>
      <c r="E1079" s="307">
        <v>196</v>
      </c>
      <c r="F1079" s="276">
        <f t="shared" si="75"/>
        <v>-0.125</v>
      </c>
      <c r="G1079" s="249" t="str">
        <f t="shared" si="76"/>
        <v>是</v>
      </c>
      <c r="H1079" s="154" t="str">
        <f t="shared" si="77"/>
        <v>款</v>
      </c>
    </row>
    <row r="1080" ht="36" customHeight="1" spans="1:8">
      <c r="A1080" s="154">
        <f t="shared" si="74"/>
        <v>7</v>
      </c>
      <c r="B1080" s="385">
        <v>2160201</v>
      </c>
      <c r="C1080" s="278" t="s">
        <v>138</v>
      </c>
      <c r="D1080" s="283">
        <f>VLOOKUP(B1080,'[3]24'!$B$4:$D$1296,3,FALSE)</f>
        <v>217</v>
      </c>
      <c r="E1080" s="283">
        <v>196</v>
      </c>
      <c r="F1080" s="281">
        <f t="shared" si="75"/>
        <v>-0.097</v>
      </c>
      <c r="G1080" s="249" t="str">
        <f t="shared" si="76"/>
        <v>是</v>
      </c>
      <c r="H1080" s="154" t="str">
        <f t="shared" si="77"/>
        <v>项</v>
      </c>
    </row>
    <row r="1081" ht="36" customHeight="1" spans="1:8">
      <c r="A1081" s="154">
        <f t="shared" si="74"/>
        <v>7</v>
      </c>
      <c r="B1081" s="385">
        <v>2160202</v>
      </c>
      <c r="C1081" s="278" t="s">
        <v>139</v>
      </c>
      <c r="D1081" s="283">
        <f>VLOOKUP(B1081,'[3]24'!$B$4:$D$1296,3,FALSE)</f>
        <v>0</v>
      </c>
      <c r="E1081" s="283">
        <v>0</v>
      </c>
      <c r="F1081" s="281" t="str">
        <f t="shared" si="75"/>
        <v/>
      </c>
      <c r="G1081" s="249" t="str">
        <f t="shared" si="76"/>
        <v>否</v>
      </c>
      <c r="H1081" s="154" t="str">
        <f t="shared" si="77"/>
        <v>项</v>
      </c>
    </row>
    <row r="1082" ht="36" customHeight="1" spans="1:8">
      <c r="A1082" s="154">
        <f t="shared" si="74"/>
        <v>7</v>
      </c>
      <c r="B1082" s="385">
        <v>2160203</v>
      </c>
      <c r="C1082" s="278" t="s">
        <v>140</v>
      </c>
      <c r="D1082" s="283">
        <f>VLOOKUP(B1082,'[3]24'!$B$4:$D$1296,3,FALSE)</f>
        <v>0</v>
      </c>
      <c r="E1082" s="283">
        <v>0</v>
      </c>
      <c r="F1082" s="281" t="str">
        <f t="shared" si="75"/>
        <v/>
      </c>
      <c r="G1082" s="249" t="str">
        <f t="shared" si="76"/>
        <v>否</v>
      </c>
      <c r="H1082" s="154" t="str">
        <f t="shared" si="77"/>
        <v>项</v>
      </c>
    </row>
    <row r="1083" ht="36" customHeight="1" spans="1:8">
      <c r="A1083" s="154">
        <f t="shared" si="74"/>
        <v>7</v>
      </c>
      <c r="B1083" s="385">
        <v>2160216</v>
      </c>
      <c r="C1083" s="278" t="s">
        <v>941</v>
      </c>
      <c r="D1083" s="283">
        <f>VLOOKUP(B1083,'[3]24'!$B$4:$D$1296,3,FALSE)</f>
        <v>0</v>
      </c>
      <c r="E1083" s="283">
        <v>0</v>
      </c>
      <c r="F1083" s="281" t="str">
        <f t="shared" si="75"/>
        <v/>
      </c>
      <c r="G1083" s="249" t="str">
        <f t="shared" si="76"/>
        <v>否</v>
      </c>
      <c r="H1083" s="154" t="str">
        <f t="shared" si="77"/>
        <v>项</v>
      </c>
    </row>
    <row r="1084" ht="36" customHeight="1" spans="1:8">
      <c r="A1084" s="154">
        <f t="shared" si="74"/>
        <v>7</v>
      </c>
      <c r="B1084" s="385">
        <v>2160217</v>
      </c>
      <c r="C1084" s="278" t="s">
        <v>942</v>
      </c>
      <c r="D1084" s="283">
        <f>VLOOKUP(B1084,'[3]24'!$B$4:$D$1296,3,FALSE)</f>
        <v>0</v>
      </c>
      <c r="E1084" s="283">
        <v>0</v>
      </c>
      <c r="F1084" s="281" t="str">
        <f t="shared" si="75"/>
        <v/>
      </c>
      <c r="G1084" s="249" t="str">
        <f t="shared" si="76"/>
        <v>否</v>
      </c>
      <c r="H1084" s="154" t="str">
        <f t="shared" si="77"/>
        <v>项</v>
      </c>
    </row>
    <row r="1085" ht="36" customHeight="1" spans="1:8">
      <c r="A1085" s="154">
        <f t="shared" si="74"/>
        <v>7</v>
      </c>
      <c r="B1085" s="385">
        <v>2160218</v>
      </c>
      <c r="C1085" s="278" t="s">
        <v>943</v>
      </c>
      <c r="D1085" s="283">
        <f>VLOOKUP(B1085,'[3]24'!$B$4:$D$1296,3,FALSE)</f>
        <v>0</v>
      </c>
      <c r="E1085" s="283">
        <v>0</v>
      </c>
      <c r="F1085" s="281" t="str">
        <f t="shared" si="75"/>
        <v/>
      </c>
      <c r="G1085" s="249" t="str">
        <f t="shared" si="76"/>
        <v>否</v>
      </c>
      <c r="H1085" s="154" t="str">
        <f t="shared" si="77"/>
        <v>项</v>
      </c>
    </row>
    <row r="1086" ht="36" customHeight="1" spans="1:8">
      <c r="A1086" s="154">
        <f t="shared" si="74"/>
        <v>7</v>
      </c>
      <c r="B1086" s="385">
        <v>2160219</v>
      </c>
      <c r="C1086" s="278" t="s">
        <v>944</v>
      </c>
      <c r="D1086" s="283">
        <f>VLOOKUP(B1086,'[3]24'!$B$4:$D$1296,3,FALSE)</f>
        <v>0</v>
      </c>
      <c r="E1086" s="283">
        <v>0</v>
      </c>
      <c r="F1086" s="281" t="str">
        <f t="shared" si="75"/>
        <v/>
      </c>
      <c r="G1086" s="249" t="str">
        <f t="shared" si="76"/>
        <v>否</v>
      </c>
      <c r="H1086" s="154" t="str">
        <f t="shared" si="77"/>
        <v>项</v>
      </c>
    </row>
    <row r="1087" ht="36" customHeight="1" spans="1:8">
      <c r="A1087" s="154">
        <f t="shared" si="74"/>
        <v>7</v>
      </c>
      <c r="B1087" s="385">
        <v>2160250</v>
      </c>
      <c r="C1087" s="278" t="s">
        <v>147</v>
      </c>
      <c r="D1087" s="283">
        <f>VLOOKUP(B1087,'[3]24'!$B$4:$D$1296,3,FALSE)</f>
        <v>0</v>
      </c>
      <c r="E1087" s="283">
        <v>0</v>
      </c>
      <c r="F1087" s="281" t="str">
        <f t="shared" si="75"/>
        <v/>
      </c>
      <c r="G1087" s="249" t="str">
        <f t="shared" si="76"/>
        <v>否</v>
      </c>
      <c r="H1087" s="154" t="str">
        <f t="shared" si="77"/>
        <v>项</v>
      </c>
    </row>
    <row r="1088" ht="36" customHeight="1" spans="1:8">
      <c r="A1088" s="154">
        <f t="shared" si="74"/>
        <v>7</v>
      </c>
      <c r="B1088" s="385">
        <v>2160299</v>
      </c>
      <c r="C1088" s="278" t="s">
        <v>945</v>
      </c>
      <c r="D1088" s="283">
        <f>VLOOKUP(B1088,'[3]24'!$B$4:$D$1296,3,FALSE)</f>
        <v>7</v>
      </c>
      <c r="E1088" s="283">
        <v>0</v>
      </c>
      <c r="F1088" s="281">
        <f t="shared" si="75"/>
        <v>-1</v>
      </c>
      <c r="G1088" s="249" t="str">
        <f t="shared" si="76"/>
        <v>是</v>
      </c>
      <c r="H1088" s="154" t="str">
        <f t="shared" si="77"/>
        <v>项</v>
      </c>
    </row>
    <row r="1089" ht="36" customHeight="1" spans="1:8">
      <c r="A1089" s="154">
        <f t="shared" si="74"/>
        <v>5</v>
      </c>
      <c r="B1089" s="384">
        <v>21606</v>
      </c>
      <c r="C1089" s="274" t="s">
        <v>946</v>
      </c>
      <c r="D1089" s="307">
        <f>VLOOKUP(B1089,'[3]24'!$B$4:$D$1296,3,FALSE)</f>
        <v>100</v>
      </c>
      <c r="E1089" s="307">
        <v>200</v>
      </c>
      <c r="F1089" s="276">
        <f t="shared" si="75"/>
        <v>1</v>
      </c>
      <c r="G1089" s="249" t="str">
        <f t="shared" si="76"/>
        <v>是</v>
      </c>
      <c r="H1089" s="154" t="str">
        <f t="shared" si="77"/>
        <v>款</v>
      </c>
    </row>
    <row r="1090" ht="36" customHeight="1" spans="1:8">
      <c r="A1090" s="154">
        <f t="shared" si="74"/>
        <v>7</v>
      </c>
      <c r="B1090" s="385">
        <v>2160601</v>
      </c>
      <c r="C1090" s="278" t="s">
        <v>138</v>
      </c>
      <c r="D1090" s="283">
        <f>VLOOKUP(B1090,'[3]24'!$B$4:$D$1296,3,FALSE)</f>
        <v>0</v>
      </c>
      <c r="E1090" s="283">
        <v>0</v>
      </c>
      <c r="F1090" s="281" t="str">
        <f t="shared" si="75"/>
        <v/>
      </c>
      <c r="G1090" s="249" t="str">
        <f t="shared" si="76"/>
        <v>否</v>
      </c>
      <c r="H1090" s="154" t="str">
        <f t="shared" si="77"/>
        <v>项</v>
      </c>
    </row>
    <row r="1091" ht="36" customHeight="1" spans="1:8">
      <c r="A1091" s="154">
        <f t="shared" si="74"/>
        <v>7</v>
      </c>
      <c r="B1091" s="385">
        <v>2160602</v>
      </c>
      <c r="C1091" s="278" t="s">
        <v>139</v>
      </c>
      <c r="D1091" s="283">
        <f>VLOOKUP(B1091,'[3]24'!$B$4:$D$1296,3,FALSE)</f>
        <v>0</v>
      </c>
      <c r="E1091" s="283">
        <v>0</v>
      </c>
      <c r="F1091" s="281" t="str">
        <f t="shared" si="75"/>
        <v/>
      </c>
      <c r="G1091" s="249" t="str">
        <f t="shared" si="76"/>
        <v>否</v>
      </c>
      <c r="H1091" s="154" t="str">
        <f t="shared" si="77"/>
        <v>项</v>
      </c>
    </row>
    <row r="1092" ht="36" customHeight="1" spans="1:8">
      <c r="A1092" s="154">
        <f t="shared" si="74"/>
        <v>7</v>
      </c>
      <c r="B1092" s="385">
        <v>2160603</v>
      </c>
      <c r="C1092" s="278" t="s">
        <v>140</v>
      </c>
      <c r="D1092" s="283">
        <f>VLOOKUP(B1092,'[3]24'!$B$4:$D$1296,3,FALSE)</f>
        <v>0</v>
      </c>
      <c r="E1092" s="283">
        <v>0</v>
      </c>
      <c r="F1092" s="281" t="str">
        <f t="shared" si="75"/>
        <v/>
      </c>
      <c r="G1092" s="249" t="str">
        <f t="shared" si="76"/>
        <v>否</v>
      </c>
      <c r="H1092" s="154" t="str">
        <f t="shared" si="77"/>
        <v>项</v>
      </c>
    </row>
    <row r="1093" ht="36" customHeight="1" spans="1:8">
      <c r="A1093" s="154">
        <f t="shared" ref="A1093:A1156" si="78">LEN(B1093)</f>
        <v>7</v>
      </c>
      <c r="B1093" s="385">
        <v>2160607</v>
      </c>
      <c r="C1093" s="278" t="s">
        <v>947</v>
      </c>
      <c r="D1093" s="283">
        <f>VLOOKUP(B1093,'[3]24'!$B$4:$D$1296,3,FALSE)</f>
        <v>0</v>
      </c>
      <c r="E1093" s="283">
        <v>0</v>
      </c>
      <c r="F1093" s="281" t="str">
        <f t="shared" ref="F1093:F1156" si="79">IF(D1093&lt;&gt;0,E1093/D1093-1,"")</f>
        <v/>
      </c>
      <c r="G1093" s="249" t="str">
        <f t="shared" si="76"/>
        <v>否</v>
      </c>
      <c r="H1093" s="154" t="str">
        <f t="shared" si="77"/>
        <v>项</v>
      </c>
    </row>
    <row r="1094" ht="36" customHeight="1" spans="1:8">
      <c r="A1094" s="154">
        <f t="shared" si="78"/>
        <v>7</v>
      </c>
      <c r="B1094" s="385">
        <v>2160699</v>
      </c>
      <c r="C1094" s="278" t="s">
        <v>948</v>
      </c>
      <c r="D1094" s="283">
        <f>VLOOKUP(B1094,'[3]24'!$B$4:$D$1296,3,FALSE)</f>
        <v>100</v>
      </c>
      <c r="E1094" s="283">
        <v>200</v>
      </c>
      <c r="F1094" s="281">
        <f t="shared" si="79"/>
        <v>1</v>
      </c>
      <c r="G1094" s="249" t="str">
        <f t="shared" si="76"/>
        <v>是</v>
      </c>
      <c r="H1094" s="154" t="str">
        <f t="shared" si="77"/>
        <v>项</v>
      </c>
    </row>
    <row r="1095" ht="36" customHeight="1" spans="1:8">
      <c r="A1095" s="154">
        <f t="shared" si="78"/>
        <v>5</v>
      </c>
      <c r="B1095" s="384">
        <v>21699</v>
      </c>
      <c r="C1095" s="274" t="s">
        <v>949</v>
      </c>
      <c r="D1095" s="307">
        <f>VLOOKUP(B1095,'[3]24'!$B$4:$D$1296,3,FALSE)</f>
        <v>0</v>
      </c>
      <c r="E1095" s="307">
        <v>0</v>
      </c>
      <c r="F1095" s="276" t="str">
        <f t="shared" si="79"/>
        <v/>
      </c>
      <c r="G1095" s="249" t="str">
        <f t="shared" si="76"/>
        <v>否</v>
      </c>
      <c r="H1095" s="154" t="str">
        <f t="shared" si="77"/>
        <v>款</v>
      </c>
    </row>
    <row r="1096" ht="36" customHeight="1" spans="1:8">
      <c r="A1096" s="154">
        <f t="shared" si="78"/>
        <v>7</v>
      </c>
      <c r="B1096" s="385">
        <v>2169901</v>
      </c>
      <c r="C1096" s="278" t="s">
        <v>950</v>
      </c>
      <c r="D1096" s="283">
        <f>VLOOKUP(B1096,'[3]24'!$B$4:$D$1296,3,FALSE)</f>
        <v>0</v>
      </c>
      <c r="E1096" s="283">
        <v>0</v>
      </c>
      <c r="F1096" s="281" t="str">
        <f t="shared" si="79"/>
        <v/>
      </c>
      <c r="G1096" s="249" t="str">
        <f t="shared" si="76"/>
        <v>否</v>
      </c>
      <c r="H1096" s="154" t="str">
        <f t="shared" si="77"/>
        <v>项</v>
      </c>
    </row>
    <row r="1097" ht="36" customHeight="1" spans="1:8">
      <c r="A1097" s="154">
        <f t="shared" si="78"/>
        <v>7</v>
      </c>
      <c r="B1097" s="385">
        <v>2169999</v>
      </c>
      <c r="C1097" s="278" t="s">
        <v>951</v>
      </c>
      <c r="D1097" s="283">
        <f>VLOOKUP(B1097,'[3]24'!$B$4:$D$1296,3,FALSE)</f>
        <v>0</v>
      </c>
      <c r="E1097" s="283">
        <v>0</v>
      </c>
      <c r="F1097" s="281" t="str">
        <f t="shared" si="79"/>
        <v/>
      </c>
      <c r="G1097" s="249" t="str">
        <f t="shared" si="76"/>
        <v>否</v>
      </c>
      <c r="H1097" s="154" t="str">
        <f t="shared" si="77"/>
        <v>项</v>
      </c>
    </row>
    <row r="1098" ht="36" customHeight="1" spans="1:8">
      <c r="A1098" s="154">
        <f t="shared" si="78"/>
        <v>3</v>
      </c>
      <c r="B1098" s="384">
        <v>217</v>
      </c>
      <c r="C1098" s="274" t="s">
        <v>101</v>
      </c>
      <c r="D1098" s="307">
        <f>VLOOKUP(B1098,'[3]24'!$B$4:$D$1296,3,FALSE)</f>
        <v>0</v>
      </c>
      <c r="E1098" s="307">
        <v>0</v>
      </c>
      <c r="F1098" s="276" t="str">
        <f t="shared" si="79"/>
        <v/>
      </c>
      <c r="G1098" s="249" t="str">
        <f t="shared" ref="G1098:G1135" si="80">IF(LEN(B1098)=3,"是",IF(C1098&lt;&gt;"",IF(SUM(D1098:E1098)&lt;&gt;0,"是","否"),"是"))</f>
        <v>是</v>
      </c>
      <c r="H1098" s="154" t="str">
        <f t="shared" ref="H1098:H1135" si="81">IF(LEN(B1098)=3,"类",IF(LEN(B1098)=5,"款","项"))</f>
        <v>类</v>
      </c>
    </row>
    <row r="1099" ht="36" customHeight="1" spans="1:8">
      <c r="A1099" s="154">
        <f t="shared" si="78"/>
        <v>5</v>
      </c>
      <c r="B1099" s="384">
        <v>21701</v>
      </c>
      <c r="C1099" s="274" t="s">
        <v>952</v>
      </c>
      <c r="D1099" s="307">
        <f>VLOOKUP(B1099,'[3]24'!$B$4:$D$1296,3,FALSE)</f>
        <v>0</v>
      </c>
      <c r="E1099" s="307">
        <v>0</v>
      </c>
      <c r="F1099" s="276" t="str">
        <f t="shared" si="79"/>
        <v/>
      </c>
      <c r="G1099" s="249" t="str">
        <f t="shared" si="80"/>
        <v>否</v>
      </c>
      <c r="H1099" s="154" t="str">
        <f t="shared" si="81"/>
        <v>款</v>
      </c>
    </row>
    <row r="1100" ht="36" customHeight="1" spans="1:8">
      <c r="A1100" s="154">
        <f t="shared" si="78"/>
        <v>7</v>
      </c>
      <c r="B1100" s="385">
        <v>2170101</v>
      </c>
      <c r="C1100" s="278" t="s">
        <v>138</v>
      </c>
      <c r="D1100" s="283">
        <f>VLOOKUP(B1100,'[3]24'!$B$4:$D$1296,3,FALSE)</f>
        <v>0</v>
      </c>
      <c r="E1100" s="283">
        <v>0</v>
      </c>
      <c r="F1100" s="281" t="str">
        <f t="shared" si="79"/>
        <v/>
      </c>
      <c r="G1100" s="249" t="str">
        <f t="shared" si="80"/>
        <v>否</v>
      </c>
      <c r="H1100" s="154" t="str">
        <f t="shared" si="81"/>
        <v>项</v>
      </c>
    </row>
    <row r="1101" ht="36" customHeight="1" spans="1:8">
      <c r="A1101" s="154">
        <f t="shared" si="78"/>
        <v>7</v>
      </c>
      <c r="B1101" s="385">
        <v>2170102</v>
      </c>
      <c r="C1101" s="278" t="s">
        <v>139</v>
      </c>
      <c r="D1101" s="283">
        <f>VLOOKUP(B1101,'[3]24'!$B$4:$D$1296,3,FALSE)</f>
        <v>0</v>
      </c>
      <c r="E1101" s="283">
        <v>0</v>
      </c>
      <c r="F1101" s="281" t="str">
        <f t="shared" si="79"/>
        <v/>
      </c>
      <c r="G1101" s="249" t="str">
        <f t="shared" si="80"/>
        <v>否</v>
      </c>
      <c r="H1101" s="154" t="str">
        <f t="shared" si="81"/>
        <v>项</v>
      </c>
    </row>
    <row r="1102" ht="36" customHeight="1" spans="1:8">
      <c r="A1102" s="154">
        <f t="shared" si="78"/>
        <v>7</v>
      </c>
      <c r="B1102" s="385">
        <v>2170103</v>
      </c>
      <c r="C1102" s="278" t="s">
        <v>140</v>
      </c>
      <c r="D1102" s="283">
        <f>VLOOKUP(B1102,'[3]24'!$B$4:$D$1296,3,FALSE)</f>
        <v>0</v>
      </c>
      <c r="E1102" s="283">
        <v>0</v>
      </c>
      <c r="F1102" s="281" t="str">
        <f t="shared" si="79"/>
        <v/>
      </c>
      <c r="G1102" s="249" t="str">
        <f t="shared" si="80"/>
        <v>否</v>
      </c>
      <c r="H1102" s="154" t="str">
        <f t="shared" si="81"/>
        <v>项</v>
      </c>
    </row>
    <row r="1103" ht="36" customHeight="1" spans="1:8">
      <c r="A1103" s="154">
        <f t="shared" si="78"/>
        <v>7</v>
      </c>
      <c r="B1103" s="385">
        <v>2170104</v>
      </c>
      <c r="C1103" s="278" t="s">
        <v>953</v>
      </c>
      <c r="D1103" s="283">
        <f>VLOOKUP(B1103,'[3]24'!$B$4:$D$1296,3,FALSE)</f>
        <v>0</v>
      </c>
      <c r="E1103" s="283">
        <v>0</v>
      </c>
      <c r="F1103" s="281" t="str">
        <f t="shared" si="79"/>
        <v/>
      </c>
      <c r="G1103" s="249" t="str">
        <f t="shared" si="80"/>
        <v>否</v>
      </c>
      <c r="H1103" s="154" t="str">
        <f t="shared" si="81"/>
        <v>项</v>
      </c>
    </row>
    <row r="1104" ht="36" customHeight="1" spans="1:8">
      <c r="A1104" s="154">
        <f t="shared" si="78"/>
        <v>7</v>
      </c>
      <c r="B1104" s="385">
        <v>2170150</v>
      </c>
      <c r="C1104" s="278" t="s">
        <v>147</v>
      </c>
      <c r="D1104" s="283">
        <f>VLOOKUP(B1104,'[3]24'!$B$4:$D$1296,3,FALSE)</f>
        <v>0</v>
      </c>
      <c r="E1104" s="283">
        <v>0</v>
      </c>
      <c r="F1104" s="281" t="str">
        <f t="shared" si="79"/>
        <v/>
      </c>
      <c r="G1104" s="249" t="str">
        <f t="shared" si="80"/>
        <v>否</v>
      </c>
      <c r="H1104" s="154" t="str">
        <f t="shared" si="81"/>
        <v>项</v>
      </c>
    </row>
    <row r="1105" ht="36" customHeight="1" spans="1:8">
      <c r="A1105" s="154">
        <f t="shared" si="78"/>
        <v>7</v>
      </c>
      <c r="B1105" s="385">
        <v>2170199</v>
      </c>
      <c r="C1105" s="278" t="s">
        <v>954</v>
      </c>
      <c r="D1105" s="283">
        <f>VLOOKUP(B1105,'[3]24'!$B$4:$D$1296,3,FALSE)</f>
        <v>0</v>
      </c>
      <c r="E1105" s="283">
        <v>0</v>
      </c>
      <c r="F1105" s="281" t="str">
        <f t="shared" si="79"/>
        <v/>
      </c>
      <c r="G1105" s="249" t="str">
        <f t="shared" si="80"/>
        <v>否</v>
      </c>
      <c r="H1105" s="154" t="str">
        <f t="shared" si="81"/>
        <v>项</v>
      </c>
    </row>
    <row r="1106" ht="36" customHeight="1" spans="1:8">
      <c r="A1106" s="154">
        <f t="shared" si="78"/>
        <v>5</v>
      </c>
      <c r="B1106" s="274">
        <v>21702</v>
      </c>
      <c r="C1106" s="398" t="s">
        <v>955</v>
      </c>
      <c r="D1106" s="307">
        <f>VLOOKUP(B1106,'[3]24'!$B$4:$D$1296,3,FALSE)</f>
        <v>0</v>
      </c>
      <c r="E1106" s="307">
        <v>0</v>
      </c>
      <c r="F1106" s="276" t="str">
        <f t="shared" si="79"/>
        <v/>
      </c>
      <c r="G1106" s="249" t="str">
        <f t="shared" si="80"/>
        <v>否</v>
      </c>
      <c r="H1106" s="154" t="str">
        <f t="shared" si="81"/>
        <v>款</v>
      </c>
    </row>
    <row r="1107" ht="36" customHeight="1" spans="1:8">
      <c r="A1107" s="154">
        <f t="shared" si="78"/>
        <v>7</v>
      </c>
      <c r="B1107" s="399">
        <v>2170201</v>
      </c>
      <c r="C1107" s="394" t="s">
        <v>956</v>
      </c>
      <c r="D1107" s="283">
        <f>VLOOKUP(B1107,'[3]24'!$B$4:$D$1296,3,FALSE)</f>
        <v>0</v>
      </c>
      <c r="E1107" s="283">
        <v>0</v>
      </c>
      <c r="F1107" s="281" t="str">
        <f t="shared" si="79"/>
        <v/>
      </c>
      <c r="G1107" s="249" t="str">
        <f t="shared" si="80"/>
        <v>否</v>
      </c>
      <c r="H1107" s="154" t="str">
        <f t="shared" si="81"/>
        <v>项</v>
      </c>
    </row>
    <row r="1108" ht="36" customHeight="1" spans="1:8">
      <c r="A1108" s="154">
        <f t="shared" si="78"/>
        <v>7</v>
      </c>
      <c r="B1108" s="399">
        <v>2170202</v>
      </c>
      <c r="C1108" s="394" t="s">
        <v>957</v>
      </c>
      <c r="D1108" s="283">
        <f>VLOOKUP(B1108,'[3]24'!$B$4:$D$1296,3,FALSE)</f>
        <v>0</v>
      </c>
      <c r="E1108" s="283">
        <v>0</v>
      </c>
      <c r="F1108" s="281" t="str">
        <f t="shared" si="79"/>
        <v/>
      </c>
      <c r="G1108" s="249" t="str">
        <f t="shared" si="80"/>
        <v>否</v>
      </c>
      <c r="H1108" s="154" t="str">
        <f t="shared" si="81"/>
        <v>项</v>
      </c>
    </row>
    <row r="1109" ht="36" customHeight="1" spans="1:8">
      <c r="A1109" s="154">
        <f t="shared" si="78"/>
        <v>7</v>
      </c>
      <c r="B1109" s="399">
        <v>2170203</v>
      </c>
      <c r="C1109" s="394" t="s">
        <v>958</v>
      </c>
      <c r="D1109" s="283">
        <f>VLOOKUP(B1109,'[3]24'!$B$4:$D$1296,3,FALSE)</f>
        <v>0</v>
      </c>
      <c r="E1109" s="283">
        <v>0</v>
      </c>
      <c r="F1109" s="281" t="str">
        <f t="shared" si="79"/>
        <v/>
      </c>
      <c r="G1109" s="249" t="str">
        <f t="shared" si="80"/>
        <v>否</v>
      </c>
      <c r="H1109" s="154" t="str">
        <f t="shared" si="81"/>
        <v>项</v>
      </c>
    </row>
    <row r="1110" ht="36" customHeight="1" spans="1:8">
      <c r="A1110" s="154">
        <f t="shared" si="78"/>
        <v>7</v>
      </c>
      <c r="B1110" s="399">
        <v>2170204</v>
      </c>
      <c r="C1110" s="394" t="s">
        <v>959</v>
      </c>
      <c r="D1110" s="283">
        <f>VLOOKUP(B1110,'[3]24'!$B$4:$D$1296,3,FALSE)</f>
        <v>0</v>
      </c>
      <c r="E1110" s="283">
        <v>0</v>
      </c>
      <c r="F1110" s="281" t="str">
        <f t="shared" si="79"/>
        <v/>
      </c>
      <c r="G1110" s="249" t="str">
        <f t="shared" si="80"/>
        <v>否</v>
      </c>
      <c r="H1110" s="154" t="str">
        <f t="shared" si="81"/>
        <v>项</v>
      </c>
    </row>
    <row r="1111" ht="36" customHeight="1" spans="1:8">
      <c r="A1111" s="154">
        <f t="shared" si="78"/>
        <v>7</v>
      </c>
      <c r="B1111" s="399">
        <v>2170205</v>
      </c>
      <c r="C1111" s="394" t="s">
        <v>960</v>
      </c>
      <c r="D1111" s="283">
        <f>VLOOKUP(B1111,'[3]24'!$B$4:$D$1296,3,FALSE)</f>
        <v>0</v>
      </c>
      <c r="E1111" s="283">
        <v>0</v>
      </c>
      <c r="F1111" s="281" t="str">
        <f t="shared" si="79"/>
        <v/>
      </c>
      <c r="G1111" s="249" t="str">
        <f t="shared" si="80"/>
        <v>否</v>
      </c>
      <c r="H1111" s="154" t="str">
        <f t="shared" si="81"/>
        <v>项</v>
      </c>
    </row>
    <row r="1112" ht="36" customHeight="1" spans="1:8">
      <c r="A1112" s="154">
        <f t="shared" si="78"/>
        <v>7</v>
      </c>
      <c r="B1112" s="399">
        <v>2170206</v>
      </c>
      <c r="C1112" s="394" t="s">
        <v>961</v>
      </c>
      <c r="D1112" s="283">
        <f>VLOOKUP(B1112,'[3]24'!$B$4:$D$1296,3,FALSE)</f>
        <v>0</v>
      </c>
      <c r="E1112" s="283">
        <v>0</v>
      </c>
      <c r="F1112" s="281" t="str">
        <f t="shared" si="79"/>
        <v/>
      </c>
      <c r="G1112" s="249" t="str">
        <f t="shared" si="80"/>
        <v>否</v>
      </c>
      <c r="H1112" s="154" t="str">
        <f t="shared" si="81"/>
        <v>项</v>
      </c>
    </row>
    <row r="1113" ht="36" customHeight="1" spans="1:8">
      <c r="A1113" s="154">
        <f t="shared" si="78"/>
        <v>7</v>
      </c>
      <c r="B1113" s="399">
        <v>2170207</v>
      </c>
      <c r="C1113" s="394" t="s">
        <v>962</v>
      </c>
      <c r="D1113" s="283">
        <f>VLOOKUP(B1113,'[3]24'!$B$4:$D$1296,3,FALSE)</f>
        <v>0</v>
      </c>
      <c r="E1113" s="283">
        <v>0</v>
      </c>
      <c r="F1113" s="281" t="str">
        <f t="shared" si="79"/>
        <v/>
      </c>
      <c r="G1113" s="249" t="str">
        <f t="shared" si="80"/>
        <v>否</v>
      </c>
      <c r="H1113" s="154" t="str">
        <f t="shared" si="81"/>
        <v>项</v>
      </c>
    </row>
    <row r="1114" ht="36" customHeight="1" spans="1:8">
      <c r="A1114" s="154">
        <f t="shared" si="78"/>
        <v>7</v>
      </c>
      <c r="B1114" s="399">
        <v>2170208</v>
      </c>
      <c r="C1114" s="394" t="s">
        <v>963</v>
      </c>
      <c r="D1114" s="283">
        <f>VLOOKUP(B1114,'[3]24'!$B$4:$D$1296,3,FALSE)</f>
        <v>0</v>
      </c>
      <c r="E1114" s="283">
        <v>0</v>
      </c>
      <c r="F1114" s="281" t="str">
        <f t="shared" si="79"/>
        <v/>
      </c>
      <c r="G1114" s="249" t="str">
        <f t="shared" si="80"/>
        <v>否</v>
      </c>
      <c r="H1114" s="154" t="str">
        <f t="shared" si="81"/>
        <v>项</v>
      </c>
    </row>
    <row r="1115" ht="36" customHeight="1" spans="1:8">
      <c r="A1115" s="154">
        <f t="shared" si="78"/>
        <v>7</v>
      </c>
      <c r="B1115" s="399">
        <v>2170299</v>
      </c>
      <c r="C1115" s="394" t="s">
        <v>964</v>
      </c>
      <c r="D1115" s="283">
        <f>VLOOKUP(B1115,'[3]24'!$B$4:$D$1296,3,FALSE)</f>
        <v>0</v>
      </c>
      <c r="E1115" s="283">
        <v>0</v>
      </c>
      <c r="F1115" s="281" t="str">
        <f t="shared" si="79"/>
        <v/>
      </c>
      <c r="G1115" s="249" t="str">
        <f t="shared" si="80"/>
        <v>否</v>
      </c>
      <c r="H1115" s="154" t="str">
        <f t="shared" si="81"/>
        <v>项</v>
      </c>
    </row>
    <row r="1116" ht="36" customHeight="1" spans="1:8">
      <c r="A1116" s="154">
        <f t="shared" si="78"/>
        <v>5</v>
      </c>
      <c r="B1116" s="384">
        <v>21703</v>
      </c>
      <c r="C1116" s="274" t="s">
        <v>965</v>
      </c>
      <c r="D1116" s="307">
        <f>VLOOKUP(B1116,'[3]24'!$B$4:$D$1296,3,FALSE)</f>
        <v>0</v>
      </c>
      <c r="E1116" s="307">
        <v>0</v>
      </c>
      <c r="F1116" s="276" t="str">
        <f t="shared" si="79"/>
        <v/>
      </c>
      <c r="G1116" s="249" t="str">
        <f t="shared" si="80"/>
        <v>否</v>
      </c>
      <c r="H1116" s="154" t="str">
        <f t="shared" si="81"/>
        <v>款</v>
      </c>
    </row>
    <row r="1117" ht="36" customHeight="1" spans="1:8">
      <c r="A1117" s="154">
        <f t="shared" si="78"/>
        <v>7</v>
      </c>
      <c r="B1117" s="385">
        <v>2170301</v>
      </c>
      <c r="C1117" s="278" t="s">
        <v>966</v>
      </c>
      <c r="D1117" s="283">
        <f>VLOOKUP(B1117,'[3]24'!$B$4:$D$1296,3,FALSE)</f>
        <v>0</v>
      </c>
      <c r="E1117" s="283">
        <v>0</v>
      </c>
      <c r="F1117" s="281" t="str">
        <f t="shared" si="79"/>
        <v/>
      </c>
      <c r="G1117" s="249" t="str">
        <f t="shared" si="80"/>
        <v>否</v>
      </c>
      <c r="H1117" s="154" t="str">
        <f t="shared" si="81"/>
        <v>项</v>
      </c>
    </row>
    <row r="1118" ht="36" customHeight="1" spans="1:8">
      <c r="A1118" s="154">
        <f t="shared" si="78"/>
        <v>7</v>
      </c>
      <c r="B1118" s="385">
        <v>2170302</v>
      </c>
      <c r="C1118" s="278" t="s">
        <v>967</v>
      </c>
      <c r="D1118" s="283">
        <f>VLOOKUP(B1118,'[3]24'!$B$4:$D$1296,3,FALSE)</f>
        <v>0</v>
      </c>
      <c r="E1118" s="283">
        <v>0</v>
      </c>
      <c r="F1118" s="281" t="str">
        <f t="shared" si="79"/>
        <v/>
      </c>
      <c r="G1118" s="249" t="str">
        <f t="shared" si="80"/>
        <v>否</v>
      </c>
      <c r="H1118" s="154" t="str">
        <f t="shared" si="81"/>
        <v>项</v>
      </c>
    </row>
    <row r="1119" ht="36" customHeight="1" spans="1:8">
      <c r="A1119" s="154">
        <f t="shared" si="78"/>
        <v>7</v>
      </c>
      <c r="B1119" s="385">
        <v>2170303</v>
      </c>
      <c r="C1119" s="278" t="s">
        <v>968</v>
      </c>
      <c r="D1119" s="283">
        <f>VLOOKUP(B1119,'[3]24'!$B$4:$D$1296,3,FALSE)</f>
        <v>0</v>
      </c>
      <c r="E1119" s="283">
        <v>0</v>
      </c>
      <c r="F1119" s="281" t="str">
        <f t="shared" si="79"/>
        <v/>
      </c>
      <c r="G1119" s="249" t="str">
        <f t="shared" si="80"/>
        <v>否</v>
      </c>
      <c r="H1119" s="154" t="str">
        <f t="shared" si="81"/>
        <v>项</v>
      </c>
    </row>
    <row r="1120" ht="36" customHeight="1" spans="1:8">
      <c r="A1120" s="154">
        <f t="shared" si="78"/>
        <v>7</v>
      </c>
      <c r="B1120" s="385">
        <v>2170304</v>
      </c>
      <c r="C1120" s="278" t="s">
        <v>969</v>
      </c>
      <c r="D1120" s="283">
        <f>VLOOKUP(B1120,'[3]24'!$B$4:$D$1296,3,FALSE)</f>
        <v>0</v>
      </c>
      <c r="E1120" s="283">
        <v>0</v>
      </c>
      <c r="F1120" s="281" t="str">
        <f t="shared" si="79"/>
        <v/>
      </c>
      <c r="G1120" s="249" t="str">
        <f t="shared" si="80"/>
        <v>否</v>
      </c>
      <c r="H1120" s="154" t="str">
        <f t="shared" si="81"/>
        <v>项</v>
      </c>
    </row>
    <row r="1121" ht="36" customHeight="1" spans="1:8">
      <c r="A1121" s="154">
        <f t="shared" si="78"/>
        <v>7</v>
      </c>
      <c r="B1121" s="385">
        <v>2170399</v>
      </c>
      <c r="C1121" s="278" t="s">
        <v>970</v>
      </c>
      <c r="D1121" s="283">
        <f>VLOOKUP(B1121,'[3]24'!$B$4:$D$1296,3,FALSE)</f>
        <v>0</v>
      </c>
      <c r="E1121" s="283">
        <v>0</v>
      </c>
      <c r="F1121" s="281" t="str">
        <f t="shared" si="79"/>
        <v/>
      </c>
      <c r="G1121" s="249" t="str">
        <f t="shared" si="80"/>
        <v>否</v>
      </c>
      <c r="H1121" s="154" t="str">
        <f t="shared" si="81"/>
        <v>项</v>
      </c>
    </row>
    <row r="1122" ht="36" customHeight="1" spans="1:8">
      <c r="A1122" s="154">
        <f t="shared" si="78"/>
        <v>5</v>
      </c>
      <c r="B1122" s="384">
        <v>21799</v>
      </c>
      <c r="C1122" s="274" t="s">
        <v>971</v>
      </c>
      <c r="D1122" s="307">
        <f>VLOOKUP(B1122,'[3]24'!$B$4:$D$1296,3,FALSE)</f>
        <v>0</v>
      </c>
      <c r="E1122" s="307">
        <v>0</v>
      </c>
      <c r="F1122" s="276" t="str">
        <f t="shared" si="79"/>
        <v/>
      </c>
      <c r="G1122" s="249" t="str">
        <f t="shared" si="80"/>
        <v>否</v>
      </c>
      <c r="H1122" s="154" t="str">
        <f t="shared" si="81"/>
        <v>款</v>
      </c>
    </row>
    <row r="1123" ht="36" customHeight="1" spans="1:8">
      <c r="A1123" s="154">
        <f t="shared" si="78"/>
        <v>7</v>
      </c>
      <c r="B1123" s="278">
        <v>2179902</v>
      </c>
      <c r="C1123" s="278" t="s">
        <v>972</v>
      </c>
      <c r="D1123" s="283">
        <f>VLOOKUP(B1123,'[3]24'!$B$4:$D$1296,3,FALSE)</f>
        <v>0</v>
      </c>
      <c r="E1123" s="283">
        <v>0</v>
      </c>
      <c r="F1123" s="281" t="str">
        <f t="shared" si="79"/>
        <v/>
      </c>
      <c r="G1123" s="249" t="str">
        <f t="shared" si="80"/>
        <v>否</v>
      </c>
      <c r="H1123" s="154" t="str">
        <f t="shared" si="81"/>
        <v>项</v>
      </c>
    </row>
    <row r="1124" ht="36" customHeight="1" spans="1:8">
      <c r="A1124" s="154">
        <f t="shared" si="78"/>
        <v>7</v>
      </c>
      <c r="B1124" s="278">
        <v>2179999</v>
      </c>
      <c r="C1124" s="278" t="s">
        <v>970</v>
      </c>
      <c r="D1124" s="283">
        <f>VLOOKUP(B1124,'[3]24'!$B$4:$D$1296,3,FALSE)</f>
        <v>0</v>
      </c>
      <c r="E1124" s="283">
        <v>0</v>
      </c>
      <c r="F1124" s="281" t="str">
        <f t="shared" si="79"/>
        <v/>
      </c>
      <c r="G1124" s="249" t="str">
        <f t="shared" si="80"/>
        <v>否</v>
      </c>
      <c r="H1124" s="154" t="str">
        <f t="shared" si="81"/>
        <v>项</v>
      </c>
    </row>
    <row r="1125" ht="36" customHeight="1" spans="1:8">
      <c r="A1125" s="154">
        <f t="shared" si="78"/>
        <v>3</v>
      </c>
      <c r="B1125" s="384">
        <v>219</v>
      </c>
      <c r="C1125" s="274" t="s">
        <v>103</v>
      </c>
      <c r="D1125" s="307">
        <f>VLOOKUP(B1125,'[3]24'!$B$4:$D$1296,3,FALSE)</f>
        <v>0</v>
      </c>
      <c r="E1125" s="307">
        <v>0</v>
      </c>
      <c r="F1125" s="276" t="str">
        <f t="shared" si="79"/>
        <v/>
      </c>
      <c r="G1125" s="249" t="str">
        <f t="shared" si="80"/>
        <v>是</v>
      </c>
      <c r="H1125" s="154" t="str">
        <f t="shared" si="81"/>
        <v>类</v>
      </c>
    </row>
    <row r="1126" ht="36" customHeight="1" spans="1:8">
      <c r="A1126" s="154">
        <f t="shared" si="78"/>
        <v>5</v>
      </c>
      <c r="B1126" s="384">
        <v>21901</v>
      </c>
      <c r="C1126" s="274" t="s">
        <v>973</v>
      </c>
      <c r="D1126" s="307">
        <f>VLOOKUP(B1126,'[3]24'!$B$4:$D$1296,3,FALSE)</f>
        <v>0</v>
      </c>
      <c r="E1126" s="307">
        <v>0</v>
      </c>
      <c r="F1126" s="276" t="str">
        <f t="shared" si="79"/>
        <v/>
      </c>
      <c r="G1126" s="249" t="str">
        <f t="shared" si="80"/>
        <v>否</v>
      </c>
      <c r="H1126" s="154" t="str">
        <f t="shared" si="81"/>
        <v>款</v>
      </c>
    </row>
    <row r="1127" ht="36" customHeight="1" spans="1:8">
      <c r="A1127" s="154">
        <f t="shared" si="78"/>
        <v>5</v>
      </c>
      <c r="B1127" s="384">
        <v>21902</v>
      </c>
      <c r="C1127" s="274" t="s">
        <v>974</v>
      </c>
      <c r="D1127" s="307">
        <f>VLOOKUP(B1127,'[3]24'!$B$4:$D$1296,3,FALSE)</f>
        <v>0</v>
      </c>
      <c r="E1127" s="307">
        <v>0</v>
      </c>
      <c r="F1127" s="276" t="str">
        <f t="shared" si="79"/>
        <v/>
      </c>
      <c r="G1127" s="249" t="str">
        <f t="shared" si="80"/>
        <v>否</v>
      </c>
      <c r="H1127" s="154" t="str">
        <f t="shared" si="81"/>
        <v>款</v>
      </c>
    </row>
    <row r="1128" ht="36" customHeight="1" spans="1:8">
      <c r="A1128" s="154">
        <f t="shared" si="78"/>
        <v>5</v>
      </c>
      <c r="B1128" s="384">
        <v>21903</v>
      </c>
      <c r="C1128" s="274" t="s">
        <v>975</v>
      </c>
      <c r="D1128" s="307">
        <f>VLOOKUP(B1128,'[3]24'!$B$4:$D$1296,3,FALSE)</f>
        <v>0</v>
      </c>
      <c r="E1128" s="307">
        <v>0</v>
      </c>
      <c r="F1128" s="276" t="str">
        <f t="shared" si="79"/>
        <v/>
      </c>
      <c r="G1128" s="249" t="str">
        <f t="shared" si="80"/>
        <v>否</v>
      </c>
      <c r="H1128" s="154" t="str">
        <f t="shared" si="81"/>
        <v>款</v>
      </c>
    </row>
    <row r="1129" ht="36" customHeight="1" spans="1:8">
      <c r="A1129" s="154">
        <f t="shared" si="78"/>
        <v>5</v>
      </c>
      <c r="B1129" s="384">
        <v>21904</v>
      </c>
      <c r="C1129" s="274" t="s">
        <v>976</v>
      </c>
      <c r="D1129" s="307">
        <f>VLOOKUP(B1129,'[3]24'!$B$4:$D$1296,3,FALSE)</f>
        <v>0</v>
      </c>
      <c r="E1129" s="307">
        <v>0</v>
      </c>
      <c r="F1129" s="276" t="str">
        <f t="shared" si="79"/>
        <v/>
      </c>
      <c r="G1129" s="249" t="str">
        <f t="shared" si="80"/>
        <v>否</v>
      </c>
      <c r="H1129" s="154" t="str">
        <f t="shared" si="81"/>
        <v>款</v>
      </c>
    </row>
    <row r="1130" ht="36" customHeight="1" spans="1:8">
      <c r="A1130" s="154">
        <f t="shared" si="78"/>
        <v>5</v>
      </c>
      <c r="B1130" s="384">
        <v>21905</v>
      </c>
      <c r="C1130" s="274" t="s">
        <v>977</v>
      </c>
      <c r="D1130" s="307">
        <f>VLOOKUP(B1130,'[3]24'!$B$4:$D$1296,3,FALSE)</f>
        <v>0</v>
      </c>
      <c r="E1130" s="307">
        <v>0</v>
      </c>
      <c r="F1130" s="276" t="str">
        <f t="shared" si="79"/>
        <v/>
      </c>
      <c r="G1130" s="249" t="str">
        <f t="shared" si="80"/>
        <v>否</v>
      </c>
      <c r="H1130" s="154" t="str">
        <f t="shared" si="81"/>
        <v>款</v>
      </c>
    </row>
    <row r="1131" ht="36" customHeight="1" spans="1:8">
      <c r="A1131" s="154">
        <f t="shared" si="78"/>
        <v>5</v>
      </c>
      <c r="B1131" s="384">
        <v>21906</v>
      </c>
      <c r="C1131" s="274" t="s">
        <v>978</v>
      </c>
      <c r="D1131" s="307">
        <f>VLOOKUP(B1131,'[3]24'!$B$4:$D$1296,3,FALSE)</f>
        <v>0</v>
      </c>
      <c r="E1131" s="307">
        <v>0</v>
      </c>
      <c r="F1131" s="276" t="str">
        <f t="shared" si="79"/>
        <v/>
      </c>
      <c r="G1131" s="249" t="str">
        <f t="shared" si="80"/>
        <v>否</v>
      </c>
      <c r="H1131" s="154" t="str">
        <f t="shared" si="81"/>
        <v>款</v>
      </c>
    </row>
    <row r="1132" ht="36" customHeight="1" spans="1:8">
      <c r="A1132" s="154">
        <f t="shared" si="78"/>
        <v>5</v>
      </c>
      <c r="B1132" s="384">
        <v>21907</v>
      </c>
      <c r="C1132" s="274" t="s">
        <v>979</v>
      </c>
      <c r="D1132" s="307">
        <f>VLOOKUP(B1132,'[3]24'!$B$4:$D$1296,3,FALSE)</f>
        <v>0</v>
      </c>
      <c r="E1132" s="307">
        <v>0</v>
      </c>
      <c r="F1132" s="276" t="str">
        <f t="shared" si="79"/>
        <v/>
      </c>
      <c r="G1132" s="249" t="str">
        <f t="shared" si="80"/>
        <v>否</v>
      </c>
      <c r="H1132" s="154" t="str">
        <f t="shared" si="81"/>
        <v>款</v>
      </c>
    </row>
    <row r="1133" ht="36" customHeight="1" spans="1:8">
      <c r="A1133" s="154">
        <f t="shared" si="78"/>
        <v>5</v>
      </c>
      <c r="B1133" s="384">
        <v>21908</v>
      </c>
      <c r="C1133" s="274" t="s">
        <v>980</v>
      </c>
      <c r="D1133" s="307">
        <f>VLOOKUP(B1133,'[3]24'!$B$4:$D$1296,3,FALSE)</f>
        <v>0</v>
      </c>
      <c r="E1133" s="307">
        <v>0</v>
      </c>
      <c r="F1133" s="276" t="str">
        <f t="shared" si="79"/>
        <v/>
      </c>
      <c r="G1133" s="249" t="str">
        <f t="shared" si="80"/>
        <v>否</v>
      </c>
      <c r="H1133" s="154" t="str">
        <f t="shared" si="81"/>
        <v>款</v>
      </c>
    </row>
    <row r="1134" ht="36" customHeight="1" spans="1:8">
      <c r="A1134" s="154">
        <f t="shared" si="78"/>
        <v>5</v>
      </c>
      <c r="B1134" s="384">
        <v>21999</v>
      </c>
      <c r="C1134" s="274" t="s">
        <v>981</v>
      </c>
      <c r="D1134" s="307">
        <f>VLOOKUP(B1134,'[3]24'!$B$4:$D$1296,3,FALSE)</f>
        <v>0</v>
      </c>
      <c r="E1134" s="307">
        <v>0</v>
      </c>
      <c r="F1134" s="276" t="str">
        <f t="shared" si="79"/>
        <v/>
      </c>
      <c r="G1134" s="249" t="str">
        <f t="shared" si="80"/>
        <v>否</v>
      </c>
      <c r="H1134" s="154" t="str">
        <f t="shared" si="81"/>
        <v>款</v>
      </c>
    </row>
    <row r="1135" ht="36" customHeight="1" spans="1:8">
      <c r="A1135" s="154">
        <f t="shared" si="78"/>
        <v>3</v>
      </c>
      <c r="B1135" s="384">
        <v>220</v>
      </c>
      <c r="C1135" s="274" t="s">
        <v>105</v>
      </c>
      <c r="D1135" s="307">
        <f>VLOOKUP(B1135,'[3]24'!$B$4:$D$1296,3,FALSE)</f>
        <v>1199</v>
      </c>
      <c r="E1135" s="307">
        <v>1124</v>
      </c>
      <c r="F1135" s="276">
        <f t="shared" si="79"/>
        <v>-0.063</v>
      </c>
      <c r="G1135" s="249" t="str">
        <f t="shared" si="80"/>
        <v>是</v>
      </c>
      <c r="H1135" s="154" t="str">
        <f t="shared" si="81"/>
        <v>类</v>
      </c>
    </row>
    <row r="1136" ht="36" customHeight="1" spans="1:8">
      <c r="A1136" s="154">
        <f t="shared" si="78"/>
        <v>5</v>
      </c>
      <c r="B1136" s="384">
        <v>22001</v>
      </c>
      <c r="C1136" s="274" t="s">
        <v>982</v>
      </c>
      <c r="D1136" s="307">
        <f>VLOOKUP(B1136,'[3]24'!$B$4:$D$1296,3,FALSE)</f>
        <v>1147</v>
      </c>
      <c r="E1136" s="307">
        <v>1092</v>
      </c>
      <c r="F1136" s="276">
        <f t="shared" si="79"/>
        <v>-0.048</v>
      </c>
      <c r="G1136" s="249" t="str">
        <f t="shared" ref="G1136:G1199" si="82">IF(LEN(B1136)=3,"是",IF(C1136&lt;&gt;"",IF(SUM(D1136:E1136)&lt;&gt;0,"是","否"),"是"))</f>
        <v>是</v>
      </c>
      <c r="H1136" s="154" t="str">
        <f t="shared" ref="H1136:H1199" si="83">IF(LEN(B1136)=3,"类",IF(LEN(B1136)=5,"款","项"))</f>
        <v>款</v>
      </c>
    </row>
    <row r="1137" ht="36" customHeight="1" spans="1:8">
      <c r="A1137" s="154">
        <f t="shared" si="78"/>
        <v>7</v>
      </c>
      <c r="B1137" s="385">
        <v>2200101</v>
      </c>
      <c r="C1137" s="278" t="s">
        <v>138</v>
      </c>
      <c r="D1137" s="283">
        <f>VLOOKUP(B1137,'[3]24'!$B$4:$D$1296,3,FALSE)</f>
        <v>563</v>
      </c>
      <c r="E1137" s="283">
        <v>577</v>
      </c>
      <c r="F1137" s="281">
        <f t="shared" si="79"/>
        <v>0.025</v>
      </c>
      <c r="G1137" s="249" t="str">
        <f t="shared" si="82"/>
        <v>是</v>
      </c>
      <c r="H1137" s="154" t="str">
        <f t="shared" si="83"/>
        <v>项</v>
      </c>
    </row>
    <row r="1138" ht="36" customHeight="1" spans="1:8">
      <c r="A1138" s="154">
        <f t="shared" si="78"/>
        <v>7</v>
      </c>
      <c r="B1138" s="385">
        <v>2200102</v>
      </c>
      <c r="C1138" s="278" t="s">
        <v>139</v>
      </c>
      <c r="D1138" s="283">
        <f>VLOOKUP(B1138,'[3]24'!$B$4:$D$1296,3,FALSE)</f>
        <v>0</v>
      </c>
      <c r="E1138" s="283">
        <v>6</v>
      </c>
      <c r="F1138" s="281" t="str">
        <f t="shared" si="79"/>
        <v/>
      </c>
      <c r="G1138" s="249" t="str">
        <f t="shared" si="82"/>
        <v>是</v>
      </c>
      <c r="H1138" s="154" t="str">
        <f t="shared" si="83"/>
        <v>项</v>
      </c>
    </row>
    <row r="1139" ht="36" customHeight="1" spans="1:8">
      <c r="A1139" s="154">
        <f t="shared" si="78"/>
        <v>7</v>
      </c>
      <c r="B1139" s="385">
        <v>2200103</v>
      </c>
      <c r="C1139" s="278" t="s">
        <v>140</v>
      </c>
      <c r="D1139" s="283">
        <f>VLOOKUP(B1139,'[3]24'!$B$4:$D$1296,3,FALSE)</f>
        <v>0</v>
      </c>
      <c r="E1139" s="283">
        <v>0</v>
      </c>
      <c r="F1139" s="281" t="str">
        <f t="shared" si="79"/>
        <v/>
      </c>
      <c r="G1139" s="249" t="str">
        <f t="shared" si="82"/>
        <v>否</v>
      </c>
      <c r="H1139" s="154" t="str">
        <f t="shared" si="83"/>
        <v>项</v>
      </c>
    </row>
    <row r="1140" ht="36" customHeight="1" spans="1:8">
      <c r="A1140" s="154">
        <f t="shared" si="78"/>
        <v>7</v>
      </c>
      <c r="B1140" s="385">
        <v>2200104</v>
      </c>
      <c r="C1140" s="278" t="s">
        <v>983</v>
      </c>
      <c r="D1140" s="283">
        <f>VLOOKUP(B1140,'[3]24'!$B$4:$D$1296,3,FALSE)</f>
        <v>100</v>
      </c>
      <c r="E1140" s="283">
        <v>0</v>
      </c>
      <c r="F1140" s="281">
        <f t="shared" si="79"/>
        <v>-1</v>
      </c>
      <c r="G1140" s="249" t="str">
        <f t="shared" si="82"/>
        <v>是</v>
      </c>
      <c r="H1140" s="154" t="str">
        <f t="shared" si="83"/>
        <v>项</v>
      </c>
    </row>
    <row r="1141" ht="36" customHeight="1" spans="1:8">
      <c r="A1141" s="154">
        <f t="shared" si="78"/>
        <v>7</v>
      </c>
      <c r="B1141" s="385">
        <v>2200106</v>
      </c>
      <c r="C1141" s="278" t="s">
        <v>984</v>
      </c>
      <c r="D1141" s="283">
        <f>VLOOKUP(B1141,'[3]24'!$B$4:$D$1296,3,FALSE)</f>
        <v>0</v>
      </c>
      <c r="E1141" s="283">
        <v>23</v>
      </c>
      <c r="F1141" s="281" t="str">
        <f t="shared" si="79"/>
        <v/>
      </c>
      <c r="G1141" s="249" t="str">
        <f t="shared" si="82"/>
        <v>是</v>
      </c>
      <c r="H1141" s="154" t="str">
        <f t="shared" si="83"/>
        <v>项</v>
      </c>
    </row>
    <row r="1142" ht="36" customHeight="1" spans="1:8">
      <c r="A1142" s="154">
        <f t="shared" si="78"/>
        <v>7</v>
      </c>
      <c r="B1142" s="385">
        <v>2200107</v>
      </c>
      <c r="C1142" s="278" t="s">
        <v>985</v>
      </c>
      <c r="D1142" s="283">
        <f>VLOOKUP(B1142,'[3]24'!$B$4:$D$1296,3,FALSE)</f>
        <v>0</v>
      </c>
      <c r="E1142" s="283">
        <v>0</v>
      </c>
      <c r="F1142" s="281" t="str">
        <f t="shared" si="79"/>
        <v/>
      </c>
      <c r="G1142" s="249" t="str">
        <f t="shared" si="82"/>
        <v>否</v>
      </c>
      <c r="H1142" s="154" t="str">
        <f t="shared" si="83"/>
        <v>项</v>
      </c>
    </row>
    <row r="1143" ht="36" customHeight="1" spans="1:8">
      <c r="A1143" s="154">
        <f t="shared" si="78"/>
        <v>7</v>
      </c>
      <c r="B1143" s="385">
        <v>2200108</v>
      </c>
      <c r="C1143" s="278" t="s">
        <v>986</v>
      </c>
      <c r="D1143" s="283">
        <f>VLOOKUP(B1143,'[3]24'!$B$4:$D$1296,3,FALSE)</f>
        <v>0</v>
      </c>
      <c r="E1143" s="283">
        <v>0</v>
      </c>
      <c r="F1143" s="281" t="str">
        <f t="shared" si="79"/>
        <v/>
      </c>
      <c r="G1143" s="249" t="str">
        <f t="shared" si="82"/>
        <v>否</v>
      </c>
      <c r="H1143" s="154" t="str">
        <f t="shared" si="83"/>
        <v>项</v>
      </c>
    </row>
    <row r="1144" ht="36" customHeight="1" spans="1:8">
      <c r="A1144" s="154">
        <f t="shared" si="78"/>
        <v>7</v>
      </c>
      <c r="B1144" s="385">
        <v>2200109</v>
      </c>
      <c r="C1144" s="278" t="s">
        <v>987</v>
      </c>
      <c r="D1144" s="283">
        <f>VLOOKUP(B1144,'[3]24'!$B$4:$D$1296,3,FALSE)</f>
        <v>0</v>
      </c>
      <c r="E1144" s="283">
        <v>0</v>
      </c>
      <c r="F1144" s="281" t="str">
        <f t="shared" si="79"/>
        <v/>
      </c>
      <c r="G1144" s="249" t="str">
        <f t="shared" si="82"/>
        <v>否</v>
      </c>
      <c r="H1144" s="154" t="str">
        <f t="shared" si="83"/>
        <v>项</v>
      </c>
    </row>
    <row r="1145" ht="36" customHeight="1" spans="1:8">
      <c r="A1145" s="154">
        <f t="shared" si="78"/>
        <v>7</v>
      </c>
      <c r="B1145" s="385">
        <v>2200112</v>
      </c>
      <c r="C1145" s="278" t="s">
        <v>988</v>
      </c>
      <c r="D1145" s="283">
        <f>VLOOKUP(B1145,'[3]24'!$B$4:$D$1296,3,FALSE)</f>
        <v>0</v>
      </c>
      <c r="E1145" s="283">
        <v>0</v>
      </c>
      <c r="F1145" s="281" t="str">
        <f t="shared" si="79"/>
        <v/>
      </c>
      <c r="G1145" s="249" t="str">
        <f t="shared" si="82"/>
        <v>否</v>
      </c>
      <c r="H1145" s="154" t="str">
        <f t="shared" si="83"/>
        <v>项</v>
      </c>
    </row>
    <row r="1146" ht="36" customHeight="1" spans="1:8">
      <c r="A1146" s="154">
        <f t="shared" si="78"/>
        <v>7</v>
      </c>
      <c r="B1146" s="385">
        <v>2200113</v>
      </c>
      <c r="C1146" s="278" t="s">
        <v>989</v>
      </c>
      <c r="D1146" s="283">
        <f>VLOOKUP(B1146,'[3]24'!$B$4:$D$1296,3,FALSE)</f>
        <v>0</v>
      </c>
      <c r="E1146" s="283">
        <v>0</v>
      </c>
      <c r="F1146" s="281" t="str">
        <f t="shared" si="79"/>
        <v/>
      </c>
      <c r="G1146" s="249" t="str">
        <f t="shared" si="82"/>
        <v>否</v>
      </c>
      <c r="H1146" s="154" t="str">
        <f t="shared" si="83"/>
        <v>项</v>
      </c>
    </row>
    <row r="1147" ht="36" customHeight="1" spans="1:8">
      <c r="A1147" s="154">
        <f t="shared" si="78"/>
        <v>7</v>
      </c>
      <c r="B1147" s="385">
        <v>2200114</v>
      </c>
      <c r="C1147" s="278" t="s">
        <v>990</v>
      </c>
      <c r="D1147" s="283">
        <f>VLOOKUP(B1147,'[3]24'!$B$4:$D$1296,3,FALSE)</f>
        <v>0</v>
      </c>
      <c r="E1147" s="283">
        <v>0</v>
      </c>
      <c r="F1147" s="281" t="str">
        <f t="shared" si="79"/>
        <v/>
      </c>
      <c r="G1147" s="249" t="str">
        <f t="shared" si="82"/>
        <v>否</v>
      </c>
      <c r="H1147" s="154" t="str">
        <f t="shared" si="83"/>
        <v>项</v>
      </c>
    </row>
    <row r="1148" ht="36" customHeight="1" spans="1:8">
      <c r="A1148" s="154">
        <f t="shared" si="78"/>
        <v>7</v>
      </c>
      <c r="B1148" s="385">
        <v>2200115</v>
      </c>
      <c r="C1148" s="278" t="s">
        <v>991</v>
      </c>
      <c r="D1148" s="283">
        <f>VLOOKUP(B1148,'[3]24'!$B$4:$D$1296,3,FALSE)</f>
        <v>0</v>
      </c>
      <c r="E1148" s="283">
        <v>0</v>
      </c>
      <c r="F1148" s="281" t="str">
        <f t="shared" si="79"/>
        <v/>
      </c>
      <c r="G1148" s="249" t="str">
        <f t="shared" si="82"/>
        <v>否</v>
      </c>
      <c r="H1148" s="154" t="str">
        <f t="shared" si="83"/>
        <v>项</v>
      </c>
    </row>
    <row r="1149" ht="36" customHeight="1" spans="1:8">
      <c r="A1149" s="154">
        <f t="shared" si="78"/>
        <v>7</v>
      </c>
      <c r="B1149" s="385">
        <v>2200116</v>
      </c>
      <c r="C1149" s="278" t="s">
        <v>992</v>
      </c>
      <c r="D1149" s="283">
        <f>VLOOKUP(B1149,'[3]24'!$B$4:$D$1296,3,FALSE)</f>
        <v>0</v>
      </c>
      <c r="E1149" s="283">
        <v>0</v>
      </c>
      <c r="F1149" s="281" t="str">
        <f t="shared" si="79"/>
        <v/>
      </c>
      <c r="G1149" s="249" t="str">
        <f t="shared" si="82"/>
        <v>否</v>
      </c>
      <c r="H1149" s="154" t="str">
        <f t="shared" si="83"/>
        <v>项</v>
      </c>
    </row>
    <row r="1150" ht="36" customHeight="1" spans="1:8">
      <c r="A1150" s="154">
        <f t="shared" si="78"/>
        <v>7</v>
      </c>
      <c r="B1150" s="385">
        <v>2200119</v>
      </c>
      <c r="C1150" s="278" t="s">
        <v>993</v>
      </c>
      <c r="D1150" s="283">
        <f>VLOOKUP(B1150,'[3]24'!$B$4:$D$1296,3,FALSE)</f>
        <v>0</v>
      </c>
      <c r="E1150" s="283">
        <v>0</v>
      </c>
      <c r="F1150" s="281" t="str">
        <f t="shared" si="79"/>
        <v/>
      </c>
      <c r="G1150" s="249" t="str">
        <f t="shared" si="82"/>
        <v>否</v>
      </c>
      <c r="H1150" s="154" t="str">
        <f t="shared" si="83"/>
        <v>项</v>
      </c>
    </row>
    <row r="1151" ht="36" customHeight="1" spans="1:8">
      <c r="A1151" s="154">
        <f t="shared" si="78"/>
        <v>7</v>
      </c>
      <c r="B1151" s="385">
        <v>2200120</v>
      </c>
      <c r="C1151" s="278" t="s">
        <v>994</v>
      </c>
      <c r="D1151" s="283">
        <f>VLOOKUP(B1151,'[3]24'!$B$4:$D$1296,3,FALSE)</f>
        <v>0</v>
      </c>
      <c r="E1151" s="283">
        <v>0</v>
      </c>
      <c r="F1151" s="281" t="str">
        <f t="shared" si="79"/>
        <v/>
      </c>
      <c r="G1151" s="249" t="str">
        <f t="shared" si="82"/>
        <v>否</v>
      </c>
      <c r="H1151" s="154" t="str">
        <f t="shared" si="83"/>
        <v>项</v>
      </c>
    </row>
    <row r="1152" ht="36" customHeight="1" spans="1:8">
      <c r="A1152" s="154">
        <f t="shared" si="78"/>
        <v>7</v>
      </c>
      <c r="B1152" s="385">
        <v>2200121</v>
      </c>
      <c r="C1152" s="278" t="s">
        <v>995</v>
      </c>
      <c r="D1152" s="283">
        <f>VLOOKUP(B1152,'[3]24'!$B$4:$D$1296,3,FALSE)</f>
        <v>0</v>
      </c>
      <c r="E1152" s="283">
        <v>0</v>
      </c>
      <c r="F1152" s="281" t="str">
        <f t="shared" si="79"/>
        <v/>
      </c>
      <c r="G1152" s="249" t="str">
        <f t="shared" si="82"/>
        <v>否</v>
      </c>
      <c r="H1152" s="154" t="str">
        <f t="shared" si="83"/>
        <v>项</v>
      </c>
    </row>
    <row r="1153" ht="36" customHeight="1" spans="1:8">
      <c r="A1153" s="154">
        <f t="shared" si="78"/>
        <v>7</v>
      </c>
      <c r="B1153" s="385">
        <v>2200122</v>
      </c>
      <c r="C1153" s="278" t="s">
        <v>996</v>
      </c>
      <c r="D1153" s="283">
        <f>VLOOKUP(B1153,'[3]24'!$B$4:$D$1296,3,FALSE)</f>
        <v>0</v>
      </c>
      <c r="E1153" s="283">
        <v>0</v>
      </c>
      <c r="F1153" s="281" t="str">
        <f t="shared" si="79"/>
        <v/>
      </c>
      <c r="G1153" s="249" t="str">
        <f t="shared" si="82"/>
        <v>否</v>
      </c>
      <c r="H1153" s="154" t="str">
        <f t="shared" si="83"/>
        <v>项</v>
      </c>
    </row>
    <row r="1154" ht="36" customHeight="1" spans="1:8">
      <c r="A1154" s="154">
        <f t="shared" si="78"/>
        <v>7</v>
      </c>
      <c r="B1154" s="385">
        <v>2200123</v>
      </c>
      <c r="C1154" s="278" t="s">
        <v>997</v>
      </c>
      <c r="D1154" s="283">
        <f>VLOOKUP(B1154,'[3]24'!$B$4:$D$1296,3,FALSE)</f>
        <v>0</v>
      </c>
      <c r="E1154" s="283">
        <v>0</v>
      </c>
      <c r="F1154" s="281" t="str">
        <f t="shared" si="79"/>
        <v/>
      </c>
      <c r="G1154" s="249" t="str">
        <f t="shared" si="82"/>
        <v>否</v>
      </c>
      <c r="H1154" s="154" t="str">
        <f t="shared" si="83"/>
        <v>项</v>
      </c>
    </row>
    <row r="1155" ht="36" customHeight="1" spans="1:8">
      <c r="A1155" s="154">
        <f t="shared" si="78"/>
        <v>7</v>
      </c>
      <c r="B1155" s="385">
        <v>2200124</v>
      </c>
      <c r="C1155" s="278" t="s">
        <v>998</v>
      </c>
      <c r="D1155" s="283">
        <f>VLOOKUP(B1155,'[3]24'!$B$4:$D$1296,3,FALSE)</f>
        <v>0</v>
      </c>
      <c r="E1155" s="283">
        <v>0</v>
      </c>
      <c r="F1155" s="281" t="str">
        <f t="shared" si="79"/>
        <v/>
      </c>
      <c r="G1155" s="249" t="str">
        <f t="shared" si="82"/>
        <v>否</v>
      </c>
      <c r="H1155" s="154" t="str">
        <f t="shared" si="83"/>
        <v>项</v>
      </c>
    </row>
    <row r="1156" ht="36" customHeight="1" spans="1:8">
      <c r="A1156" s="154">
        <f t="shared" si="78"/>
        <v>7</v>
      </c>
      <c r="B1156" s="385">
        <v>2200125</v>
      </c>
      <c r="C1156" s="278" t="s">
        <v>999</v>
      </c>
      <c r="D1156" s="283">
        <f>VLOOKUP(B1156,'[3]24'!$B$4:$D$1296,3,FALSE)</f>
        <v>0</v>
      </c>
      <c r="E1156" s="283">
        <v>0</v>
      </c>
      <c r="F1156" s="281" t="str">
        <f t="shared" si="79"/>
        <v/>
      </c>
      <c r="G1156" s="249" t="str">
        <f t="shared" si="82"/>
        <v>否</v>
      </c>
      <c r="H1156" s="154" t="str">
        <f t="shared" si="83"/>
        <v>项</v>
      </c>
    </row>
    <row r="1157" ht="36" customHeight="1" spans="1:8">
      <c r="A1157" s="154">
        <f t="shared" ref="A1157:A1220" si="84">LEN(B1157)</f>
        <v>7</v>
      </c>
      <c r="B1157" s="385">
        <v>2200126</v>
      </c>
      <c r="C1157" s="278" t="s">
        <v>1000</v>
      </c>
      <c r="D1157" s="283">
        <f>VLOOKUP(B1157,'[3]24'!$B$4:$D$1296,3,FALSE)</f>
        <v>0</v>
      </c>
      <c r="E1157" s="283">
        <v>0</v>
      </c>
      <c r="F1157" s="281" t="str">
        <f t="shared" ref="F1157:F1220" si="85">IF(D1157&lt;&gt;0,E1157/D1157-1,"")</f>
        <v/>
      </c>
      <c r="G1157" s="249" t="str">
        <f t="shared" si="82"/>
        <v>否</v>
      </c>
      <c r="H1157" s="154" t="str">
        <f t="shared" si="83"/>
        <v>项</v>
      </c>
    </row>
    <row r="1158" ht="36" customHeight="1" spans="1:8">
      <c r="A1158" s="154">
        <f t="shared" si="84"/>
        <v>7</v>
      </c>
      <c r="B1158" s="385">
        <v>2200127</v>
      </c>
      <c r="C1158" s="278" t="s">
        <v>1001</v>
      </c>
      <c r="D1158" s="283">
        <f>VLOOKUP(B1158,'[3]24'!$B$4:$D$1296,3,FALSE)</f>
        <v>0</v>
      </c>
      <c r="E1158" s="283">
        <v>0</v>
      </c>
      <c r="F1158" s="281" t="str">
        <f t="shared" si="85"/>
        <v/>
      </c>
      <c r="G1158" s="249" t="str">
        <f t="shared" si="82"/>
        <v>否</v>
      </c>
      <c r="H1158" s="154" t="str">
        <f t="shared" si="83"/>
        <v>项</v>
      </c>
    </row>
    <row r="1159" ht="36" customHeight="1" spans="1:8">
      <c r="A1159" s="154">
        <f t="shared" si="84"/>
        <v>7</v>
      </c>
      <c r="B1159" s="385">
        <v>2200128</v>
      </c>
      <c r="C1159" s="278" t="s">
        <v>1002</v>
      </c>
      <c r="D1159" s="283">
        <f>VLOOKUP(B1159,'[3]24'!$B$4:$D$1296,3,FALSE)</f>
        <v>0</v>
      </c>
      <c r="E1159" s="283">
        <v>0</v>
      </c>
      <c r="F1159" s="281" t="str">
        <f t="shared" si="85"/>
        <v/>
      </c>
      <c r="G1159" s="249" t="str">
        <f t="shared" si="82"/>
        <v>否</v>
      </c>
      <c r="H1159" s="154" t="str">
        <f t="shared" si="83"/>
        <v>项</v>
      </c>
    </row>
    <row r="1160" ht="36" customHeight="1" spans="1:8">
      <c r="A1160" s="154">
        <f t="shared" si="84"/>
        <v>7</v>
      </c>
      <c r="B1160" s="385">
        <v>2200129</v>
      </c>
      <c r="C1160" s="278" t="s">
        <v>1003</v>
      </c>
      <c r="D1160" s="283">
        <f>VLOOKUP(B1160,'[3]24'!$B$4:$D$1296,3,FALSE)</f>
        <v>0</v>
      </c>
      <c r="E1160" s="283">
        <v>0</v>
      </c>
      <c r="F1160" s="281" t="str">
        <f t="shared" si="85"/>
        <v/>
      </c>
      <c r="G1160" s="249" t="str">
        <f t="shared" si="82"/>
        <v>否</v>
      </c>
      <c r="H1160" s="154" t="str">
        <f t="shared" si="83"/>
        <v>项</v>
      </c>
    </row>
    <row r="1161" ht="36" customHeight="1" spans="1:8">
      <c r="A1161" s="154">
        <f t="shared" si="84"/>
        <v>7</v>
      </c>
      <c r="B1161" s="385">
        <v>2200150</v>
      </c>
      <c r="C1161" s="278" t="s">
        <v>147</v>
      </c>
      <c r="D1161" s="283">
        <f>VLOOKUP(B1161,'[3]24'!$B$4:$D$1296,3,FALSE)</f>
        <v>443</v>
      </c>
      <c r="E1161" s="283">
        <v>474</v>
      </c>
      <c r="F1161" s="281">
        <f t="shared" si="85"/>
        <v>0.07</v>
      </c>
      <c r="G1161" s="249" t="str">
        <f t="shared" si="82"/>
        <v>是</v>
      </c>
      <c r="H1161" s="154" t="str">
        <f t="shared" si="83"/>
        <v>项</v>
      </c>
    </row>
    <row r="1162" ht="36" customHeight="1" spans="1:8">
      <c r="A1162" s="154">
        <f t="shared" si="84"/>
        <v>7</v>
      </c>
      <c r="B1162" s="385">
        <v>2200199</v>
      </c>
      <c r="C1162" s="278" t="s">
        <v>1004</v>
      </c>
      <c r="D1162" s="283">
        <f>VLOOKUP(B1162,'[3]24'!$B$4:$D$1296,3,FALSE)</f>
        <v>41</v>
      </c>
      <c r="E1162" s="283">
        <v>12</v>
      </c>
      <c r="F1162" s="281">
        <f t="shared" si="85"/>
        <v>-0.707</v>
      </c>
      <c r="G1162" s="249" t="str">
        <f t="shared" si="82"/>
        <v>是</v>
      </c>
      <c r="H1162" s="154" t="str">
        <f t="shared" si="83"/>
        <v>项</v>
      </c>
    </row>
    <row r="1163" ht="36" customHeight="1" spans="1:8">
      <c r="A1163" s="154">
        <f t="shared" si="84"/>
        <v>5</v>
      </c>
      <c r="B1163" s="384">
        <v>22005</v>
      </c>
      <c r="C1163" s="274" t="s">
        <v>1005</v>
      </c>
      <c r="D1163" s="307">
        <f>VLOOKUP(B1163,'[3]24'!$B$4:$D$1296,3,FALSE)</f>
        <v>52</v>
      </c>
      <c r="E1163" s="307">
        <v>32</v>
      </c>
      <c r="F1163" s="276">
        <f t="shared" si="85"/>
        <v>-0.385</v>
      </c>
      <c r="G1163" s="249" t="str">
        <f t="shared" si="82"/>
        <v>是</v>
      </c>
      <c r="H1163" s="154" t="str">
        <f t="shared" si="83"/>
        <v>款</v>
      </c>
    </row>
    <row r="1164" ht="36" customHeight="1" spans="1:8">
      <c r="A1164" s="154">
        <f t="shared" si="84"/>
        <v>7</v>
      </c>
      <c r="B1164" s="385">
        <v>2200501</v>
      </c>
      <c r="C1164" s="278" t="s">
        <v>138</v>
      </c>
      <c r="D1164" s="283">
        <f>VLOOKUP(B1164,'[3]24'!$B$4:$D$1296,3,FALSE)</f>
        <v>11</v>
      </c>
      <c r="E1164" s="283">
        <v>16</v>
      </c>
      <c r="F1164" s="281">
        <f t="shared" si="85"/>
        <v>0.455</v>
      </c>
      <c r="G1164" s="249" t="str">
        <f t="shared" si="82"/>
        <v>是</v>
      </c>
      <c r="H1164" s="154" t="str">
        <f t="shared" si="83"/>
        <v>项</v>
      </c>
    </row>
    <row r="1165" ht="36" customHeight="1" spans="1:8">
      <c r="A1165" s="154">
        <f t="shared" si="84"/>
        <v>7</v>
      </c>
      <c r="B1165" s="385">
        <v>2200502</v>
      </c>
      <c r="C1165" s="278" t="s">
        <v>139</v>
      </c>
      <c r="D1165" s="283">
        <f>VLOOKUP(B1165,'[3]24'!$B$4:$D$1296,3,FALSE)</f>
        <v>0</v>
      </c>
      <c r="E1165" s="283">
        <v>0</v>
      </c>
      <c r="F1165" s="281" t="str">
        <f t="shared" si="85"/>
        <v/>
      </c>
      <c r="G1165" s="249" t="str">
        <f t="shared" si="82"/>
        <v>否</v>
      </c>
      <c r="H1165" s="154" t="str">
        <f t="shared" si="83"/>
        <v>项</v>
      </c>
    </row>
    <row r="1166" ht="36" customHeight="1" spans="1:8">
      <c r="A1166" s="154">
        <f t="shared" si="84"/>
        <v>7</v>
      </c>
      <c r="B1166" s="385">
        <v>2200503</v>
      </c>
      <c r="C1166" s="278" t="s">
        <v>140</v>
      </c>
      <c r="D1166" s="283">
        <f>VLOOKUP(B1166,'[3]24'!$B$4:$D$1296,3,FALSE)</f>
        <v>0</v>
      </c>
      <c r="E1166" s="283">
        <v>0</v>
      </c>
      <c r="F1166" s="281" t="str">
        <f t="shared" si="85"/>
        <v/>
      </c>
      <c r="G1166" s="249" t="str">
        <f t="shared" si="82"/>
        <v>否</v>
      </c>
      <c r="H1166" s="154" t="str">
        <f t="shared" si="83"/>
        <v>项</v>
      </c>
    </row>
    <row r="1167" ht="36" customHeight="1" spans="1:8">
      <c r="A1167" s="154">
        <f t="shared" si="84"/>
        <v>7</v>
      </c>
      <c r="B1167" s="385">
        <v>2200504</v>
      </c>
      <c r="C1167" s="278" t="s">
        <v>1006</v>
      </c>
      <c r="D1167" s="283">
        <f>VLOOKUP(B1167,'[3]24'!$B$4:$D$1296,3,FALSE)</f>
        <v>16</v>
      </c>
      <c r="E1167" s="283">
        <v>16</v>
      </c>
      <c r="F1167" s="281">
        <f t="shared" si="85"/>
        <v>0</v>
      </c>
      <c r="G1167" s="249" t="str">
        <f t="shared" si="82"/>
        <v>是</v>
      </c>
      <c r="H1167" s="154" t="str">
        <f t="shared" si="83"/>
        <v>项</v>
      </c>
    </row>
    <row r="1168" ht="36" customHeight="1" spans="1:8">
      <c r="A1168" s="154">
        <f t="shared" si="84"/>
        <v>7</v>
      </c>
      <c r="B1168" s="385">
        <v>2200506</v>
      </c>
      <c r="C1168" s="278" t="s">
        <v>1007</v>
      </c>
      <c r="D1168" s="283">
        <f>VLOOKUP(B1168,'[3]24'!$B$4:$D$1296,3,FALSE)</f>
        <v>0</v>
      </c>
      <c r="E1168" s="283">
        <v>0</v>
      </c>
      <c r="F1168" s="281" t="str">
        <f t="shared" si="85"/>
        <v/>
      </c>
      <c r="G1168" s="249" t="str">
        <f t="shared" si="82"/>
        <v>否</v>
      </c>
      <c r="H1168" s="154" t="str">
        <f t="shared" si="83"/>
        <v>项</v>
      </c>
    </row>
    <row r="1169" ht="36" customHeight="1" spans="1:8">
      <c r="A1169" s="154">
        <f t="shared" si="84"/>
        <v>7</v>
      </c>
      <c r="B1169" s="385">
        <v>2200507</v>
      </c>
      <c r="C1169" s="278" t="s">
        <v>1008</v>
      </c>
      <c r="D1169" s="283">
        <f>VLOOKUP(B1169,'[3]24'!$B$4:$D$1296,3,FALSE)</f>
        <v>16</v>
      </c>
      <c r="E1169" s="283">
        <v>0</v>
      </c>
      <c r="F1169" s="281">
        <f t="shared" si="85"/>
        <v>-1</v>
      </c>
      <c r="G1169" s="249" t="str">
        <f t="shared" si="82"/>
        <v>是</v>
      </c>
      <c r="H1169" s="154" t="str">
        <f t="shared" si="83"/>
        <v>项</v>
      </c>
    </row>
    <row r="1170" ht="36" customHeight="1" spans="1:8">
      <c r="A1170" s="154">
        <f t="shared" si="84"/>
        <v>7</v>
      </c>
      <c r="B1170" s="385">
        <v>2200508</v>
      </c>
      <c r="C1170" s="278" t="s">
        <v>1009</v>
      </c>
      <c r="D1170" s="283">
        <f>VLOOKUP(B1170,'[3]24'!$B$4:$D$1296,3,FALSE)</f>
        <v>0</v>
      </c>
      <c r="E1170" s="283">
        <v>0</v>
      </c>
      <c r="F1170" s="281" t="str">
        <f t="shared" si="85"/>
        <v/>
      </c>
      <c r="G1170" s="249" t="str">
        <f t="shared" si="82"/>
        <v>否</v>
      </c>
      <c r="H1170" s="154" t="str">
        <f t="shared" si="83"/>
        <v>项</v>
      </c>
    </row>
    <row r="1171" ht="36" customHeight="1" spans="1:8">
      <c r="A1171" s="154">
        <f t="shared" si="84"/>
        <v>7</v>
      </c>
      <c r="B1171" s="385">
        <v>2200509</v>
      </c>
      <c r="C1171" s="278" t="s">
        <v>1010</v>
      </c>
      <c r="D1171" s="283">
        <f>VLOOKUP(B1171,'[3]24'!$B$4:$D$1296,3,FALSE)</f>
        <v>0</v>
      </c>
      <c r="E1171" s="283">
        <v>0</v>
      </c>
      <c r="F1171" s="281" t="str">
        <f t="shared" si="85"/>
        <v/>
      </c>
      <c r="G1171" s="249" t="str">
        <f t="shared" si="82"/>
        <v>否</v>
      </c>
      <c r="H1171" s="154" t="str">
        <f t="shared" si="83"/>
        <v>项</v>
      </c>
    </row>
    <row r="1172" ht="36" customHeight="1" spans="1:8">
      <c r="A1172" s="154">
        <f t="shared" si="84"/>
        <v>7</v>
      </c>
      <c r="B1172" s="385">
        <v>2200510</v>
      </c>
      <c r="C1172" s="278" t="s">
        <v>1011</v>
      </c>
      <c r="D1172" s="283">
        <f>VLOOKUP(B1172,'[3]24'!$B$4:$D$1296,3,FALSE)</f>
        <v>0</v>
      </c>
      <c r="E1172" s="283">
        <v>0</v>
      </c>
      <c r="F1172" s="281" t="str">
        <f t="shared" si="85"/>
        <v/>
      </c>
      <c r="G1172" s="249" t="str">
        <f t="shared" si="82"/>
        <v>否</v>
      </c>
      <c r="H1172" s="154" t="str">
        <f t="shared" si="83"/>
        <v>项</v>
      </c>
    </row>
    <row r="1173" ht="36" customHeight="1" spans="1:8">
      <c r="A1173" s="154">
        <f t="shared" si="84"/>
        <v>7</v>
      </c>
      <c r="B1173" s="385">
        <v>2200511</v>
      </c>
      <c r="C1173" s="278" t="s">
        <v>1012</v>
      </c>
      <c r="D1173" s="283">
        <f>VLOOKUP(B1173,'[3]24'!$B$4:$D$1296,3,FALSE)</f>
        <v>9</v>
      </c>
      <c r="E1173" s="283">
        <v>0</v>
      </c>
      <c r="F1173" s="281">
        <f t="shared" si="85"/>
        <v>-1</v>
      </c>
      <c r="G1173" s="249" t="str">
        <f t="shared" si="82"/>
        <v>是</v>
      </c>
      <c r="H1173" s="154" t="str">
        <f t="shared" si="83"/>
        <v>项</v>
      </c>
    </row>
    <row r="1174" ht="36" customHeight="1" spans="1:8">
      <c r="A1174" s="154">
        <f t="shared" si="84"/>
        <v>7</v>
      </c>
      <c r="B1174" s="385">
        <v>2200512</v>
      </c>
      <c r="C1174" s="278" t="s">
        <v>1013</v>
      </c>
      <c r="D1174" s="283">
        <f>VLOOKUP(B1174,'[3]24'!$B$4:$D$1296,3,FALSE)</f>
        <v>0</v>
      </c>
      <c r="E1174" s="283">
        <v>0</v>
      </c>
      <c r="F1174" s="281" t="str">
        <f t="shared" si="85"/>
        <v/>
      </c>
      <c r="G1174" s="249" t="str">
        <f t="shared" si="82"/>
        <v>否</v>
      </c>
      <c r="H1174" s="154" t="str">
        <f t="shared" si="83"/>
        <v>项</v>
      </c>
    </row>
    <row r="1175" ht="36" customHeight="1" spans="1:8">
      <c r="A1175" s="154">
        <f t="shared" si="84"/>
        <v>7</v>
      </c>
      <c r="B1175" s="385">
        <v>2200513</v>
      </c>
      <c r="C1175" s="278" t="s">
        <v>1014</v>
      </c>
      <c r="D1175" s="283">
        <f>VLOOKUP(B1175,'[3]24'!$B$4:$D$1296,3,FALSE)</f>
        <v>0</v>
      </c>
      <c r="E1175" s="283">
        <v>0</v>
      </c>
      <c r="F1175" s="281" t="str">
        <f t="shared" si="85"/>
        <v/>
      </c>
      <c r="G1175" s="249" t="str">
        <f t="shared" si="82"/>
        <v>否</v>
      </c>
      <c r="H1175" s="154" t="str">
        <f t="shared" si="83"/>
        <v>项</v>
      </c>
    </row>
    <row r="1176" ht="36" customHeight="1" spans="1:8">
      <c r="A1176" s="154">
        <f t="shared" si="84"/>
        <v>7</v>
      </c>
      <c r="B1176" s="385">
        <v>2200514</v>
      </c>
      <c r="C1176" s="278" t="s">
        <v>1015</v>
      </c>
      <c r="D1176" s="283">
        <f>VLOOKUP(B1176,'[3]24'!$B$4:$D$1296,3,FALSE)</f>
        <v>0</v>
      </c>
      <c r="E1176" s="283">
        <v>0</v>
      </c>
      <c r="F1176" s="281" t="str">
        <f t="shared" si="85"/>
        <v/>
      </c>
      <c r="G1176" s="249" t="str">
        <f t="shared" si="82"/>
        <v>否</v>
      </c>
      <c r="H1176" s="154" t="str">
        <f t="shared" si="83"/>
        <v>项</v>
      </c>
    </row>
    <row r="1177" ht="36" customHeight="1" spans="1:8">
      <c r="A1177" s="154">
        <f t="shared" si="84"/>
        <v>7</v>
      </c>
      <c r="B1177" s="385">
        <v>2200599</v>
      </c>
      <c r="C1177" s="278" t="s">
        <v>1016</v>
      </c>
      <c r="D1177" s="283">
        <f>VLOOKUP(B1177,'[3]24'!$B$4:$D$1296,3,FALSE)</f>
        <v>0</v>
      </c>
      <c r="E1177" s="283">
        <v>0</v>
      </c>
      <c r="F1177" s="281" t="str">
        <f t="shared" si="85"/>
        <v/>
      </c>
      <c r="G1177" s="249" t="str">
        <f t="shared" si="82"/>
        <v>否</v>
      </c>
      <c r="H1177" s="154" t="str">
        <f t="shared" si="83"/>
        <v>项</v>
      </c>
    </row>
    <row r="1178" ht="36" customHeight="1" spans="1:8">
      <c r="A1178" s="154">
        <f t="shared" si="84"/>
        <v>5</v>
      </c>
      <c r="B1178" s="384">
        <v>22099</v>
      </c>
      <c r="C1178" s="274" t="s">
        <v>1017</v>
      </c>
      <c r="D1178" s="307">
        <f>VLOOKUP(B1178,'[3]24'!$B$4:$D$1296,3,FALSE)</f>
        <v>0</v>
      </c>
      <c r="E1178" s="307">
        <v>0</v>
      </c>
      <c r="F1178" s="276" t="str">
        <f t="shared" si="85"/>
        <v/>
      </c>
      <c r="G1178" s="249" t="str">
        <f t="shared" si="82"/>
        <v>否</v>
      </c>
      <c r="H1178" s="154" t="str">
        <f t="shared" si="83"/>
        <v>款</v>
      </c>
    </row>
    <row r="1179" ht="36" customHeight="1" spans="1:8">
      <c r="A1179" s="154">
        <f t="shared" si="84"/>
        <v>7</v>
      </c>
      <c r="B1179" s="278">
        <v>2209999</v>
      </c>
      <c r="C1179" s="278" t="s">
        <v>1018</v>
      </c>
      <c r="D1179" s="283">
        <f>VLOOKUP(B1179,'[3]24'!$B$4:$D$1296,3,FALSE)</f>
        <v>0</v>
      </c>
      <c r="E1179" s="283">
        <v>0</v>
      </c>
      <c r="F1179" s="281" t="str">
        <f t="shared" si="85"/>
        <v/>
      </c>
      <c r="G1179" s="249" t="str">
        <f t="shared" si="82"/>
        <v>否</v>
      </c>
      <c r="H1179" s="154" t="str">
        <f t="shared" si="83"/>
        <v>项</v>
      </c>
    </row>
    <row r="1180" ht="36" customHeight="1" spans="1:8">
      <c r="A1180" s="154">
        <f t="shared" si="84"/>
        <v>3</v>
      </c>
      <c r="B1180" s="384">
        <v>221</v>
      </c>
      <c r="C1180" s="274" t="s">
        <v>107</v>
      </c>
      <c r="D1180" s="307">
        <f>VLOOKUP(B1180,'[3]24'!$B$4:$D$1296,3,FALSE)</f>
        <v>7921</v>
      </c>
      <c r="E1180" s="307">
        <v>10039</v>
      </c>
      <c r="F1180" s="276">
        <f t="shared" si="85"/>
        <v>0.267</v>
      </c>
      <c r="G1180" s="249" t="str">
        <f t="shared" si="82"/>
        <v>是</v>
      </c>
      <c r="H1180" s="154" t="str">
        <f t="shared" si="83"/>
        <v>类</v>
      </c>
    </row>
    <row r="1181" ht="36" customHeight="1" spans="1:8">
      <c r="A1181" s="154">
        <f t="shared" si="84"/>
        <v>5</v>
      </c>
      <c r="B1181" s="384">
        <v>22101</v>
      </c>
      <c r="C1181" s="274" t="s">
        <v>1019</v>
      </c>
      <c r="D1181" s="307">
        <f>VLOOKUP(B1181,'[3]24'!$B$4:$D$1296,3,FALSE)</f>
        <v>7</v>
      </c>
      <c r="E1181" s="307">
        <v>2107</v>
      </c>
      <c r="F1181" s="276">
        <f t="shared" si="85"/>
        <v>300</v>
      </c>
      <c r="G1181" s="249" t="str">
        <f t="shared" si="82"/>
        <v>是</v>
      </c>
      <c r="H1181" s="154" t="str">
        <f t="shared" si="83"/>
        <v>款</v>
      </c>
    </row>
    <row r="1182" ht="36" customHeight="1" spans="1:8">
      <c r="A1182" s="154">
        <f t="shared" si="84"/>
        <v>7</v>
      </c>
      <c r="B1182" s="385">
        <v>2210101</v>
      </c>
      <c r="C1182" s="278" t="s">
        <v>1020</v>
      </c>
      <c r="D1182" s="283">
        <f>VLOOKUP(B1182,'[3]24'!$B$4:$D$1296,3,FALSE)</f>
        <v>0</v>
      </c>
      <c r="E1182" s="283">
        <v>0</v>
      </c>
      <c r="F1182" s="281" t="str">
        <f t="shared" si="85"/>
        <v/>
      </c>
      <c r="G1182" s="249" t="str">
        <f t="shared" si="82"/>
        <v>否</v>
      </c>
      <c r="H1182" s="154" t="str">
        <f t="shared" si="83"/>
        <v>项</v>
      </c>
    </row>
    <row r="1183" ht="36" customHeight="1" spans="1:8">
      <c r="A1183" s="154">
        <f t="shared" si="84"/>
        <v>7</v>
      </c>
      <c r="B1183" s="385">
        <v>2210102</v>
      </c>
      <c r="C1183" s="278" t="s">
        <v>1021</v>
      </c>
      <c r="D1183" s="283">
        <f>VLOOKUP(B1183,'[3]24'!$B$4:$D$1296,3,FALSE)</f>
        <v>0</v>
      </c>
      <c r="E1183" s="283">
        <v>0</v>
      </c>
      <c r="F1183" s="281" t="str">
        <f t="shared" si="85"/>
        <v/>
      </c>
      <c r="G1183" s="249" t="str">
        <f t="shared" si="82"/>
        <v>否</v>
      </c>
      <c r="H1183" s="154" t="str">
        <f t="shared" si="83"/>
        <v>项</v>
      </c>
    </row>
    <row r="1184" ht="36" customHeight="1" spans="1:8">
      <c r="A1184" s="154">
        <f t="shared" si="84"/>
        <v>7</v>
      </c>
      <c r="B1184" s="385">
        <v>2210103</v>
      </c>
      <c r="C1184" s="278" t="s">
        <v>1022</v>
      </c>
      <c r="D1184" s="283">
        <f>VLOOKUP(B1184,'[3]24'!$B$4:$D$1296,3,FALSE)</f>
        <v>0</v>
      </c>
      <c r="E1184" s="283">
        <v>0</v>
      </c>
      <c r="F1184" s="281" t="str">
        <f t="shared" si="85"/>
        <v/>
      </c>
      <c r="G1184" s="249" t="str">
        <f t="shared" si="82"/>
        <v>否</v>
      </c>
      <c r="H1184" s="154" t="str">
        <f t="shared" si="83"/>
        <v>项</v>
      </c>
    </row>
    <row r="1185" ht="36" customHeight="1" spans="1:8">
      <c r="A1185" s="154">
        <f t="shared" si="84"/>
        <v>7</v>
      </c>
      <c r="B1185" s="385">
        <v>2210104</v>
      </c>
      <c r="C1185" s="278" t="s">
        <v>1023</v>
      </c>
      <c r="D1185" s="283">
        <f>VLOOKUP(B1185,'[3]24'!$B$4:$D$1296,3,FALSE)</f>
        <v>0</v>
      </c>
      <c r="E1185" s="283">
        <v>0</v>
      </c>
      <c r="F1185" s="281" t="str">
        <f t="shared" si="85"/>
        <v/>
      </c>
      <c r="G1185" s="249" t="str">
        <f t="shared" si="82"/>
        <v>否</v>
      </c>
      <c r="H1185" s="154" t="str">
        <f t="shared" si="83"/>
        <v>项</v>
      </c>
    </row>
    <row r="1186" ht="36" customHeight="1" spans="1:8">
      <c r="A1186" s="154">
        <f t="shared" si="84"/>
        <v>7</v>
      </c>
      <c r="B1186" s="385">
        <v>2210105</v>
      </c>
      <c r="C1186" s="278" t="s">
        <v>1024</v>
      </c>
      <c r="D1186" s="283">
        <f>VLOOKUP(B1186,'[3]24'!$B$4:$D$1296,3,FALSE)</f>
        <v>7</v>
      </c>
      <c r="E1186" s="283">
        <v>0</v>
      </c>
      <c r="F1186" s="281">
        <f t="shared" si="85"/>
        <v>-1</v>
      </c>
      <c r="G1186" s="249" t="str">
        <f t="shared" si="82"/>
        <v>是</v>
      </c>
      <c r="H1186" s="154" t="str">
        <f t="shared" si="83"/>
        <v>项</v>
      </c>
    </row>
    <row r="1187" ht="36" customHeight="1" spans="1:8">
      <c r="A1187" s="154">
        <f t="shared" si="84"/>
        <v>7</v>
      </c>
      <c r="B1187" s="385">
        <v>2210106</v>
      </c>
      <c r="C1187" s="278" t="s">
        <v>1025</v>
      </c>
      <c r="D1187" s="283">
        <f>VLOOKUP(B1187,'[3]24'!$B$4:$D$1296,3,FALSE)</f>
        <v>0</v>
      </c>
      <c r="E1187" s="283">
        <v>0</v>
      </c>
      <c r="F1187" s="281" t="str">
        <f t="shared" si="85"/>
        <v/>
      </c>
      <c r="G1187" s="249" t="str">
        <f t="shared" si="82"/>
        <v>否</v>
      </c>
      <c r="H1187" s="154" t="str">
        <f t="shared" si="83"/>
        <v>项</v>
      </c>
    </row>
    <row r="1188" ht="36" customHeight="1" spans="1:8">
      <c r="A1188" s="154">
        <f t="shared" si="84"/>
        <v>7</v>
      </c>
      <c r="B1188" s="385">
        <v>2210107</v>
      </c>
      <c r="C1188" s="278" t="s">
        <v>1026</v>
      </c>
      <c r="D1188" s="283">
        <f>VLOOKUP(B1188,'[3]24'!$B$4:$D$1296,3,FALSE)</f>
        <v>0</v>
      </c>
      <c r="E1188" s="283">
        <v>0</v>
      </c>
      <c r="F1188" s="281" t="str">
        <f t="shared" si="85"/>
        <v/>
      </c>
      <c r="G1188" s="249" t="str">
        <f t="shared" si="82"/>
        <v>否</v>
      </c>
      <c r="H1188" s="154" t="str">
        <f t="shared" si="83"/>
        <v>项</v>
      </c>
    </row>
    <row r="1189" ht="36" customHeight="1" spans="1:8">
      <c r="A1189" s="154">
        <f t="shared" si="84"/>
        <v>7</v>
      </c>
      <c r="B1189" s="385">
        <v>2210108</v>
      </c>
      <c r="C1189" s="278" t="s">
        <v>1027</v>
      </c>
      <c r="D1189" s="283">
        <f>VLOOKUP(B1189,'[3]24'!$B$4:$D$1296,3,FALSE)</f>
        <v>0</v>
      </c>
      <c r="E1189" s="283">
        <v>650</v>
      </c>
      <c r="F1189" s="281" t="str">
        <f t="shared" si="85"/>
        <v/>
      </c>
      <c r="G1189" s="249" t="str">
        <f t="shared" si="82"/>
        <v>是</v>
      </c>
      <c r="H1189" s="154" t="str">
        <f t="shared" si="83"/>
        <v>项</v>
      </c>
    </row>
    <row r="1190" ht="36" customHeight="1" spans="1:8">
      <c r="A1190" s="154">
        <f t="shared" si="84"/>
        <v>7</v>
      </c>
      <c r="B1190" s="385">
        <v>2210109</v>
      </c>
      <c r="C1190" s="278" t="s">
        <v>1028</v>
      </c>
      <c r="D1190" s="283">
        <f>VLOOKUP(B1190,'[3]24'!$B$4:$D$1296,3,FALSE)</f>
        <v>0</v>
      </c>
      <c r="E1190" s="283">
        <v>0</v>
      </c>
      <c r="F1190" s="281" t="str">
        <f t="shared" si="85"/>
        <v/>
      </c>
      <c r="G1190" s="249" t="str">
        <f t="shared" si="82"/>
        <v>否</v>
      </c>
      <c r="H1190" s="154" t="str">
        <f t="shared" si="83"/>
        <v>项</v>
      </c>
    </row>
    <row r="1191" ht="36" customHeight="1" spans="1:8">
      <c r="A1191" s="154">
        <f t="shared" si="84"/>
        <v>7</v>
      </c>
      <c r="B1191" s="385">
        <v>2210199</v>
      </c>
      <c r="C1191" s="278" t="s">
        <v>1029</v>
      </c>
      <c r="D1191" s="283">
        <f>VLOOKUP(B1191,'[3]24'!$B$4:$D$1296,3,FALSE)</f>
        <v>0</v>
      </c>
      <c r="E1191" s="283">
        <v>1457</v>
      </c>
      <c r="F1191" s="281" t="str">
        <f t="shared" si="85"/>
        <v/>
      </c>
      <c r="G1191" s="249" t="str">
        <f t="shared" si="82"/>
        <v>是</v>
      </c>
      <c r="H1191" s="154" t="str">
        <f t="shared" si="83"/>
        <v>项</v>
      </c>
    </row>
    <row r="1192" ht="36" customHeight="1" spans="1:8">
      <c r="A1192" s="154">
        <f t="shared" si="84"/>
        <v>5</v>
      </c>
      <c r="B1192" s="384">
        <v>22102</v>
      </c>
      <c r="C1192" s="274" t="s">
        <v>1030</v>
      </c>
      <c r="D1192" s="307">
        <f>VLOOKUP(B1192,'[3]24'!$B$4:$D$1296,3,FALSE)</f>
        <v>7914</v>
      </c>
      <c r="E1192" s="307">
        <v>7932</v>
      </c>
      <c r="F1192" s="276">
        <f t="shared" si="85"/>
        <v>0.002</v>
      </c>
      <c r="G1192" s="249" t="str">
        <f t="shared" si="82"/>
        <v>是</v>
      </c>
      <c r="H1192" s="154" t="str">
        <f t="shared" si="83"/>
        <v>款</v>
      </c>
    </row>
    <row r="1193" ht="36" customHeight="1" spans="1:8">
      <c r="A1193" s="154">
        <f t="shared" si="84"/>
        <v>7</v>
      </c>
      <c r="B1193" s="385">
        <v>2210201</v>
      </c>
      <c r="C1193" s="278" t="s">
        <v>1031</v>
      </c>
      <c r="D1193" s="283">
        <f>VLOOKUP(B1193,'[3]24'!$B$4:$D$1296,3,FALSE)</f>
        <v>7329</v>
      </c>
      <c r="E1193" s="283">
        <v>7320</v>
      </c>
      <c r="F1193" s="281">
        <f t="shared" si="85"/>
        <v>-0.001</v>
      </c>
      <c r="G1193" s="249" t="str">
        <f t="shared" si="82"/>
        <v>是</v>
      </c>
      <c r="H1193" s="154" t="str">
        <f t="shared" si="83"/>
        <v>项</v>
      </c>
    </row>
    <row r="1194" ht="36" customHeight="1" spans="1:8">
      <c r="A1194" s="154">
        <f t="shared" si="84"/>
        <v>7</v>
      </c>
      <c r="B1194" s="385">
        <v>2210202</v>
      </c>
      <c r="C1194" s="278" t="s">
        <v>1032</v>
      </c>
      <c r="D1194" s="283">
        <f>VLOOKUP(B1194,'[3]24'!$B$4:$D$1296,3,FALSE)</f>
        <v>0</v>
      </c>
      <c r="E1194" s="283">
        <v>0</v>
      </c>
      <c r="F1194" s="281" t="str">
        <f t="shared" si="85"/>
        <v/>
      </c>
      <c r="G1194" s="249" t="str">
        <f t="shared" si="82"/>
        <v>否</v>
      </c>
      <c r="H1194" s="154" t="str">
        <f t="shared" si="83"/>
        <v>项</v>
      </c>
    </row>
    <row r="1195" ht="36" customHeight="1" spans="1:8">
      <c r="A1195" s="154">
        <f t="shared" si="84"/>
        <v>7</v>
      </c>
      <c r="B1195" s="385">
        <v>2210203</v>
      </c>
      <c r="C1195" s="278" t="s">
        <v>1033</v>
      </c>
      <c r="D1195" s="283">
        <f>VLOOKUP(B1195,'[3]24'!$B$4:$D$1296,3,FALSE)</f>
        <v>585</v>
      </c>
      <c r="E1195" s="283">
        <v>612</v>
      </c>
      <c r="F1195" s="281">
        <f t="shared" si="85"/>
        <v>0.046</v>
      </c>
      <c r="G1195" s="249" t="str">
        <f t="shared" si="82"/>
        <v>是</v>
      </c>
      <c r="H1195" s="154" t="str">
        <f t="shared" si="83"/>
        <v>项</v>
      </c>
    </row>
    <row r="1196" ht="36" customHeight="1" spans="1:8">
      <c r="A1196" s="154">
        <f t="shared" si="84"/>
        <v>5</v>
      </c>
      <c r="B1196" s="384">
        <v>22103</v>
      </c>
      <c r="C1196" s="274" t="s">
        <v>1034</v>
      </c>
      <c r="D1196" s="307">
        <f>VLOOKUP(B1196,'[3]24'!$B$4:$D$1296,3,FALSE)</f>
        <v>0</v>
      </c>
      <c r="E1196" s="307">
        <v>0</v>
      </c>
      <c r="F1196" s="276" t="str">
        <f t="shared" si="85"/>
        <v/>
      </c>
      <c r="G1196" s="249" t="str">
        <f t="shared" si="82"/>
        <v>否</v>
      </c>
      <c r="H1196" s="154" t="str">
        <f t="shared" si="83"/>
        <v>款</v>
      </c>
    </row>
    <row r="1197" ht="36" customHeight="1" spans="1:8">
      <c r="A1197" s="154">
        <f t="shared" si="84"/>
        <v>7</v>
      </c>
      <c r="B1197" s="385">
        <v>2210301</v>
      </c>
      <c r="C1197" s="278" t="s">
        <v>1035</v>
      </c>
      <c r="D1197" s="283">
        <f>VLOOKUP(B1197,'[3]24'!$B$4:$D$1296,3,FALSE)</f>
        <v>0</v>
      </c>
      <c r="E1197" s="283">
        <v>0</v>
      </c>
      <c r="F1197" s="281" t="str">
        <f t="shared" si="85"/>
        <v/>
      </c>
      <c r="G1197" s="249" t="str">
        <f t="shared" si="82"/>
        <v>否</v>
      </c>
      <c r="H1197" s="154" t="str">
        <f t="shared" si="83"/>
        <v>项</v>
      </c>
    </row>
    <row r="1198" ht="36" customHeight="1" spans="1:8">
      <c r="A1198" s="154">
        <f t="shared" si="84"/>
        <v>7</v>
      </c>
      <c r="B1198" s="385">
        <v>2210302</v>
      </c>
      <c r="C1198" s="278" t="s">
        <v>1036</v>
      </c>
      <c r="D1198" s="283">
        <f>VLOOKUP(B1198,'[3]24'!$B$4:$D$1296,3,FALSE)</f>
        <v>0</v>
      </c>
      <c r="E1198" s="283">
        <v>0</v>
      </c>
      <c r="F1198" s="281" t="str">
        <f t="shared" si="85"/>
        <v/>
      </c>
      <c r="G1198" s="249" t="str">
        <f t="shared" si="82"/>
        <v>否</v>
      </c>
      <c r="H1198" s="154" t="str">
        <f t="shared" si="83"/>
        <v>项</v>
      </c>
    </row>
    <row r="1199" ht="36" customHeight="1" spans="1:8">
      <c r="A1199" s="154">
        <f t="shared" si="84"/>
        <v>7</v>
      </c>
      <c r="B1199" s="385">
        <v>2210399</v>
      </c>
      <c r="C1199" s="278" t="s">
        <v>1037</v>
      </c>
      <c r="D1199" s="283">
        <f>VLOOKUP(B1199,'[3]24'!$B$4:$D$1296,3,FALSE)</f>
        <v>0</v>
      </c>
      <c r="E1199" s="283">
        <v>0</v>
      </c>
      <c r="F1199" s="281" t="str">
        <f t="shared" si="85"/>
        <v/>
      </c>
      <c r="G1199" s="249" t="str">
        <f t="shared" si="82"/>
        <v>否</v>
      </c>
      <c r="H1199" s="154" t="str">
        <f t="shared" si="83"/>
        <v>项</v>
      </c>
    </row>
    <row r="1200" ht="36" customHeight="1" spans="1:8">
      <c r="A1200" s="154">
        <f t="shared" si="84"/>
        <v>3</v>
      </c>
      <c r="B1200" s="384">
        <v>222</v>
      </c>
      <c r="C1200" s="274" t="s">
        <v>109</v>
      </c>
      <c r="D1200" s="307">
        <f>VLOOKUP(B1200,'[3]24'!$B$4:$D$1296,3,FALSE)</f>
        <v>395</v>
      </c>
      <c r="E1200" s="307">
        <v>463</v>
      </c>
      <c r="F1200" s="276">
        <f t="shared" si="85"/>
        <v>0.172</v>
      </c>
      <c r="G1200" s="249" t="str">
        <f t="shared" ref="G1200:G1260" si="86">IF(LEN(B1200)=3,"是",IF(C1200&lt;&gt;"",IF(SUM(D1200:E1200)&lt;&gt;0,"是","否"),"是"))</f>
        <v>是</v>
      </c>
      <c r="H1200" s="154" t="str">
        <f t="shared" ref="H1200:H1260" si="87">IF(LEN(B1200)=3,"类",IF(LEN(B1200)=5,"款","项"))</f>
        <v>类</v>
      </c>
    </row>
    <row r="1201" ht="36" customHeight="1" spans="1:8">
      <c r="A1201" s="154">
        <f t="shared" si="84"/>
        <v>5</v>
      </c>
      <c r="B1201" s="384">
        <v>22201</v>
      </c>
      <c r="C1201" s="274" t="s">
        <v>1038</v>
      </c>
      <c r="D1201" s="307">
        <f>VLOOKUP(B1201,'[3]24'!$B$4:$D$1296,3,FALSE)</f>
        <v>345</v>
      </c>
      <c r="E1201" s="307">
        <v>341</v>
      </c>
      <c r="F1201" s="276">
        <f t="shared" si="85"/>
        <v>-0.012</v>
      </c>
      <c r="G1201" s="249" t="str">
        <f t="shared" si="86"/>
        <v>是</v>
      </c>
      <c r="H1201" s="154" t="str">
        <f t="shared" si="87"/>
        <v>款</v>
      </c>
    </row>
    <row r="1202" ht="36" customHeight="1" spans="1:8">
      <c r="A1202" s="154">
        <f t="shared" si="84"/>
        <v>7</v>
      </c>
      <c r="B1202" s="385">
        <v>2220101</v>
      </c>
      <c r="C1202" s="278" t="s">
        <v>138</v>
      </c>
      <c r="D1202" s="283">
        <f>VLOOKUP(B1202,'[3]24'!$B$4:$D$1296,3,FALSE)</f>
        <v>0</v>
      </c>
      <c r="E1202" s="283">
        <v>0</v>
      </c>
      <c r="F1202" s="281" t="str">
        <f t="shared" si="85"/>
        <v/>
      </c>
      <c r="G1202" s="249" t="str">
        <f t="shared" si="86"/>
        <v>否</v>
      </c>
      <c r="H1202" s="154" t="str">
        <f t="shared" si="87"/>
        <v>项</v>
      </c>
    </row>
    <row r="1203" ht="36" customHeight="1" spans="1:8">
      <c r="A1203" s="154">
        <f t="shared" si="84"/>
        <v>7</v>
      </c>
      <c r="B1203" s="385">
        <v>2220102</v>
      </c>
      <c r="C1203" s="278" t="s">
        <v>139</v>
      </c>
      <c r="D1203" s="283">
        <f>VLOOKUP(B1203,'[3]24'!$B$4:$D$1296,3,FALSE)</f>
        <v>0</v>
      </c>
      <c r="E1203" s="283">
        <v>0</v>
      </c>
      <c r="F1203" s="281" t="str">
        <f t="shared" si="85"/>
        <v/>
      </c>
      <c r="G1203" s="249" t="str">
        <f t="shared" si="86"/>
        <v>否</v>
      </c>
      <c r="H1203" s="154" t="str">
        <f t="shared" si="87"/>
        <v>项</v>
      </c>
    </row>
    <row r="1204" ht="36" customHeight="1" spans="1:8">
      <c r="A1204" s="154">
        <f t="shared" si="84"/>
        <v>7</v>
      </c>
      <c r="B1204" s="385">
        <v>2220103</v>
      </c>
      <c r="C1204" s="278" t="s">
        <v>140</v>
      </c>
      <c r="D1204" s="283">
        <f>VLOOKUP(B1204,'[3]24'!$B$4:$D$1296,3,FALSE)</f>
        <v>0</v>
      </c>
      <c r="E1204" s="283">
        <v>0</v>
      </c>
      <c r="F1204" s="281" t="str">
        <f t="shared" si="85"/>
        <v/>
      </c>
      <c r="G1204" s="249" t="str">
        <f t="shared" si="86"/>
        <v>否</v>
      </c>
      <c r="H1204" s="154" t="str">
        <f t="shared" si="87"/>
        <v>项</v>
      </c>
    </row>
    <row r="1205" ht="36" customHeight="1" spans="1:8">
      <c r="A1205" s="154">
        <f t="shared" si="84"/>
        <v>7</v>
      </c>
      <c r="B1205" s="385">
        <v>2220104</v>
      </c>
      <c r="C1205" s="278" t="s">
        <v>1039</v>
      </c>
      <c r="D1205" s="283">
        <f>VLOOKUP(B1205,'[3]24'!$B$4:$D$1296,3,FALSE)</f>
        <v>0</v>
      </c>
      <c r="E1205" s="283">
        <v>0</v>
      </c>
      <c r="F1205" s="281" t="str">
        <f t="shared" si="85"/>
        <v/>
      </c>
      <c r="G1205" s="249" t="str">
        <f t="shared" si="86"/>
        <v>否</v>
      </c>
      <c r="H1205" s="154" t="str">
        <f t="shared" si="87"/>
        <v>项</v>
      </c>
    </row>
    <row r="1206" ht="36" customHeight="1" spans="1:8">
      <c r="A1206" s="154">
        <f t="shared" si="84"/>
        <v>7</v>
      </c>
      <c r="B1206" s="385">
        <v>2220105</v>
      </c>
      <c r="C1206" s="278" t="s">
        <v>1040</v>
      </c>
      <c r="D1206" s="283">
        <f>VLOOKUP(B1206,'[3]24'!$B$4:$D$1296,3,FALSE)</f>
        <v>1</v>
      </c>
      <c r="E1206" s="283">
        <v>1</v>
      </c>
      <c r="F1206" s="281">
        <f t="shared" si="85"/>
        <v>0</v>
      </c>
      <c r="G1206" s="249" t="str">
        <f t="shared" si="86"/>
        <v>是</v>
      </c>
      <c r="H1206" s="154" t="str">
        <f t="shared" si="87"/>
        <v>项</v>
      </c>
    </row>
    <row r="1207" ht="36" customHeight="1" spans="1:8">
      <c r="A1207" s="154">
        <f t="shared" si="84"/>
        <v>7</v>
      </c>
      <c r="B1207" s="385">
        <v>2220106</v>
      </c>
      <c r="C1207" s="278" t="s">
        <v>1041</v>
      </c>
      <c r="D1207" s="283">
        <f>VLOOKUP(B1207,'[3]24'!$B$4:$D$1296,3,FALSE)</f>
        <v>17</v>
      </c>
      <c r="E1207" s="283">
        <v>21</v>
      </c>
      <c r="F1207" s="281">
        <f t="shared" si="85"/>
        <v>0.235</v>
      </c>
      <c r="G1207" s="249" t="str">
        <f t="shared" si="86"/>
        <v>是</v>
      </c>
      <c r="H1207" s="154" t="str">
        <f t="shared" si="87"/>
        <v>项</v>
      </c>
    </row>
    <row r="1208" ht="36" customHeight="1" spans="1:8">
      <c r="A1208" s="154">
        <f t="shared" si="84"/>
        <v>7</v>
      </c>
      <c r="B1208" s="385">
        <v>2220107</v>
      </c>
      <c r="C1208" s="278" t="s">
        <v>1042</v>
      </c>
      <c r="D1208" s="283">
        <f>VLOOKUP(B1208,'[3]24'!$B$4:$D$1296,3,FALSE)</f>
        <v>0</v>
      </c>
      <c r="E1208" s="283">
        <v>0</v>
      </c>
      <c r="F1208" s="281" t="str">
        <f t="shared" si="85"/>
        <v/>
      </c>
      <c r="G1208" s="249" t="str">
        <f t="shared" si="86"/>
        <v>否</v>
      </c>
      <c r="H1208" s="154" t="str">
        <f t="shared" si="87"/>
        <v>项</v>
      </c>
    </row>
    <row r="1209" ht="36" customHeight="1" spans="1:8">
      <c r="A1209" s="154">
        <f t="shared" si="84"/>
        <v>7</v>
      </c>
      <c r="B1209" s="385">
        <v>2220112</v>
      </c>
      <c r="C1209" s="278" t="s">
        <v>1043</v>
      </c>
      <c r="D1209" s="283">
        <f>VLOOKUP(B1209,'[3]24'!$B$4:$D$1296,3,FALSE)</f>
        <v>10</v>
      </c>
      <c r="E1209" s="283">
        <v>10</v>
      </c>
      <c r="F1209" s="281">
        <f t="shared" si="85"/>
        <v>0</v>
      </c>
      <c r="G1209" s="249" t="str">
        <f t="shared" si="86"/>
        <v>是</v>
      </c>
      <c r="H1209" s="154" t="str">
        <f t="shared" si="87"/>
        <v>项</v>
      </c>
    </row>
    <row r="1210" ht="36" customHeight="1" spans="1:8">
      <c r="A1210" s="154">
        <f t="shared" si="84"/>
        <v>7</v>
      </c>
      <c r="B1210" s="385">
        <v>2220113</v>
      </c>
      <c r="C1210" s="278" t="s">
        <v>1044</v>
      </c>
      <c r="D1210" s="283">
        <f>VLOOKUP(B1210,'[3]24'!$B$4:$D$1296,3,FALSE)</f>
        <v>90</v>
      </c>
      <c r="E1210" s="283">
        <v>90</v>
      </c>
      <c r="F1210" s="281">
        <f t="shared" si="85"/>
        <v>0</v>
      </c>
      <c r="G1210" s="249" t="str">
        <f t="shared" si="86"/>
        <v>是</v>
      </c>
      <c r="H1210" s="154" t="str">
        <f t="shared" si="87"/>
        <v>项</v>
      </c>
    </row>
    <row r="1211" ht="36" customHeight="1" spans="1:8">
      <c r="A1211" s="154">
        <f t="shared" si="84"/>
        <v>7</v>
      </c>
      <c r="B1211" s="385">
        <v>2220114</v>
      </c>
      <c r="C1211" s="278" t="s">
        <v>1045</v>
      </c>
      <c r="D1211" s="283">
        <f>VLOOKUP(B1211,'[3]24'!$B$4:$D$1296,3,FALSE)</f>
        <v>0</v>
      </c>
      <c r="E1211" s="283">
        <v>0</v>
      </c>
      <c r="F1211" s="281" t="str">
        <f t="shared" si="85"/>
        <v/>
      </c>
      <c r="G1211" s="249" t="str">
        <f t="shared" si="86"/>
        <v>否</v>
      </c>
      <c r="H1211" s="154" t="str">
        <f t="shared" si="87"/>
        <v>项</v>
      </c>
    </row>
    <row r="1212" ht="36" customHeight="1" spans="1:8">
      <c r="A1212" s="154">
        <f t="shared" si="84"/>
        <v>7</v>
      </c>
      <c r="B1212" s="385">
        <v>2220115</v>
      </c>
      <c r="C1212" s="278" t="s">
        <v>1046</v>
      </c>
      <c r="D1212" s="283">
        <f>VLOOKUP(B1212,'[3]24'!$B$4:$D$1296,3,FALSE)</f>
        <v>218</v>
      </c>
      <c r="E1212" s="283">
        <v>213</v>
      </c>
      <c r="F1212" s="281">
        <f t="shared" si="85"/>
        <v>-0.023</v>
      </c>
      <c r="G1212" s="249" t="str">
        <f t="shared" si="86"/>
        <v>是</v>
      </c>
      <c r="H1212" s="154" t="str">
        <f t="shared" si="87"/>
        <v>项</v>
      </c>
    </row>
    <row r="1213" ht="36" customHeight="1" spans="1:8">
      <c r="A1213" s="154">
        <f t="shared" si="84"/>
        <v>7</v>
      </c>
      <c r="B1213" s="385">
        <v>2220118</v>
      </c>
      <c r="C1213" s="278" t="s">
        <v>1047</v>
      </c>
      <c r="D1213" s="283">
        <f>VLOOKUP(B1213,'[3]24'!$B$4:$D$1296,3,FALSE)</f>
        <v>0</v>
      </c>
      <c r="E1213" s="283">
        <v>0</v>
      </c>
      <c r="F1213" s="281" t="str">
        <f t="shared" si="85"/>
        <v/>
      </c>
      <c r="G1213" s="249" t="str">
        <f t="shared" si="86"/>
        <v>否</v>
      </c>
      <c r="H1213" s="154" t="str">
        <f t="shared" si="87"/>
        <v>项</v>
      </c>
    </row>
    <row r="1214" ht="36" customHeight="1" spans="1:8">
      <c r="A1214" s="154">
        <f t="shared" si="84"/>
        <v>7</v>
      </c>
      <c r="B1214" s="387">
        <v>2220119</v>
      </c>
      <c r="C1214" s="397" t="s">
        <v>1048</v>
      </c>
      <c r="D1214" s="283">
        <f>VLOOKUP(B1214,'[3]24'!$B$4:$D$1296,3,FALSE)</f>
        <v>0</v>
      </c>
      <c r="E1214" s="283">
        <v>0</v>
      </c>
      <c r="F1214" s="281" t="str">
        <f t="shared" si="85"/>
        <v/>
      </c>
      <c r="G1214" s="249" t="str">
        <f t="shared" si="86"/>
        <v>否</v>
      </c>
      <c r="H1214" s="154" t="str">
        <f t="shared" si="87"/>
        <v>项</v>
      </c>
    </row>
    <row r="1215" ht="36" customHeight="1" spans="1:8">
      <c r="A1215" s="154">
        <f t="shared" si="84"/>
        <v>7</v>
      </c>
      <c r="B1215" s="387">
        <v>2220120</v>
      </c>
      <c r="C1215" s="397" t="s">
        <v>1049</v>
      </c>
      <c r="D1215" s="283">
        <f>VLOOKUP(B1215,'[3]24'!$B$4:$D$1296,3,FALSE)</f>
        <v>0</v>
      </c>
      <c r="E1215" s="283">
        <v>0</v>
      </c>
      <c r="F1215" s="281" t="str">
        <f t="shared" si="85"/>
        <v/>
      </c>
      <c r="G1215" s="249" t="str">
        <f t="shared" si="86"/>
        <v>否</v>
      </c>
      <c r="H1215" s="154" t="str">
        <f t="shared" si="87"/>
        <v>项</v>
      </c>
    </row>
    <row r="1216" ht="36" customHeight="1" spans="1:8">
      <c r="A1216" s="154">
        <f t="shared" si="84"/>
        <v>7</v>
      </c>
      <c r="B1216" s="387">
        <v>2220121</v>
      </c>
      <c r="C1216" s="397" t="s">
        <v>1050</v>
      </c>
      <c r="D1216" s="283">
        <f>VLOOKUP(B1216,'[3]24'!$B$4:$D$1296,3,FALSE)</f>
        <v>0</v>
      </c>
      <c r="E1216" s="283">
        <v>0</v>
      </c>
      <c r="F1216" s="281" t="str">
        <f t="shared" si="85"/>
        <v/>
      </c>
      <c r="G1216" s="249" t="str">
        <f t="shared" si="86"/>
        <v>否</v>
      </c>
      <c r="H1216" s="154" t="str">
        <f t="shared" si="87"/>
        <v>项</v>
      </c>
    </row>
    <row r="1217" ht="36" customHeight="1" spans="1:8">
      <c r="A1217" s="154">
        <f t="shared" si="84"/>
        <v>7</v>
      </c>
      <c r="B1217" s="385">
        <v>2220150</v>
      </c>
      <c r="C1217" s="278" t="s">
        <v>147</v>
      </c>
      <c r="D1217" s="283">
        <f>VLOOKUP(B1217,'[3]24'!$B$4:$D$1296,3,FALSE)</f>
        <v>0</v>
      </c>
      <c r="E1217" s="283">
        <v>0</v>
      </c>
      <c r="F1217" s="281" t="str">
        <f t="shared" si="85"/>
        <v/>
      </c>
      <c r="G1217" s="249" t="str">
        <f t="shared" si="86"/>
        <v>否</v>
      </c>
      <c r="H1217" s="154" t="str">
        <f t="shared" si="87"/>
        <v>项</v>
      </c>
    </row>
    <row r="1218" ht="36" customHeight="1" spans="1:8">
      <c r="A1218" s="154">
        <f t="shared" si="84"/>
        <v>7</v>
      </c>
      <c r="B1218" s="385">
        <v>2220199</v>
      </c>
      <c r="C1218" s="278" t="s">
        <v>1051</v>
      </c>
      <c r="D1218" s="283">
        <f>VLOOKUP(B1218,'[3]24'!$B$4:$D$1296,3,FALSE)</f>
        <v>9</v>
      </c>
      <c r="E1218" s="283">
        <v>6</v>
      </c>
      <c r="F1218" s="281">
        <f t="shared" si="85"/>
        <v>-0.333</v>
      </c>
      <c r="G1218" s="249" t="str">
        <f t="shared" si="86"/>
        <v>是</v>
      </c>
      <c r="H1218" s="154" t="str">
        <f t="shared" si="87"/>
        <v>项</v>
      </c>
    </row>
    <row r="1219" ht="36" customHeight="1" spans="1:8">
      <c r="A1219" s="154">
        <f t="shared" si="84"/>
        <v>5</v>
      </c>
      <c r="B1219" s="384">
        <v>22202</v>
      </c>
      <c r="C1219" s="274" t="s">
        <v>1052</v>
      </c>
      <c r="D1219" s="307"/>
      <c r="E1219" s="307" t="e">
        <v>#N/A</v>
      </c>
      <c r="F1219" s="276" t="str">
        <f t="shared" si="85"/>
        <v/>
      </c>
      <c r="G1219" s="249" t="e">
        <f t="shared" si="86"/>
        <v>#N/A</v>
      </c>
      <c r="H1219" s="154" t="str">
        <f t="shared" si="87"/>
        <v>款</v>
      </c>
    </row>
    <row r="1220" ht="36" customHeight="1" spans="1:8">
      <c r="A1220" s="154">
        <f t="shared" si="84"/>
        <v>7</v>
      </c>
      <c r="B1220" s="385">
        <v>2220201</v>
      </c>
      <c r="C1220" s="278" t="s">
        <v>138</v>
      </c>
      <c r="D1220" s="283"/>
      <c r="E1220" s="283"/>
      <c r="F1220" s="281" t="str">
        <f t="shared" si="85"/>
        <v/>
      </c>
      <c r="G1220" s="249" t="str">
        <f t="shared" si="86"/>
        <v>否</v>
      </c>
      <c r="H1220" s="154" t="str">
        <f t="shared" si="87"/>
        <v>项</v>
      </c>
    </row>
    <row r="1221" ht="36" customHeight="1" spans="1:8">
      <c r="A1221" s="154">
        <f t="shared" ref="A1221:A1284" si="88">LEN(B1221)</f>
        <v>7</v>
      </c>
      <c r="B1221" s="385">
        <v>2220202</v>
      </c>
      <c r="C1221" s="278" t="s">
        <v>139</v>
      </c>
      <c r="D1221" s="283"/>
      <c r="E1221" s="283"/>
      <c r="F1221" s="281" t="str">
        <f t="shared" ref="F1221:F1284" si="89">IF(D1221&lt;&gt;0,E1221/D1221-1,"")</f>
        <v/>
      </c>
      <c r="G1221" s="249" t="str">
        <f t="shared" si="86"/>
        <v>否</v>
      </c>
      <c r="H1221" s="154" t="str">
        <f t="shared" si="87"/>
        <v>项</v>
      </c>
    </row>
    <row r="1222" ht="36" customHeight="1" spans="1:8">
      <c r="A1222" s="154">
        <f t="shared" si="88"/>
        <v>7</v>
      </c>
      <c r="B1222" s="385">
        <v>2220203</v>
      </c>
      <c r="C1222" s="278" t="s">
        <v>140</v>
      </c>
      <c r="D1222" s="283"/>
      <c r="E1222" s="283"/>
      <c r="F1222" s="281" t="str">
        <f t="shared" si="89"/>
        <v/>
      </c>
      <c r="G1222" s="249" t="str">
        <f t="shared" si="86"/>
        <v>否</v>
      </c>
      <c r="H1222" s="154" t="str">
        <f t="shared" si="87"/>
        <v>项</v>
      </c>
    </row>
    <row r="1223" ht="36" customHeight="1" spans="1:8">
      <c r="A1223" s="154">
        <f t="shared" si="88"/>
        <v>7</v>
      </c>
      <c r="B1223" s="385">
        <v>2220204</v>
      </c>
      <c r="C1223" s="278" t="s">
        <v>1053</v>
      </c>
      <c r="D1223" s="283"/>
      <c r="E1223" s="283"/>
      <c r="F1223" s="281" t="str">
        <f t="shared" si="89"/>
        <v/>
      </c>
      <c r="G1223" s="249" t="str">
        <f t="shared" si="86"/>
        <v>否</v>
      </c>
      <c r="H1223" s="154" t="str">
        <f t="shared" si="87"/>
        <v>项</v>
      </c>
    </row>
    <row r="1224" ht="36" customHeight="1" spans="1:8">
      <c r="A1224" s="154">
        <f t="shared" si="88"/>
        <v>7</v>
      </c>
      <c r="B1224" s="385">
        <v>2220205</v>
      </c>
      <c r="C1224" s="278" t="s">
        <v>1054</v>
      </c>
      <c r="D1224" s="283"/>
      <c r="E1224" s="283"/>
      <c r="F1224" s="281" t="str">
        <f t="shared" si="89"/>
        <v/>
      </c>
      <c r="G1224" s="249" t="str">
        <f t="shared" si="86"/>
        <v>否</v>
      </c>
      <c r="H1224" s="154" t="str">
        <f t="shared" si="87"/>
        <v>项</v>
      </c>
    </row>
    <row r="1225" ht="36" customHeight="1" spans="1:8">
      <c r="A1225" s="154">
        <f t="shared" si="88"/>
        <v>7</v>
      </c>
      <c r="B1225" s="385">
        <v>2220206</v>
      </c>
      <c r="C1225" s="278" t="s">
        <v>1055</v>
      </c>
      <c r="D1225" s="283"/>
      <c r="E1225" s="283"/>
      <c r="F1225" s="281" t="str">
        <f t="shared" si="89"/>
        <v/>
      </c>
      <c r="G1225" s="249" t="str">
        <f t="shared" si="86"/>
        <v>否</v>
      </c>
      <c r="H1225" s="154" t="str">
        <f t="shared" si="87"/>
        <v>项</v>
      </c>
    </row>
    <row r="1226" ht="36" customHeight="1" spans="1:8">
      <c r="A1226" s="154">
        <f t="shared" si="88"/>
        <v>7</v>
      </c>
      <c r="B1226" s="385">
        <v>2220207</v>
      </c>
      <c r="C1226" s="278" t="s">
        <v>1056</v>
      </c>
      <c r="D1226" s="283"/>
      <c r="E1226" s="283"/>
      <c r="F1226" s="281" t="str">
        <f t="shared" si="89"/>
        <v/>
      </c>
      <c r="G1226" s="249" t="str">
        <f t="shared" si="86"/>
        <v>否</v>
      </c>
      <c r="H1226" s="154" t="str">
        <f t="shared" si="87"/>
        <v>项</v>
      </c>
    </row>
    <row r="1227" ht="36" customHeight="1" spans="1:8">
      <c r="A1227" s="154">
        <f t="shared" si="88"/>
        <v>7</v>
      </c>
      <c r="B1227" s="385">
        <v>2220209</v>
      </c>
      <c r="C1227" s="278" t="s">
        <v>1057</v>
      </c>
      <c r="D1227" s="283"/>
      <c r="E1227" s="283"/>
      <c r="F1227" s="281" t="str">
        <f t="shared" si="89"/>
        <v/>
      </c>
      <c r="G1227" s="249" t="str">
        <f t="shared" si="86"/>
        <v>否</v>
      </c>
      <c r="H1227" s="154" t="str">
        <f t="shared" si="87"/>
        <v>项</v>
      </c>
    </row>
    <row r="1228" ht="36" customHeight="1" spans="1:8">
      <c r="A1228" s="154">
        <f t="shared" si="88"/>
        <v>7</v>
      </c>
      <c r="B1228" s="385">
        <v>2220210</v>
      </c>
      <c r="C1228" s="278" t="s">
        <v>1058</v>
      </c>
      <c r="D1228" s="283"/>
      <c r="E1228" s="283"/>
      <c r="F1228" s="281" t="str">
        <f t="shared" si="89"/>
        <v/>
      </c>
      <c r="G1228" s="249" t="str">
        <f t="shared" si="86"/>
        <v>否</v>
      </c>
      <c r="H1228" s="154" t="str">
        <f t="shared" si="87"/>
        <v>项</v>
      </c>
    </row>
    <row r="1229" ht="36" customHeight="1" spans="1:8">
      <c r="A1229" s="154">
        <f t="shared" si="88"/>
        <v>7</v>
      </c>
      <c r="B1229" s="385">
        <v>2220211</v>
      </c>
      <c r="C1229" s="278" t="s">
        <v>1059</v>
      </c>
      <c r="D1229" s="283"/>
      <c r="E1229" s="283"/>
      <c r="F1229" s="281" t="str">
        <f t="shared" si="89"/>
        <v/>
      </c>
      <c r="G1229" s="249" t="str">
        <f t="shared" si="86"/>
        <v>否</v>
      </c>
      <c r="H1229" s="154" t="str">
        <f t="shared" si="87"/>
        <v>项</v>
      </c>
    </row>
    <row r="1230" ht="36" customHeight="1" spans="1:8">
      <c r="A1230" s="154">
        <f t="shared" si="88"/>
        <v>7</v>
      </c>
      <c r="B1230" s="385">
        <v>2220212</v>
      </c>
      <c r="C1230" s="278" t="s">
        <v>1060</v>
      </c>
      <c r="D1230" s="283"/>
      <c r="E1230" s="283"/>
      <c r="F1230" s="281" t="str">
        <f t="shared" si="89"/>
        <v/>
      </c>
      <c r="G1230" s="249" t="str">
        <f t="shared" si="86"/>
        <v>否</v>
      </c>
      <c r="H1230" s="154" t="str">
        <f t="shared" si="87"/>
        <v>项</v>
      </c>
    </row>
    <row r="1231" ht="36" customHeight="1" spans="1:8">
      <c r="A1231" s="154">
        <f t="shared" si="88"/>
        <v>7</v>
      </c>
      <c r="B1231" s="385">
        <v>2220250</v>
      </c>
      <c r="C1231" s="278" t="s">
        <v>147</v>
      </c>
      <c r="D1231" s="283"/>
      <c r="E1231" s="283"/>
      <c r="F1231" s="281" t="str">
        <f t="shared" si="89"/>
        <v/>
      </c>
      <c r="G1231" s="249" t="str">
        <f t="shared" si="86"/>
        <v>否</v>
      </c>
      <c r="H1231" s="154" t="str">
        <f t="shared" si="87"/>
        <v>项</v>
      </c>
    </row>
    <row r="1232" ht="36" customHeight="1" spans="1:8">
      <c r="A1232" s="154">
        <f t="shared" si="88"/>
        <v>7</v>
      </c>
      <c r="B1232" s="385">
        <v>2220299</v>
      </c>
      <c r="C1232" s="278" t="s">
        <v>1061</v>
      </c>
      <c r="D1232" s="283"/>
      <c r="E1232" s="283"/>
      <c r="F1232" s="281" t="str">
        <f t="shared" si="89"/>
        <v/>
      </c>
      <c r="G1232" s="249" t="str">
        <f t="shared" si="86"/>
        <v>否</v>
      </c>
      <c r="H1232" s="154" t="str">
        <f t="shared" si="87"/>
        <v>项</v>
      </c>
    </row>
    <row r="1233" ht="36" customHeight="1" spans="1:8">
      <c r="A1233" s="154">
        <f t="shared" si="88"/>
        <v>5</v>
      </c>
      <c r="B1233" s="384">
        <v>22203</v>
      </c>
      <c r="C1233" s="274" t="s">
        <v>1062</v>
      </c>
      <c r="D1233" s="307">
        <f>VLOOKUP(B1233,'[3]24'!$B$4:$D$1296,3,FALSE)</f>
        <v>0</v>
      </c>
      <c r="E1233" s="307">
        <v>0</v>
      </c>
      <c r="F1233" s="276" t="str">
        <f t="shared" si="89"/>
        <v/>
      </c>
      <c r="G1233" s="249" t="str">
        <f t="shared" si="86"/>
        <v>否</v>
      </c>
      <c r="H1233" s="154" t="str">
        <f t="shared" si="87"/>
        <v>款</v>
      </c>
    </row>
    <row r="1234" ht="36" customHeight="1" spans="1:8">
      <c r="A1234" s="154">
        <f t="shared" si="88"/>
        <v>7</v>
      </c>
      <c r="B1234" s="385">
        <v>2220301</v>
      </c>
      <c r="C1234" s="278" t="s">
        <v>1063</v>
      </c>
      <c r="D1234" s="283">
        <f>VLOOKUP(B1234,'[3]24'!$B$4:$D$1296,3,FALSE)</f>
        <v>0</v>
      </c>
      <c r="E1234" s="283">
        <v>0</v>
      </c>
      <c r="F1234" s="281" t="str">
        <f t="shared" si="89"/>
        <v/>
      </c>
      <c r="G1234" s="249" t="str">
        <f t="shared" si="86"/>
        <v>否</v>
      </c>
      <c r="H1234" s="154" t="str">
        <f t="shared" si="87"/>
        <v>项</v>
      </c>
    </row>
    <row r="1235" ht="36" customHeight="1" spans="1:8">
      <c r="A1235" s="154">
        <f t="shared" si="88"/>
        <v>7</v>
      </c>
      <c r="B1235" s="385">
        <v>2220303</v>
      </c>
      <c r="C1235" s="278" t="s">
        <v>1064</v>
      </c>
      <c r="D1235" s="283">
        <f>VLOOKUP(B1235,'[3]24'!$B$4:$D$1296,3,FALSE)</f>
        <v>0</v>
      </c>
      <c r="E1235" s="283">
        <v>0</v>
      </c>
      <c r="F1235" s="281" t="str">
        <f t="shared" si="89"/>
        <v/>
      </c>
      <c r="G1235" s="249" t="str">
        <f t="shared" si="86"/>
        <v>否</v>
      </c>
      <c r="H1235" s="154" t="str">
        <f t="shared" si="87"/>
        <v>项</v>
      </c>
    </row>
    <row r="1236" ht="36" customHeight="1" spans="1:8">
      <c r="A1236" s="154">
        <f t="shared" si="88"/>
        <v>7</v>
      </c>
      <c r="B1236" s="385">
        <v>2220304</v>
      </c>
      <c r="C1236" s="278" t="s">
        <v>1065</v>
      </c>
      <c r="D1236" s="283">
        <f>VLOOKUP(B1236,'[3]24'!$B$4:$D$1296,3,FALSE)</f>
        <v>0</v>
      </c>
      <c r="E1236" s="283">
        <v>0</v>
      </c>
      <c r="F1236" s="281" t="str">
        <f t="shared" si="89"/>
        <v/>
      </c>
      <c r="G1236" s="249" t="str">
        <f t="shared" si="86"/>
        <v>否</v>
      </c>
      <c r="H1236" s="154" t="str">
        <f t="shared" si="87"/>
        <v>项</v>
      </c>
    </row>
    <row r="1237" ht="36" customHeight="1" spans="1:8">
      <c r="A1237" s="154">
        <f t="shared" si="88"/>
        <v>7</v>
      </c>
      <c r="B1237" s="387">
        <v>2220305</v>
      </c>
      <c r="C1237" s="397" t="s">
        <v>1066</v>
      </c>
      <c r="D1237" s="283">
        <f>VLOOKUP(B1237,'[3]24'!$B$4:$D$1296,3,FALSE)</f>
        <v>0</v>
      </c>
      <c r="E1237" s="283">
        <v>0</v>
      </c>
      <c r="F1237" s="281" t="str">
        <f t="shared" si="89"/>
        <v/>
      </c>
      <c r="G1237" s="249" t="str">
        <f t="shared" si="86"/>
        <v>否</v>
      </c>
      <c r="H1237" s="154" t="str">
        <f t="shared" si="87"/>
        <v>项</v>
      </c>
    </row>
    <row r="1238" ht="36" customHeight="1" spans="1:8">
      <c r="A1238" s="154">
        <f t="shared" si="88"/>
        <v>7</v>
      </c>
      <c r="B1238" s="385">
        <v>2220399</v>
      </c>
      <c r="C1238" s="278" t="s">
        <v>1067</v>
      </c>
      <c r="D1238" s="283">
        <f>VLOOKUP(B1238,'[3]24'!$B$4:$D$1296,3,FALSE)</f>
        <v>0</v>
      </c>
      <c r="E1238" s="283">
        <v>0</v>
      </c>
      <c r="F1238" s="281" t="str">
        <f t="shared" si="89"/>
        <v/>
      </c>
      <c r="G1238" s="249" t="str">
        <f t="shared" si="86"/>
        <v>否</v>
      </c>
      <c r="H1238" s="154" t="str">
        <f t="shared" si="87"/>
        <v>项</v>
      </c>
    </row>
    <row r="1239" ht="36" customHeight="1" spans="1:8">
      <c r="A1239" s="154">
        <f t="shared" si="88"/>
        <v>5</v>
      </c>
      <c r="B1239" s="384">
        <v>22204</v>
      </c>
      <c r="C1239" s="274" t="s">
        <v>1068</v>
      </c>
      <c r="D1239" s="307">
        <f>VLOOKUP(B1239,'[3]24'!$B$4:$D$1296,3,FALSE)</f>
        <v>21</v>
      </c>
      <c r="E1239" s="307">
        <v>90</v>
      </c>
      <c r="F1239" s="276">
        <f t="shared" si="89"/>
        <v>3.286</v>
      </c>
      <c r="G1239" s="249" t="str">
        <f t="shared" si="86"/>
        <v>是</v>
      </c>
      <c r="H1239" s="154" t="str">
        <f t="shared" si="87"/>
        <v>款</v>
      </c>
    </row>
    <row r="1240" ht="36" customHeight="1" spans="1:8">
      <c r="A1240" s="154">
        <f t="shared" si="88"/>
        <v>7</v>
      </c>
      <c r="B1240" s="385">
        <v>2220401</v>
      </c>
      <c r="C1240" s="278" t="s">
        <v>1069</v>
      </c>
      <c r="D1240" s="283">
        <f>VLOOKUP(B1240,'[3]24'!$B$4:$D$1296,3,FALSE)</f>
        <v>21</v>
      </c>
      <c r="E1240" s="283">
        <v>90</v>
      </c>
      <c r="F1240" s="281">
        <f t="shared" si="89"/>
        <v>3.286</v>
      </c>
      <c r="G1240" s="249" t="str">
        <f t="shared" si="86"/>
        <v>是</v>
      </c>
      <c r="H1240" s="154" t="str">
        <f t="shared" si="87"/>
        <v>项</v>
      </c>
    </row>
    <row r="1241" ht="36" customHeight="1" spans="1:8">
      <c r="A1241" s="154">
        <f t="shared" si="88"/>
        <v>7</v>
      </c>
      <c r="B1241" s="385">
        <v>2220402</v>
      </c>
      <c r="C1241" s="278" t="s">
        <v>1070</v>
      </c>
      <c r="D1241" s="283">
        <f>VLOOKUP(B1241,'[3]24'!$B$4:$D$1296,3,FALSE)</f>
        <v>0</v>
      </c>
      <c r="E1241" s="283">
        <v>0</v>
      </c>
      <c r="F1241" s="281" t="str">
        <f t="shared" si="89"/>
        <v/>
      </c>
      <c r="G1241" s="249" t="str">
        <f t="shared" si="86"/>
        <v>否</v>
      </c>
      <c r="H1241" s="154" t="str">
        <f t="shared" si="87"/>
        <v>项</v>
      </c>
    </row>
    <row r="1242" ht="36" customHeight="1" spans="1:8">
      <c r="A1242" s="154">
        <f t="shared" si="88"/>
        <v>7</v>
      </c>
      <c r="B1242" s="385">
        <v>2220403</v>
      </c>
      <c r="C1242" s="278" t="s">
        <v>1071</v>
      </c>
      <c r="D1242" s="283">
        <f>VLOOKUP(B1242,'[3]24'!$B$4:$D$1296,3,FALSE)</f>
        <v>0</v>
      </c>
      <c r="E1242" s="283">
        <v>0</v>
      </c>
      <c r="F1242" s="281" t="str">
        <f t="shared" si="89"/>
        <v/>
      </c>
      <c r="G1242" s="249" t="str">
        <f t="shared" si="86"/>
        <v>否</v>
      </c>
      <c r="H1242" s="154" t="str">
        <f t="shared" si="87"/>
        <v>项</v>
      </c>
    </row>
    <row r="1243" ht="36" customHeight="1" spans="1:8">
      <c r="A1243" s="154">
        <f t="shared" si="88"/>
        <v>7</v>
      </c>
      <c r="B1243" s="385">
        <v>2220404</v>
      </c>
      <c r="C1243" s="278" t="s">
        <v>1072</v>
      </c>
      <c r="D1243" s="283">
        <f>VLOOKUP(B1243,'[3]24'!$B$4:$D$1296,3,FALSE)</f>
        <v>0</v>
      </c>
      <c r="E1243" s="283">
        <v>0</v>
      </c>
      <c r="F1243" s="281" t="str">
        <f t="shared" si="89"/>
        <v/>
      </c>
      <c r="G1243" s="249" t="str">
        <f t="shared" si="86"/>
        <v>否</v>
      </c>
      <c r="H1243" s="154" t="str">
        <f t="shared" si="87"/>
        <v>项</v>
      </c>
    </row>
    <row r="1244" ht="36" customHeight="1" spans="1:8">
      <c r="A1244" s="154">
        <f t="shared" si="88"/>
        <v>7</v>
      </c>
      <c r="B1244" s="385">
        <v>2220499</v>
      </c>
      <c r="C1244" s="278" t="s">
        <v>1073</v>
      </c>
      <c r="D1244" s="283">
        <f>VLOOKUP(B1244,'[3]24'!$B$4:$D$1296,3,FALSE)</f>
        <v>0</v>
      </c>
      <c r="E1244" s="283">
        <v>0</v>
      </c>
      <c r="F1244" s="281" t="str">
        <f t="shared" si="89"/>
        <v/>
      </c>
      <c r="G1244" s="249" t="str">
        <f t="shared" si="86"/>
        <v>否</v>
      </c>
      <c r="H1244" s="154" t="str">
        <f t="shared" si="87"/>
        <v>项</v>
      </c>
    </row>
    <row r="1245" ht="36" customHeight="1" spans="1:8">
      <c r="A1245" s="154">
        <f t="shared" si="88"/>
        <v>5</v>
      </c>
      <c r="B1245" s="384">
        <v>22205</v>
      </c>
      <c r="C1245" s="274" t="s">
        <v>1074</v>
      </c>
      <c r="D1245" s="307">
        <f>VLOOKUP(B1245,'[3]24'!$B$4:$D$1296,3,FALSE)</f>
        <v>29</v>
      </c>
      <c r="E1245" s="307">
        <v>32</v>
      </c>
      <c r="F1245" s="276">
        <f t="shared" si="89"/>
        <v>0.103</v>
      </c>
      <c r="G1245" s="249" t="str">
        <f t="shared" si="86"/>
        <v>是</v>
      </c>
      <c r="H1245" s="154" t="str">
        <f t="shared" si="87"/>
        <v>款</v>
      </c>
    </row>
    <row r="1246" ht="36" customHeight="1" spans="1:8">
      <c r="A1246" s="154">
        <f t="shared" si="88"/>
        <v>7</v>
      </c>
      <c r="B1246" s="385">
        <v>2220501</v>
      </c>
      <c r="C1246" s="278" t="s">
        <v>1075</v>
      </c>
      <c r="D1246" s="283">
        <f>VLOOKUP(B1246,'[3]24'!$B$4:$D$1296,3,FALSE)</f>
        <v>0</v>
      </c>
      <c r="E1246" s="283">
        <v>0</v>
      </c>
      <c r="F1246" s="281" t="str">
        <f t="shared" si="89"/>
        <v/>
      </c>
      <c r="G1246" s="249" t="str">
        <f t="shared" si="86"/>
        <v>否</v>
      </c>
      <c r="H1246" s="154" t="str">
        <f t="shared" si="87"/>
        <v>项</v>
      </c>
    </row>
    <row r="1247" ht="36" customHeight="1" spans="1:8">
      <c r="A1247" s="154">
        <f t="shared" si="88"/>
        <v>7</v>
      </c>
      <c r="B1247" s="385">
        <v>2220502</v>
      </c>
      <c r="C1247" s="278" t="s">
        <v>1076</v>
      </c>
      <c r="D1247" s="283">
        <f>VLOOKUP(B1247,'[3]24'!$B$4:$D$1296,3,FALSE)</f>
        <v>0</v>
      </c>
      <c r="E1247" s="283">
        <v>0</v>
      </c>
      <c r="F1247" s="281" t="str">
        <f t="shared" si="89"/>
        <v/>
      </c>
      <c r="G1247" s="249" t="str">
        <f t="shared" si="86"/>
        <v>否</v>
      </c>
      <c r="H1247" s="154" t="str">
        <f t="shared" si="87"/>
        <v>项</v>
      </c>
    </row>
    <row r="1248" ht="36" customHeight="1" spans="1:8">
      <c r="A1248" s="154">
        <f t="shared" si="88"/>
        <v>7</v>
      </c>
      <c r="B1248" s="385">
        <v>2220503</v>
      </c>
      <c r="C1248" s="278" t="s">
        <v>1077</v>
      </c>
      <c r="D1248" s="283">
        <f>VLOOKUP(B1248,'[3]24'!$B$4:$D$1296,3,FALSE)</f>
        <v>0</v>
      </c>
      <c r="E1248" s="283">
        <v>0</v>
      </c>
      <c r="F1248" s="281" t="str">
        <f t="shared" si="89"/>
        <v/>
      </c>
      <c r="G1248" s="249" t="str">
        <f t="shared" si="86"/>
        <v>否</v>
      </c>
      <c r="H1248" s="154" t="str">
        <f t="shared" si="87"/>
        <v>项</v>
      </c>
    </row>
    <row r="1249" ht="36" customHeight="1" spans="1:8">
      <c r="A1249" s="154">
        <f t="shared" si="88"/>
        <v>7</v>
      </c>
      <c r="B1249" s="385">
        <v>2220504</v>
      </c>
      <c r="C1249" s="278" t="s">
        <v>1078</v>
      </c>
      <c r="D1249" s="283">
        <f>VLOOKUP(B1249,'[3]24'!$B$4:$D$1296,3,FALSE)</f>
        <v>0</v>
      </c>
      <c r="E1249" s="283">
        <v>0</v>
      </c>
      <c r="F1249" s="281" t="str">
        <f t="shared" si="89"/>
        <v/>
      </c>
      <c r="G1249" s="249" t="str">
        <f t="shared" si="86"/>
        <v>否</v>
      </c>
      <c r="H1249" s="154" t="str">
        <f t="shared" si="87"/>
        <v>项</v>
      </c>
    </row>
    <row r="1250" ht="36" customHeight="1" spans="1:8">
      <c r="A1250" s="154">
        <f t="shared" si="88"/>
        <v>7</v>
      </c>
      <c r="B1250" s="385">
        <v>2220505</v>
      </c>
      <c r="C1250" s="278" t="s">
        <v>1079</v>
      </c>
      <c r="D1250" s="283">
        <f>VLOOKUP(B1250,'[3]24'!$B$4:$D$1296,3,FALSE)</f>
        <v>0</v>
      </c>
      <c r="E1250" s="283">
        <v>0</v>
      </c>
      <c r="F1250" s="281" t="str">
        <f t="shared" si="89"/>
        <v/>
      </c>
      <c r="G1250" s="249" t="str">
        <f t="shared" si="86"/>
        <v>否</v>
      </c>
      <c r="H1250" s="154" t="str">
        <f t="shared" si="87"/>
        <v>项</v>
      </c>
    </row>
    <row r="1251" ht="36" customHeight="1" spans="1:8">
      <c r="A1251" s="154">
        <f t="shared" si="88"/>
        <v>7</v>
      </c>
      <c r="B1251" s="385">
        <v>2220506</v>
      </c>
      <c r="C1251" s="278" t="s">
        <v>1080</v>
      </c>
      <c r="D1251" s="283">
        <f>VLOOKUP(B1251,'[3]24'!$B$4:$D$1296,3,FALSE)</f>
        <v>0</v>
      </c>
      <c r="E1251" s="283">
        <v>0</v>
      </c>
      <c r="F1251" s="281" t="str">
        <f t="shared" si="89"/>
        <v/>
      </c>
      <c r="G1251" s="249" t="str">
        <f t="shared" si="86"/>
        <v>否</v>
      </c>
      <c r="H1251" s="154" t="str">
        <f t="shared" si="87"/>
        <v>项</v>
      </c>
    </row>
    <row r="1252" ht="36" customHeight="1" spans="1:8">
      <c r="A1252" s="154">
        <f t="shared" si="88"/>
        <v>7</v>
      </c>
      <c r="B1252" s="385">
        <v>2220507</v>
      </c>
      <c r="C1252" s="278" t="s">
        <v>1081</v>
      </c>
      <c r="D1252" s="283">
        <f>VLOOKUP(B1252,'[3]24'!$B$4:$D$1296,3,FALSE)</f>
        <v>0</v>
      </c>
      <c r="E1252" s="283">
        <v>0</v>
      </c>
      <c r="F1252" s="281" t="str">
        <f t="shared" si="89"/>
        <v/>
      </c>
      <c r="G1252" s="249" t="str">
        <f t="shared" si="86"/>
        <v>否</v>
      </c>
      <c r="H1252" s="154" t="str">
        <f t="shared" si="87"/>
        <v>项</v>
      </c>
    </row>
    <row r="1253" ht="36" customHeight="1" spans="1:8">
      <c r="A1253" s="154">
        <f t="shared" si="88"/>
        <v>7</v>
      </c>
      <c r="B1253" s="385">
        <v>2220508</v>
      </c>
      <c r="C1253" s="278" t="s">
        <v>1082</v>
      </c>
      <c r="D1253" s="283">
        <f>VLOOKUP(B1253,'[3]24'!$B$4:$D$1296,3,FALSE)</f>
        <v>0</v>
      </c>
      <c r="E1253" s="283">
        <v>0</v>
      </c>
      <c r="F1253" s="281" t="str">
        <f t="shared" si="89"/>
        <v/>
      </c>
      <c r="G1253" s="249" t="str">
        <f t="shared" si="86"/>
        <v>否</v>
      </c>
      <c r="H1253" s="154" t="str">
        <f t="shared" si="87"/>
        <v>项</v>
      </c>
    </row>
    <row r="1254" ht="36" customHeight="1" spans="1:8">
      <c r="A1254" s="154">
        <f t="shared" si="88"/>
        <v>7</v>
      </c>
      <c r="B1254" s="385">
        <v>2220509</v>
      </c>
      <c r="C1254" s="278" t="s">
        <v>1083</v>
      </c>
      <c r="D1254" s="283">
        <f>VLOOKUP(B1254,'[3]24'!$B$4:$D$1296,3,FALSE)</f>
        <v>0</v>
      </c>
      <c r="E1254" s="283">
        <v>0</v>
      </c>
      <c r="F1254" s="281" t="str">
        <f t="shared" si="89"/>
        <v/>
      </c>
      <c r="G1254" s="249" t="str">
        <f t="shared" si="86"/>
        <v>否</v>
      </c>
      <c r="H1254" s="154" t="str">
        <f t="shared" si="87"/>
        <v>项</v>
      </c>
    </row>
    <row r="1255" ht="36" customHeight="1" spans="1:8">
      <c r="A1255" s="154">
        <f t="shared" si="88"/>
        <v>7</v>
      </c>
      <c r="B1255" s="385">
        <v>2220510</v>
      </c>
      <c r="C1255" s="278" t="s">
        <v>1084</v>
      </c>
      <c r="D1255" s="283">
        <f>VLOOKUP(B1255,'[3]24'!$B$4:$D$1296,3,FALSE)</f>
        <v>0</v>
      </c>
      <c r="E1255" s="283">
        <v>0</v>
      </c>
      <c r="F1255" s="281" t="str">
        <f t="shared" si="89"/>
        <v/>
      </c>
      <c r="G1255" s="249" t="str">
        <f t="shared" si="86"/>
        <v>否</v>
      </c>
      <c r="H1255" s="154" t="str">
        <f t="shared" si="87"/>
        <v>项</v>
      </c>
    </row>
    <row r="1256" ht="36" customHeight="1" spans="1:8">
      <c r="A1256" s="154">
        <f t="shared" si="88"/>
        <v>7</v>
      </c>
      <c r="B1256" s="278">
        <v>2220511</v>
      </c>
      <c r="C1256" s="278" t="s">
        <v>1085</v>
      </c>
      <c r="D1256" s="283">
        <f>VLOOKUP(B1256,'[3]24'!$B$4:$D$1296,3,FALSE)</f>
        <v>29</v>
      </c>
      <c r="E1256" s="283">
        <v>32</v>
      </c>
      <c r="F1256" s="281">
        <f t="shared" si="89"/>
        <v>0.103</v>
      </c>
      <c r="G1256" s="249" t="str">
        <f t="shared" si="86"/>
        <v>是</v>
      </c>
      <c r="H1256" s="154" t="str">
        <f t="shared" si="87"/>
        <v>项</v>
      </c>
    </row>
    <row r="1257" ht="36" customHeight="1" spans="1:8">
      <c r="A1257" s="154">
        <f t="shared" si="88"/>
        <v>7</v>
      </c>
      <c r="B1257" s="385">
        <v>2220599</v>
      </c>
      <c r="C1257" s="278" t="s">
        <v>1086</v>
      </c>
      <c r="D1257" s="283">
        <f>VLOOKUP(B1257,'[3]24'!$B$4:$D$1296,3,FALSE)</f>
        <v>0</v>
      </c>
      <c r="E1257" s="283">
        <v>0</v>
      </c>
      <c r="F1257" s="281" t="str">
        <f t="shared" si="89"/>
        <v/>
      </c>
      <c r="G1257" s="249" t="str">
        <f t="shared" si="86"/>
        <v>否</v>
      </c>
      <c r="H1257" s="154" t="str">
        <f t="shared" si="87"/>
        <v>项</v>
      </c>
    </row>
    <row r="1258" ht="36" customHeight="1" spans="1:8">
      <c r="A1258" s="154">
        <f t="shared" si="88"/>
        <v>3</v>
      </c>
      <c r="B1258" s="384">
        <v>224</v>
      </c>
      <c r="C1258" s="274" t="s">
        <v>111</v>
      </c>
      <c r="D1258" s="307">
        <f>VLOOKUP(B1258,'[3]24'!$B$4:$D$1296,3,FALSE)</f>
        <v>2018</v>
      </c>
      <c r="E1258" s="307">
        <v>1666</v>
      </c>
      <c r="F1258" s="276">
        <f t="shared" si="89"/>
        <v>-0.174</v>
      </c>
      <c r="G1258" s="249" t="str">
        <f t="shared" si="86"/>
        <v>是</v>
      </c>
      <c r="H1258" s="154" t="str">
        <f t="shared" si="87"/>
        <v>类</v>
      </c>
    </row>
    <row r="1259" ht="36" customHeight="1" spans="1:8">
      <c r="A1259" s="154">
        <f t="shared" si="88"/>
        <v>5</v>
      </c>
      <c r="B1259" s="384">
        <v>22401</v>
      </c>
      <c r="C1259" s="274" t="s">
        <v>1087</v>
      </c>
      <c r="D1259" s="307">
        <f>VLOOKUP(B1259,'[3]24'!$B$4:$D$1296,3,FALSE)</f>
        <v>848</v>
      </c>
      <c r="E1259" s="307">
        <v>599</v>
      </c>
      <c r="F1259" s="276">
        <f t="shared" si="89"/>
        <v>-0.294</v>
      </c>
      <c r="G1259" s="249" t="str">
        <f t="shared" si="86"/>
        <v>是</v>
      </c>
      <c r="H1259" s="154" t="str">
        <f t="shared" si="87"/>
        <v>款</v>
      </c>
    </row>
    <row r="1260" ht="36" customHeight="1" spans="1:8">
      <c r="A1260" s="154">
        <f t="shared" si="88"/>
        <v>7</v>
      </c>
      <c r="B1260" s="385">
        <v>2240101</v>
      </c>
      <c r="C1260" s="278" t="s">
        <v>138</v>
      </c>
      <c r="D1260" s="283">
        <f>VLOOKUP(B1260,'[3]24'!$B$4:$D$1296,3,FALSE)</f>
        <v>375</v>
      </c>
      <c r="E1260" s="283">
        <v>331</v>
      </c>
      <c r="F1260" s="281">
        <f t="shared" si="89"/>
        <v>-0.117</v>
      </c>
      <c r="G1260" s="249" t="str">
        <f t="shared" si="86"/>
        <v>是</v>
      </c>
      <c r="H1260" s="154" t="str">
        <f t="shared" si="87"/>
        <v>项</v>
      </c>
    </row>
    <row r="1261" ht="36" customHeight="1" spans="1:8">
      <c r="A1261" s="154">
        <f t="shared" si="88"/>
        <v>7</v>
      </c>
      <c r="B1261" s="385">
        <v>2240102</v>
      </c>
      <c r="C1261" s="278" t="s">
        <v>139</v>
      </c>
      <c r="D1261" s="283">
        <f>VLOOKUP(B1261,'[3]24'!$B$4:$D$1296,3,FALSE)</f>
        <v>0</v>
      </c>
      <c r="E1261" s="283">
        <v>0</v>
      </c>
      <c r="F1261" s="281" t="str">
        <f t="shared" si="89"/>
        <v/>
      </c>
      <c r="G1261" s="249" t="str">
        <f t="shared" ref="G1261:G1324" si="90">IF(LEN(B1261)=3,"是",IF(C1261&lt;&gt;"",IF(SUM(D1261:E1261)&lt;&gt;0,"是","否"),"是"))</f>
        <v>否</v>
      </c>
      <c r="H1261" s="154" t="str">
        <f t="shared" ref="H1261:H1324" si="91">IF(LEN(B1261)=3,"类",IF(LEN(B1261)=5,"款","项"))</f>
        <v>项</v>
      </c>
    </row>
    <row r="1262" ht="36" customHeight="1" spans="1:8">
      <c r="A1262" s="154">
        <f t="shared" si="88"/>
        <v>7</v>
      </c>
      <c r="B1262" s="385">
        <v>2240103</v>
      </c>
      <c r="C1262" s="278" t="s">
        <v>140</v>
      </c>
      <c r="D1262" s="283">
        <f>VLOOKUP(B1262,'[3]24'!$B$4:$D$1296,3,FALSE)</f>
        <v>0</v>
      </c>
      <c r="E1262" s="283">
        <v>0</v>
      </c>
      <c r="F1262" s="281" t="str">
        <f t="shared" si="89"/>
        <v/>
      </c>
      <c r="G1262" s="249" t="str">
        <f t="shared" si="90"/>
        <v>否</v>
      </c>
      <c r="H1262" s="154" t="str">
        <f t="shared" si="91"/>
        <v>项</v>
      </c>
    </row>
    <row r="1263" ht="36" customHeight="1" spans="1:8">
      <c r="A1263" s="154">
        <f t="shared" si="88"/>
        <v>7</v>
      </c>
      <c r="B1263" s="385">
        <v>2240104</v>
      </c>
      <c r="C1263" s="278" t="s">
        <v>1088</v>
      </c>
      <c r="D1263" s="283">
        <f>VLOOKUP(B1263,'[3]24'!$B$4:$D$1296,3,FALSE)</f>
        <v>0</v>
      </c>
      <c r="E1263" s="283">
        <v>0</v>
      </c>
      <c r="F1263" s="281" t="str">
        <f t="shared" si="89"/>
        <v/>
      </c>
      <c r="G1263" s="249" t="str">
        <f t="shared" si="90"/>
        <v>否</v>
      </c>
      <c r="H1263" s="154" t="str">
        <f t="shared" si="91"/>
        <v>项</v>
      </c>
    </row>
    <row r="1264" ht="36" customHeight="1" spans="1:8">
      <c r="A1264" s="154">
        <f t="shared" si="88"/>
        <v>7</v>
      </c>
      <c r="B1264" s="385">
        <v>2240105</v>
      </c>
      <c r="C1264" s="278" t="s">
        <v>1089</v>
      </c>
      <c r="D1264" s="283">
        <f>VLOOKUP(B1264,'[3]24'!$B$4:$D$1296,3,FALSE)</f>
        <v>0</v>
      </c>
      <c r="E1264" s="283">
        <v>0</v>
      </c>
      <c r="F1264" s="281" t="str">
        <f t="shared" si="89"/>
        <v/>
      </c>
      <c r="G1264" s="249" t="str">
        <f t="shared" si="90"/>
        <v>否</v>
      </c>
      <c r="H1264" s="154" t="str">
        <f t="shared" si="91"/>
        <v>项</v>
      </c>
    </row>
    <row r="1265" ht="36" customHeight="1" spans="1:8">
      <c r="A1265" s="154">
        <f t="shared" si="88"/>
        <v>7</v>
      </c>
      <c r="B1265" s="385">
        <v>2240106</v>
      </c>
      <c r="C1265" s="278" t="s">
        <v>1090</v>
      </c>
      <c r="D1265" s="283">
        <f>VLOOKUP(B1265,'[3]24'!$B$4:$D$1296,3,FALSE)</f>
        <v>120</v>
      </c>
      <c r="E1265" s="283">
        <v>60</v>
      </c>
      <c r="F1265" s="281">
        <f t="shared" si="89"/>
        <v>-0.5</v>
      </c>
      <c r="G1265" s="249" t="str">
        <f t="shared" si="90"/>
        <v>是</v>
      </c>
      <c r="H1265" s="154" t="str">
        <f t="shared" si="91"/>
        <v>项</v>
      </c>
    </row>
    <row r="1266" ht="36" customHeight="1" spans="1:8">
      <c r="A1266" s="154">
        <f t="shared" si="88"/>
        <v>7</v>
      </c>
      <c r="B1266" s="385">
        <v>2240107</v>
      </c>
      <c r="C1266" s="278" t="s">
        <v>1091</v>
      </c>
      <c r="D1266" s="283"/>
      <c r="E1266" s="283"/>
      <c r="F1266" s="281" t="str">
        <f t="shared" si="89"/>
        <v/>
      </c>
      <c r="G1266" s="249" t="str">
        <f t="shared" si="90"/>
        <v>否</v>
      </c>
      <c r="H1266" s="154" t="str">
        <f t="shared" si="91"/>
        <v>项</v>
      </c>
    </row>
    <row r="1267" ht="36" customHeight="1" spans="1:8">
      <c r="A1267" s="154">
        <f t="shared" si="88"/>
        <v>7</v>
      </c>
      <c r="B1267" s="385">
        <v>2240108</v>
      </c>
      <c r="C1267" s="278" t="s">
        <v>1092</v>
      </c>
      <c r="D1267" s="283">
        <f>VLOOKUP(B1267,'[3]24'!$B$4:$D$1296,3,FALSE)</f>
        <v>0</v>
      </c>
      <c r="E1267" s="283">
        <v>0</v>
      </c>
      <c r="F1267" s="281" t="str">
        <f t="shared" si="89"/>
        <v/>
      </c>
      <c r="G1267" s="249" t="str">
        <f t="shared" si="90"/>
        <v>否</v>
      </c>
      <c r="H1267" s="154" t="str">
        <f t="shared" si="91"/>
        <v>项</v>
      </c>
    </row>
    <row r="1268" ht="36" customHeight="1" spans="1:8">
      <c r="A1268" s="154">
        <f t="shared" si="88"/>
        <v>7</v>
      </c>
      <c r="B1268" s="385">
        <v>2240109</v>
      </c>
      <c r="C1268" s="278" t="s">
        <v>1093</v>
      </c>
      <c r="D1268" s="283">
        <f>VLOOKUP(B1268,'[3]24'!$B$4:$D$1296,3,FALSE)</f>
        <v>113</v>
      </c>
      <c r="E1268" s="283">
        <v>50</v>
      </c>
      <c r="F1268" s="281">
        <f t="shared" si="89"/>
        <v>-0.558</v>
      </c>
      <c r="G1268" s="249" t="str">
        <f t="shared" si="90"/>
        <v>是</v>
      </c>
      <c r="H1268" s="154" t="str">
        <f t="shared" si="91"/>
        <v>项</v>
      </c>
    </row>
    <row r="1269" ht="36" customHeight="1" spans="1:8">
      <c r="A1269" s="154">
        <f t="shared" si="88"/>
        <v>7</v>
      </c>
      <c r="B1269" s="385">
        <v>2240150</v>
      </c>
      <c r="C1269" s="278" t="s">
        <v>147</v>
      </c>
      <c r="D1269" s="283">
        <f>VLOOKUP(B1269,'[3]24'!$B$4:$D$1296,3,FALSE)</f>
        <v>240</v>
      </c>
      <c r="E1269" s="283">
        <v>158</v>
      </c>
      <c r="F1269" s="281">
        <f t="shared" si="89"/>
        <v>-0.342</v>
      </c>
      <c r="G1269" s="249" t="str">
        <f t="shared" si="90"/>
        <v>是</v>
      </c>
      <c r="H1269" s="154" t="str">
        <f t="shared" si="91"/>
        <v>项</v>
      </c>
    </row>
    <row r="1270" ht="36" customHeight="1" spans="1:8">
      <c r="A1270" s="154">
        <f t="shared" si="88"/>
        <v>7</v>
      </c>
      <c r="B1270" s="385">
        <v>2240199</v>
      </c>
      <c r="C1270" s="278" t="s">
        <v>1094</v>
      </c>
      <c r="D1270" s="283">
        <f>VLOOKUP(B1270,'[3]24'!$B$4:$D$1296,3,FALSE)</f>
        <v>0</v>
      </c>
      <c r="E1270" s="283">
        <v>0</v>
      </c>
      <c r="F1270" s="281" t="str">
        <f t="shared" si="89"/>
        <v/>
      </c>
      <c r="G1270" s="249" t="str">
        <f t="shared" si="90"/>
        <v>否</v>
      </c>
      <c r="H1270" s="154" t="str">
        <f t="shared" si="91"/>
        <v>项</v>
      </c>
    </row>
    <row r="1271" ht="36" customHeight="1" spans="1:8">
      <c r="A1271" s="154">
        <f t="shared" si="88"/>
        <v>5</v>
      </c>
      <c r="B1271" s="384">
        <v>22402</v>
      </c>
      <c r="C1271" s="274" t="s">
        <v>1095</v>
      </c>
      <c r="D1271" s="307">
        <f>VLOOKUP(B1271,'[3]24'!$B$4:$D$1296,3,FALSE)</f>
        <v>1001</v>
      </c>
      <c r="E1271" s="307">
        <v>805</v>
      </c>
      <c r="F1271" s="276">
        <f t="shared" si="89"/>
        <v>-0.196</v>
      </c>
      <c r="G1271" s="249" t="str">
        <f t="shared" si="90"/>
        <v>是</v>
      </c>
      <c r="H1271" s="154" t="str">
        <f t="shared" si="91"/>
        <v>款</v>
      </c>
    </row>
    <row r="1272" ht="36" customHeight="1" spans="1:8">
      <c r="A1272" s="154">
        <f t="shared" si="88"/>
        <v>7</v>
      </c>
      <c r="B1272" s="385">
        <v>2240201</v>
      </c>
      <c r="C1272" s="278" t="s">
        <v>138</v>
      </c>
      <c r="D1272" s="283">
        <f>VLOOKUP(B1272,'[3]24'!$B$4:$D$1296,3,FALSE)</f>
        <v>491</v>
      </c>
      <c r="E1272" s="283">
        <v>277</v>
      </c>
      <c r="F1272" s="281">
        <f t="shared" si="89"/>
        <v>-0.436</v>
      </c>
      <c r="G1272" s="249" t="str">
        <f t="shared" si="90"/>
        <v>是</v>
      </c>
      <c r="H1272" s="154" t="str">
        <f t="shared" si="91"/>
        <v>项</v>
      </c>
    </row>
    <row r="1273" ht="36" customHeight="1" spans="1:8">
      <c r="A1273" s="154">
        <f t="shared" si="88"/>
        <v>7</v>
      </c>
      <c r="B1273" s="385">
        <v>2240202</v>
      </c>
      <c r="C1273" s="278" t="s">
        <v>139</v>
      </c>
      <c r="D1273" s="283">
        <f>VLOOKUP(B1273,'[3]24'!$B$4:$D$1296,3,FALSE)</f>
        <v>0</v>
      </c>
      <c r="E1273" s="283">
        <v>0</v>
      </c>
      <c r="F1273" s="281" t="str">
        <f t="shared" si="89"/>
        <v/>
      </c>
      <c r="G1273" s="249" t="str">
        <f t="shared" si="90"/>
        <v>否</v>
      </c>
      <c r="H1273" s="154" t="str">
        <f t="shared" si="91"/>
        <v>项</v>
      </c>
    </row>
    <row r="1274" ht="36" customHeight="1" spans="1:8">
      <c r="A1274" s="154">
        <f t="shared" si="88"/>
        <v>7</v>
      </c>
      <c r="B1274" s="385">
        <v>2240203</v>
      </c>
      <c r="C1274" s="278" t="s">
        <v>140</v>
      </c>
      <c r="D1274" s="283">
        <f>VLOOKUP(B1274,'[3]24'!$B$4:$D$1296,3,FALSE)</f>
        <v>0</v>
      </c>
      <c r="E1274" s="283">
        <v>0</v>
      </c>
      <c r="F1274" s="281" t="str">
        <f t="shared" si="89"/>
        <v/>
      </c>
      <c r="G1274" s="249" t="str">
        <f t="shared" si="90"/>
        <v>否</v>
      </c>
      <c r="H1274" s="154" t="str">
        <f t="shared" si="91"/>
        <v>项</v>
      </c>
    </row>
    <row r="1275" ht="36" customHeight="1" spans="1:8">
      <c r="A1275" s="154">
        <f t="shared" si="88"/>
        <v>7</v>
      </c>
      <c r="B1275" s="385">
        <v>2240204</v>
      </c>
      <c r="C1275" s="278" t="s">
        <v>1096</v>
      </c>
      <c r="D1275" s="283">
        <f>VLOOKUP(B1275,'[3]24'!$B$4:$D$1296,3,FALSE)</f>
        <v>510</v>
      </c>
      <c r="E1275" s="283">
        <v>528</v>
      </c>
      <c r="F1275" s="281">
        <f t="shared" si="89"/>
        <v>0.035</v>
      </c>
      <c r="G1275" s="249" t="str">
        <f t="shared" si="90"/>
        <v>是</v>
      </c>
      <c r="H1275" s="154" t="str">
        <f t="shared" si="91"/>
        <v>项</v>
      </c>
    </row>
    <row r="1276" ht="36" customHeight="1" spans="1:8">
      <c r="A1276" s="154">
        <f t="shared" si="88"/>
        <v>7</v>
      </c>
      <c r="B1276" s="385">
        <v>2240299</v>
      </c>
      <c r="C1276" s="278" t="s">
        <v>1097</v>
      </c>
      <c r="D1276" s="283">
        <f>VLOOKUP(B1276,'[3]24'!$B$4:$D$1296,3,FALSE)</f>
        <v>0</v>
      </c>
      <c r="E1276" s="283">
        <v>0</v>
      </c>
      <c r="F1276" s="281" t="str">
        <f t="shared" si="89"/>
        <v/>
      </c>
      <c r="G1276" s="249" t="str">
        <f t="shared" si="90"/>
        <v>否</v>
      </c>
      <c r="H1276" s="154" t="str">
        <f t="shared" si="91"/>
        <v>项</v>
      </c>
    </row>
    <row r="1277" ht="36" customHeight="1" spans="1:8">
      <c r="A1277" s="154">
        <f t="shared" si="88"/>
        <v>5</v>
      </c>
      <c r="B1277" s="384">
        <v>22403</v>
      </c>
      <c r="C1277" s="274" t="s">
        <v>1098</v>
      </c>
      <c r="D1277" s="307"/>
      <c r="E1277" s="307" t="e">
        <v>#N/A</v>
      </c>
      <c r="F1277" s="276" t="str">
        <f t="shared" si="89"/>
        <v/>
      </c>
      <c r="G1277" s="249" t="e">
        <f t="shared" si="90"/>
        <v>#N/A</v>
      </c>
      <c r="H1277" s="154" t="str">
        <f t="shared" si="91"/>
        <v>款</v>
      </c>
    </row>
    <row r="1278" ht="36" customHeight="1" spans="1:8">
      <c r="A1278" s="154">
        <f t="shared" si="88"/>
        <v>7</v>
      </c>
      <c r="B1278" s="385">
        <v>2240301</v>
      </c>
      <c r="C1278" s="278" t="s">
        <v>138</v>
      </c>
      <c r="D1278" s="283"/>
      <c r="E1278" s="283"/>
      <c r="F1278" s="281" t="str">
        <f t="shared" si="89"/>
        <v/>
      </c>
      <c r="G1278" s="249" t="str">
        <f t="shared" si="90"/>
        <v>否</v>
      </c>
      <c r="H1278" s="154" t="str">
        <f t="shared" si="91"/>
        <v>项</v>
      </c>
    </row>
    <row r="1279" ht="36" customHeight="1" spans="1:8">
      <c r="A1279" s="154">
        <f t="shared" si="88"/>
        <v>7</v>
      </c>
      <c r="B1279" s="385">
        <v>2240302</v>
      </c>
      <c r="C1279" s="278" t="s">
        <v>139</v>
      </c>
      <c r="D1279" s="283"/>
      <c r="E1279" s="283"/>
      <c r="F1279" s="281" t="str">
        <f t="shared" si="89"/>
        <v/>
      </c>
      <c r="G1279" s="249" t="str">
        <f t="shared" si="90"/>
        <v>否</v>
      </c>
      <c r="H1279" s="154" t="str">
        <f t="shared" si="91"/>
        <v>项</v>
      </c>
    </row>
    <row r="1280" ht="36" customHeight="1" spans="1:8">
      <c r="A1280" s="154">
        <f t="shared" si="88"/>
        <v>7</v>
      </c>
      <c r="B1280" s="385">
        <v>2240303</v>
      </c>
      <c r="C1280" s="278" t="s">
        <v>140</v>
      </c>
      <c r="D1280" s="283"/>
      <c r="E1280" s="283"/>
      <c r="F1280" s="281" t="str">
        <f t="shared" si="89"/>
        <v/>
      </c>
      <c r="G1280" s="249" t="str">
        <f t="shared" si="90"/>
        <v>否</v>
      </c>
      <c r="H1280" s="154" t="str">
        <f t="shared" si="91"/>
        <v>项</v>
      </c>
    </row>
    <row r="1281" ht="36" customHeight="1" spans="1:8">
      <c r="A1281" s="154">
        <f t="shared" si="88"/>
        <v>7</v>
      </c>
      <c r="B1281" s="385">
        <v>2240304</v>
      </c>
      <c r="C1281" s="278" t="s">
        <v>1099</v>
      </c>
      <c r="D1281" s="283"/>
      <c r="E1281" s="283"/>
      <c r="F1281" s="281" t="str">
        <f t="shared" si="89"/>
        <v/>
      </c>
      <c r="G1281" s="249" t="str">
        <f t="shared" si="90"/>
        <v>否</v>
      </c>
      <c r="H1281" s="154" t="str">
        <f t="shared" si="91"/>
        <v>项</v>
      </c>
    </row>
    <row r="1282" ht="36" customHeight="1" spans="1:8">
      <c r="A1282" s="154">
        <f t="shared" si="88"/>
        <v>7</v>
      </c>
      <c r="B1282" s="385">
        <v>2240399</v>
      </c>
      <c r="C1282" s="278" t="s">
        <v>1100</v>
      </c>
      <c r="D1282" s="283"/>
      <c r="E1282" s="283"/>
      <c r="F1282" s="281" t="str">
        <f t="shared" si="89"/>
        <v/>
      </c>
      <c r="G1282" s="249" t="str">
        <f t="shared" si="90"/>
        <v>否</v>
      </c>
      <c r="H1282" s="154" t="str">
        <f t="shared" si="91"/>
        <v>项</v>
      </c>
    </row>
    <row r="1283" ht="36" customHeight="1" spans="1:8">
      <c r="A1283" s="154">
        <f t="shared" si="88"/>
        <v>5</v>
      </c>
      <c r="B1283" s="384">
        <v>22404</v>
      </c>
      <c r="C1283" s="274" t="s">
        <v>1101</v>
      </c>
      <c r="D1283" s="307">
        <f>VLOOKUP(B1283,'[3]24'!$B$4:$D$1296,3,FALSE)</f>
        <v>0</v>
      </c>
      <c r="E1283" s="307">
        <v>0</v>
      </c>
      <c r="F1283" s="276" t="str">
        <f t="shared" si="89"/>
        <v/>
      </c>
      <c r="G1283" s="249" t="str">
        <f t="shared" si="90"/>
        <v>否</v>
      </c>
      <c r="H1283" s="154" t="str">
        <f t="shared" si="91"/>
        <v>款</v>
      </c>
    </row>
    <row r="1284" ht="36" customHeight="1" spans="1:8">
      <c r="A1284" s="154">
        <f t="shared" si="88"/>
        <v>7</v>
      </c>
      <c r="B1284" s="385">
        <v>2240401</v>
      </c>
      <c r="C1284" s="278" t="s">
        <v>138</v>
      </c>
      <c r="D1284" s="283">
        <f>VLOOKUP(B1284,'[3]24'!$B$4:$D$1296,3,FALSE)</f>
        <v>0</v>
      </c>
      <c r="E1284" s="283">
        <v>0</v>
      </c>
      <c r="F1284" s="281" t="str">
        <f t="shared" si="89"/>
        <v/>
      </c>
      <c r="G1284" s="249" t="str">
        <f t="shared" si="90"/>
        <v>否</v>
      </c>
      <c r="H1284" s="154" t="str">
        <f t="shared" si="91"/>
        <v>项</v>
      </c>
    </row>
    <row r="1285" ht="36" customHeight="1" spans="1:8">
      <c r="A1285" s="154">
        <f t="shared" ref="A1285:A1329" si="92">LEN(B1285)</f>
        <v>7</v>
      </c>
      <c r="B1285" s="385">
        <v>2240402</v>
      </c>
      <c r="C1285" s="278" t="s">
        <v>139</v>
      </c>
      <c r="D1285" s="283">
        <f>VLOOKUP(B1285,'[3]24'!$B$4:$D$1296,3,FALSE)</f>
        <v>0</v>
      </c>
      <c r="E1285" s="283">
        <v>0</v>
      </c>
      <c r="F1285" s="281" t="str">
        <f t="shared" ref="F1285:F1329" si="93">IF(D1285&lt;&gt;0,E1285/D1285-1,"")</f>
        <v/>
      </c>
      <c r="G1285" s="249" t="str">
        <f t="shared" si="90"/>
        <v>否</v>
      </c>
      <c r="H1285" s="154" t="str">
        <f t="shared" si="91"/>
        <v>项</v>
      </c>
    </row>
    <row r="1286" ht="36" customHeight="1" spans="1:8">
      <c r="A1286" s="154">
        <f t="shared" si="92"/>
        <v>7</v>
      </c>
      <c r="B1286" s="385">
        <v>2240403</v>
      </c>
      <c r="C1286" s="278" t="s">
        <v>140</v>
      </c>
      <c r="D1286" s="283">
        <f>VLOOKUP(B1286,'[3]24'!$B$4:$D$1296,3,FALSE)</f>
        <v>0</v>
      </c>
      <c r="E1286" s="283">
        <v>0</v>
      </c>
      <c r="F1286" s="281" t="str">
        <f t="shared" si="93"/>
        <v/>
      </c>
      <c r="G1286" s="249" t="str">
        <f t="shared" si="90"/>
        <v>否</v>
      </c>
      <c r="H1286" s="154" t="str">
        <f t="shared" si="91"/>
        <v>项</v>
      </c>
    </row>
    <row r="1287" ht="36" customHeight="1" spans="1:8">
      <c r="A1287" s="154">
        <f t="shared" si="92"/>
        <v>7</v>
      </c>
      <c r="B1287" s="385">
        <v>2240404</v>
      </c>
      <c r="C1287" s="278" t="s">
        <v>1102</v>
      </c>
      <c r="D1287" s="283">
        <f>VLOOKUP(B1287,'[3]24'!$B$4:$D$1296,3,FALSE)</f>
        <v>0</v>
      </c>
      <c r="E1287" s="283">
        <v>0</v>
      </c>
      <c r="F1287" s="281" t="str">
        <f t="shared" si="93"/>
        <v/>
      </c>
      <c r="G1287" s="249" t="str">
        <f t="shared" si="90"/>
        <v>否</v>
      </c>
      <c r="H1287" s="154" t="str">
        <f t="shared" si="91"/>
        <v>项</v>
      </c>
    </row>
    <row r="1288" ht="36" customHeight="1" spans="1:8">
      <c r="A1288" s="154">
        <f t="shared" si="92"/>
        <v>7</v>
      </c>
      <c r="B1288" s="385">
        <v>2240405</v>
      </c>
      <c r="C1288" s="278" t="s">
        <v>1103</v>
      </c>
      <c r="D1288" s="283">
        <f>VLOOKUP(B1288,'[3]24'!$B$4:$D$1296,3,FALSE)</f>
        <v>0</v>
      </c>
      <c r="E1288" s="283">
        <v>0</v>
      </c>
      <c r="F1288" s="281" t="str">
        <f t="shared" si="93"/>
        <v/>
      </c>
      <c r="G1288" s="249" t="str">
        <f t="shared" si="90"/>
        <v>否</v>
      </c>
      <c r="H1288" s="154" t="str">
        <f t="shared" si="91"/>
        <v>项</v>
      </c>
    </row>
    <row r="1289" ht="36" customHeight="1" spans="1:8">
      <c r="A1289" s="154">
        <f t="shared" si="92"/>
        <v>7</v>
      </c>
      <c r="B1289" s="385">
        <v>2240450</v>
      </c>
      <c r="C1289" s="278" t="s">
        <v>147</v>
      </c>
      <c r="D1289" s="283">
        <f>VLOOKUP(B1289,'[3]24'!$B$4:$D$1296,3,FALSE)</f>
        <v>0</v>
      </c>
      <c r="E1289" s="283">
        <v>0</v>
      </c>
      <c r="F1289" s="281" t="str">
        <f t="shared" si="93"/>
        <v/>
      </c>
      <c r="G1289" s="249" t="str">
        <f t="shared" si="90"/>
        <v>否</v>
      </c>
      <c r="H1289" s="154" t="str">
        <f t="shared" si="91"/>
        <v>项</v>
      </c>
    </row>
    <row r="1290" ht="36" customHeight="1" spans="1:8">
      <c r="A1290" s="154">
        <f t="shared" si="92"/>
        <v>7</v>
      </c>
      <c r="B1290" s="385">
        <v>2240499</v>
      </c>
      <c r="C1290" s="278" t="s">
        <v>1104</v>
      </c>
      <c r="D1290" s="283">
        <f>VLOOKUP(B1290,'[3]24'!$B$4:$D$1296,3,FALSE)</f>
        <v>0</v>
      </c>
      <c r="E1290" s="283">
        <v>0</v>
      </c>
      <c r="F1290" s="281" t="str">
        <f t="shared" si="93"/>
        <v/>
      </c>
      <c r="G1290" s="249" t="str">
        <f t="shared" si="90"/>
        <v>否</v>
      </c>
      <c r="H1290" s="154" t="str">
        <f t="shared" si="91"/>
        <v>项</v>
      </c>
    </row>
    <row r="1291" ht="36" customHeight="1" spans="1:8">
      <c r="A1291" s="154">
        <f t="shared" si="92"/>
        <v>5</v>
      </c>
      <c r="B1291" s="384">
        <v>22405</v>
      </c>
      <c r="C1291" s="274" t="s">
        <v>1105</v>
      </c>
      <c r="D1291" s="307">
        <f>VLOOKUP(B1291,'[3]24'!$B$4:$D$1296,3,FALSE)</f>
        <v>116</v>
      </c>
      <c r="E1291" s="307">
        <v>114</v>
      </c>
      <c r="F1291" s="276">
        <f t="shared" si="93"/>
        <v>-0.017</v>
      </c>
      <c r="G1291" s="249" t="str">
        <f t="shared" si="90"/>
        <v>是</v>
      </c>
      <c r="H1291" s="154" t="str">
        <f t="shared" si="91"/>
        <v>款</v>
      </c>
    </row>
    <row r="1292" ht="36" customHeight="1" spans="1:8">
      <c r="A1292" s="154">
        <f t="shared" si="92"/>
        <v>7</v>
      </c>
      <c r="B1292" s="385">
        <v>2240501</v>
      </c>
      <c r="C1292" s="278" t="s">
        <v>138</v>
      </c>
      <c r="D1292" s="283">
        <f>VLOOKUP(B1292,'[3]24'!$B$4:$D$1296,3,FALSE)</f>
        <v>114</v>
      </c>
      <c r="E1292" s="283">
        <v>112</v>
      </c>
      <c r="F1292" s="281">
        <f t="shared" si="93"/>
        <v>-0.018</v>
      </c>
      <c r="G1292" s="249" t="str">
        <f t="shared" si="90"/>
        <v>是</v>
      </c>
      <c r="H1292" s="154" t="str">
        <f t="shared" si="91"/>
        <v>项</v>
      </c>
    </row>
    <row r="1293" ht="36" customHeight="1" spans="1:8">
      <c r="A1293" s="154">
        <f t="shared" si="92"/>
        <v>7</v>
      </c>
      <c r="B1293" s="385">
        <v>2240502</v>
      </c>
      <c r="C1293" s="278" t="s">
        <v>139</v>
      </c>
      <c r="D1293" s="283">
        <f>VLOOKUP(B1293,'[3]24'!$B$4:$D$1296,3,FALSE)</f>
        <v>0</v>
      </c>
      <c r="E1293" s="283">
        <v>0</v>
      </c>
      <c r="F1293" s="281" t="str">
        <f t="shared" si="93"/>
        <v/>
      </c>
      <c r="G1293" s="249" t="str">
        <f t="shared" si="90"/>
        <v>否</v>
      </c>
      <c r="H1293" s="154" t="str">
        <f t="shared" si="91"/>
        <v>项</v>
      </c>
    </row>
    <row r="1294" ht="36" customHeight="1" spans="1:8">
      <c r="A1294" s="154">
        <f t="shared" si="92"/>
        <v>7</v>
      </c>
      <c r="B1294" s="385">
        <v>2240503</v>
      </c>
      <c r="C1294" s="278" t="s">
        <v>140</v>
      </c>
      <c r="D1294" s="283">
        <f>VLOOKUP(B1294,'[3]24'!$B$4:$D$1296,3,FALSE)</f>
        <v>0</v>
      </c>
      <c r="E1294" s="283">
        <v>0</v>
      </c>
      <c r="F1294" s="281" t="str">
        <f t="shared" si="93"/>
        <v/>
      </c>
      <c r="G1294" s="249" t="str">
        <f t="shared" si="90"/>
        <v>否</v>
      </c>
      <c r="H1294" s="154" t="str">
        <f t="shared" si="91"/>
        <v>项</v>
      </c>
    </row>
    <row r="1295" ht="36" customHeight="1" spans="1:8">
      <c r="A1295" s="154">
        <f t="shared" si="92"/>
        <v>7</v>
      </c>
      <c r="B1295" s="385">
        <v>2240504</v>
      </c>
      <c r="C1295" s="278" t="s">
        <v>1106</v>
      </c>
      <c r="D1295" s="283">
        <f>VLOOKUP(B1295,'[3]24'!$B$4:$D$1296,3,FALSE)</f>
        <v>0</v>
      </c>
      <c r="E1295" s="283">
        <v>0</v>
      </c>
      <c r="F1295" s="281" t="str">
        <f t="shared" si="93"/>
        <v/>
      </c>
      <c r="G1295" s="249" t="str">
        <f t="shared" si="90"/>
        <v>否</v>
      </c>
      <c r="H1295" s="154" t="str">
        <f t="shared" si="91"/>
        <v>项</v>
      </c>
    </row>
    <row r="1296" ht="36" customHeight="1" spans="1:8">
      <c r="A1296" s="154">
        <f t="shared" si="92"/>
        <v>7</v>
      </c>
      <c r="B1296" s="385">
        <v>2240505</v>
      </c>
      <c r="C1296" s="278" t="s">
        <v>1107</v>
      </c>
      <c r="D1296" s="283">
        <f>VLOOKUP(B1296,'[3]24'!$B$4:$D$1296,3,FALSE)</f>
        <v>2</v>
      </c>
      <c r="E1296" s="283">
        <v>2</v>
      </c>
      <c r="F1296" s="281">
        <f t="shared" si="93"/>
        <v>0</v>
      </c>
      <c r="G1296" s="249" t="str">
        <f t="shared" si="90"/>
        <v>是</v>
      </c>
      <c r="H1296" s="154" t="str">
        <f t="shared" si="91"/>
        <v>项</v>
      </c>
    </row>
    <row r="1297" ht="36" customHeight="1" spans="1:8">
      <c r="A1297" s="154">
        <f t="shared" si="92"/>
        <v>7</v>
      </c>
      <c r="B1297" s="385">
        <v>2240506</v>
      </c>
      <c r="C1297" s="278" t="s">
        <v>1108</v>
      </c>
      <c r="D1297" s="283">
        <f>VLOOKUP(B1297,'[3]24'!$B$4:$D$1296,3,FALSE)</f>
        <v>0</v>
      </c>
      <c r="E1297" s="283">
        <v>0</v>
      </c>
      <c r="F1297" s="281" t="str">
        <f t="shared" si="93"/>
        <v/>
      </c>
      <c r="G1297" s="249" t="str">
        <f t="shared" si="90"/>
        <v>否</v>
      </c>
      <c r="H1297" s="154" t="str">
        <f t="shared" si="91"/>
        <v>项</v>
      </c>
    </row>
    <row r="1298" ht="36" customHeight="1" spans="1:8">
      <c r="A1298" s="154">
        <f t="shared" si="92"/>
        <v>7</v>
      </c>
      <c r="B1298" s="385">
        <v>2240507</v>
      </c>
      <c r="C1298" s="278" t="s">
        <v>1109</v>
      </c>
      <c r="D1298" s="283">
        <f>VLOOKUP(B1298,'[3]24'!$B$4:$D$1296,3,FALSE)</f>
        <v>0</v>
      </c>
      <c r="E1298" s="283">
        <v>0</v>
      </c>
      <c r="F1298" s="281" t="str">
        <f t="shared" si="93"/>
        <v/>
      </c>
      <c r="G1298" s="249" t="str">
        <f t="shared" si="90"/>
        <v>否</v>
      </c>
      <c r="H1298" s="154" t="str">
        <f t="shared" si="91"/>
        <v>项</v>
      </c>
    </row>
    <row r="1299" ht="36" customHeight="1" spans="1:8">
      <c r="A1299" s="154">
        <f t="shared" si="92"/>
        <v>7</v>
      </c>
      <c r="B1299" s="385">
        <v>2240508</v>
      </c>
      <c r="C1299" s="278" t="s">
        <v>1110</v>
      </c>
      <c r="D1299" s="283">
        <f>VLOOKUP(B1299,'[3]24'!$B$4:$D$1296,3,FALSE)</f>
        <v>0</v>
      </c>
      <c r="E1299" s="283">
        <v>0</v>
      </c>
      <c r="F1299" s="281" t="str">
        <f t="shared" si="93"/>
        <v/>
      </c>
      <c r="G1299" s="249" t="str">
        <f t="shared" si="90"/>
        <v>否</v>
      </c>
      <c r="H1299" s="154" t="str">
        <f t="shared" si="91"/>
        <v>项</v>
      </c>
    </row>
    <row r="1300" ht="36" customHeight="1" spans="1:8">
      <c r="A1300" s="154">
        <f t="shared" si="92"/>
        <v>7</v>
      </c>
      <c r="B1300" s="385">
        <v>2240509</v>
      </c>
      <c r="C1300" s="278" t="s">
        <v>1111</v>
      </c>
      <c r="D1300" s="283">
        <f>VLOOKUP(B1300,'[3]24'!$B$4:$D$1296,3,FALSE)</f>
        <v>0</v>
      </c>
      <c r="E1300" s="283">
        <v>0</v>
      </c>
      <c r="F1300" s="281" t="str">
        <f t="shared" si="93"/>
        <v/>
      </c>
      <c r="G1300" s="249" t="str">
        <f t="shared" si="90"/>
        <v>否</v>
      </c>
      <c r="H1300" s="154" t="str">
        <f t="shared" si="91"/>
        <v>项</v>
      </c>
    </row>
    <row r="1301" ht="36" customHeight="1" spans="1:8">
      <c r="A1301" s="154">
        <f t="shared" si="92"/>
        <v>7</v>
      </c>
      <c r="B1301" s="385">
        <v>2240510</v>
      </c>
      <c r="C1301" s="278" t="s">
        <v>1112</v>
      </c>
      <c r="D1301" s="283">
        <f>VLOOKUP(B1301,'[3]24'!$B$4:$D$1296,3,FALSE)</f>
        <v>0</v>
      </c>
      <c r="E1301" s="283">
        <v>0</v>
      </c>
      <c r="F1301" s="281" t="str">
        <f t="shared" si="93"/>
        <v/>
      </c>
      <c r="G1301" s="249" t="str">
        <f t="shared" si="90"/>
        <v>否</v>
      </c>
      <c r="H1301" s="154" t="str">
        <f t="shared" si="91"/>
        <v>项</v>
      </c>
    </row>
    <row r="1302" ht="36" customHeight="1" spans="1:8">
      <c r="A1302" s="154">
        <f t="shared" si="92"/>
        <v>7</v>
      </c>
      <c r="B1302" s="385">
        <v>2240550</v>
      </c>
      <c r="C1302" s="278" t="s">
        <v>1113</v>
      </c>
      <c r="D1302" s="283">
        <f>VLOOKUP(B1302,'[3]24'!$B$4:$D$1296,3,FALSE)</f>
        <v>0</v>
      </c>
      <c r="E1302" s="283">
        <v>0</v>
      </c>
      <c r="F1302" s="281" t="str">
        <f t="shared" si="93"/>
        <v/>
      </c>
      <c r="G1302" s="249" t="str">
        <f t="shared" si="90"/>
        <v>否</v>
      </c>
      <c r="H1302" s="154" t="str">
        <f t="shared" si="91"/>
        <v>项</v>
      </c>
    </row>
    <row r="1303" ht="36" customHeight="1" spans="1:8">
      <c r="A1303" s="154">
        <f t="shared" si="92"/>
        <v>7</v>
      </c>
      <c r="B1303" s="385">
        <v>2240599</v>
      </c>
      <c r="C1303" s="278" t="s">
        <v>1114</v>
      </c>
      <c r="D1303" s="283">
        <f>VLOOKUP(B1303,'[3]24'!$B$4:$D$1296,3,FALSE)</f>
        <v>0</v>
      </c>
      <c r="E1303" s="283">
        <v>0</v>
      </c>
      <c r="F1303" s="281" t="str">
        <f t="shared" si="93"/>
        <v/>
      </c>
      <c r="G1303" s="249" t="str">
        <f t="shared" si="90"/>
        <v>否</v>
      </c>
      <c r="H1303" s="154" t="str">
        <f t="shared" si="91"/>
        <v>项</v>
      </c>
    </row>
    <row r="1304" ht="36" customHeight="1" spans="1:8">
      <c r="A1304" s="154">
        <f t="shared" si="92"/>
        <v>5</v>
      </c>
      <c r="B1304" s="384">
        <v>22406</v>
      </c>
      <c r="C1304" s="274" t="s">
        <v>1115</v>
      </c>
      <c r="D1304" s="307">
        <f>VLOOKUP(B1304,'[3]24'!$B$4:$D$1296,3,FALSE)</f>
        <v>40</v>
      </c>
      <c r="E1304" s="307">
        <v>11</v>
      </c>
      <c r="F1304" s="276">
        <f t="shared" si="93"/>
        <v>-0.725</v>
      </c>
      <c r="G1304" s="249" t="str">
        <f t="shared" si="90"/>
        <v>是</v>
      </c>
      <c r="H1304" s="154" t="str">
        <f t="shared" si="91"/>
        <v>款</v>
      </c>
    </row>
    <row r="1305" ht="36" customHeight="1" spans="1:8">
      <c r="A1305" s="154">
        <f t="shared" si="92"/>
        <v>7</v>
      </c>
      <c r="B1305" s="385">
        <v>2240601</v>
      </c>
      <c r="C1305" s="278" t="s">
        <v>1116</v>
      </c>
      <c r="D1305" s="283">
        <f>VLOOKUP(B1305,'[3]24'!$B$4:$D$1296,3,FALSE)</f>
        <v>25</v>
      </c>
      <c r="E1305" s="283">
        <v>11</v>
      </c>
      <c r="F1305" s="281">
        <f t="shared" si="93"/>
        <v>-0.56</v>
      </c>
      <c r="G1305" s="249" t="str">
        <f t="shared" si="90"/>
        <v>是</v>
      </c>
      <c r="H1305" s="154" t="str">
        <f t="shared" si="91"/>
        <v>项</v>
      </c>
    </row>
    <row r="1306" ht="36" customHeight="1" spans="1:8">
      <c r="A1306" s="154">
        <f t="shared" si="92"/>
        <v>7</v>
      </c>
      <c r="B1306" s="385">
        <v>2240602</v>
      </c>
      <c r="C1306" s="278" t="s">
        <v>1117</v>
      </c>
      <c r="D1306" s="283">
        <f>VLOOKUP(B1306,'[3]24'!$B$4:$D$1296,3,FALSE)</f>
        <v>0</v>
      </c>
      <c r="E1306" s="283">
        <v>0</v>
      </c>
      <c r="F1306" s="281" t="str">
        <f t="shared" si="93"/>
        <v/>
      </c>
      <c r="G1306" s="249" t="str">
        <f t="shared" si="90"/>
        <v>否</v>
      </c>
      <c r="H1306" s="154" t="str">
        <f t="shared" si="91"/>
        <v>项</v>
      </c>
    </row>
    <row r="1307" ht="36" customHeight="1" spans="1:8">
      <c r="A1307" s="154">
        <f t="shared" si="92"/>
        <v>7</v>
      </c>
      <c r="B1307" s="385">
        <v>2240699</v>
      </c>
      <c r="C1307" s="278" t="s">
        <v>1118</v>
      </c>
      <c r="D1307" s="283">
        <f>VLOOKUP(B1307,'[3]24'!$B$4:$D$1296,3,FALSE)</f>
        <v>15</v>
      </c>
      <c r="E1307" s="283">
        <v>0</v>
      </c>
      <c r="F1307" s="281">
        <f t="shared" si="93"/>
        <v>-1</v>
      </c>
      <c r="G1307" s="249" t="str">
        <f t="shared" si="90"/>
        <v>是</v>
      </c>
      <c r="H1307" s="154" t="str">
        <f t="shared" si="91"/>
        <v>项</v>
      </c>
    </row>
    <row r="1308" ht="36" customHeight="1" spans="1:8">
      <c r="A1308" s="154">
        <f t="shared" si="92"/>
        <v>5</v>
      </c>
      <c r="B1308" s="384">
        <v>22407</v>
      </c>
      <c r="C1308" s="274" t="s">
        <v>1119</v>
      </c>
      <c r="D1308" s="307">
        <f>VLOOKUP(B1308,'[3]24'!$B$4:$D$1296,3,FALSE)</f>
        <v>13</v>
      </c>
      <c r="E1308" s="307">
        <v>137</v>
      </c>
      <c r="F1308" s="276">
        <f t="shared" si="93"/>
        <v>9.538</v>
      </c>
      <c r="G1308" s="249" t="str">
        <f t="shared" si="90"/>
        <v>是</v>
      </c>
      <c r="H1308" s="154" t="str">
        <f t="shared" si="91"/>
        <v>款</v>
      </c>
    </row>
    <row r="1309" ht="36" customHeight="1" spans="1:8">
      <c r="A1309" s="154">
        <f t="shared" si="92"/>
        <v>7</v>
      </c>
      <c r="B1309" s="385">
        <v>2240701</v>
      </c>
      <c r="C1309" s="278" t="s">
        <v>1120</v>
      </c>
      <c r="D1309" s="283"/>
      <c r="E1309" s="283"/>
      <c r="F1309" s="281" t="str">
        <f t="shared" si="93"/>
        <v/>
      </c>
      <c r="G1309" s="249" t="str">
        <f t="shared" si="90"/>
        <v>否</v>
      </c>
      <c r="H1309" s="154" t="str">
        <f t="shared" si="91"/>
        <v>项</v>
      </c>
    </row>
    <row r="1310" ht="36" customHeight="1" spans="1:8">
      <c r="A1310" s="154">
        <f t="shared" si="92"/>
        <v>7</v>
      </c>
      <c r="B1310" s="385">
        <v>2240702</v>
      </c>
      <c r="C1310" s="278" t="s">
        <v>1121</v>
      </c>
      <c r="D1310" s="283"/>
      <c r="E1310" s="283"/>
      <c r="F1310" s="281" t="str">
        <f t="shared" si="93"/>
        <v/>
      </c>
      <c r="G1310" s="249" t="str">
        <f t="shared" si="90"/>
        <v>否</v>
      </c>
      <c r="H1310" s="154" t="str">
        <f t="shared" si="91"/>
        <v>项</v>
      </c>
    </row>
    <row r="1311" ht="36" customHeight="1" spans="1:8">
      <c r="A1311" s="154">
        <f t="shared" si="92"/>
        <v>7</v>
      </c>
      <c r="B1311" s="385">
        <v>2240703</v>
      </c>
      <c r="C1311" s="278" t="s">
        <v>1122</v>
      </c>
      <c r="D1311" s="283">
        <f>VLOOKUP(B1311,'[3]24'!$B$4:$D$1296,3,FALSE)</f>
        <v>13</v>
      </c>
      <c r="E1311" s="283">
        <v>137</v>
      </c>
      <c r="F1311" s="281">
        <f t="shared" si="93"/>
        <v>9.538</v>
      </c>
      <c r="G1311" s="249" t="str">
        <f t="shared" si="90"/>
        <v>是</v>
      </c>
      <c r="H1311" s="154" t="str">
        <f t="shared" si="91"/>
        <v>项</v>
      </c>
    </row>
    <row r="1312" ht="36" customHeight="1" spans="1:8">
      <c r="A1312" s="154">
        <f t="shared" si="92"/>
        <v>7</v>
      </c>
      <c r="B1312" s="385">
        <v>2240704</v>
      </c>
      <c r="C1312" s="278" t="s">
        <v>1123</v>
      </c>
      <c r="D1312" s="283">
        <f>VLOOKUP(B1312,'[3]24'!$B$4:$D$1296,3,FALSE)</f>
        <v>0</v>
      </c>
      <c r="E1312" s="283">
        <v>0</v>
      </c>
      <c r="F1312" s="281" t="str">
        <f t="shared" si="93"/>
        <v/>
      </c>
      <c r="G1312" s="249" t="str">
        <f t="shared" si="90"/>
        <v>否</v>
      </c>
      <c r="H1312" s="154" t="str">
        <f t="shared" si="91"/>
        <v>项</v>
      </c>
    </row>
    <row r="1313" ht="36" customHeight="1" spans="1:8">
      <c r="A1313" s="154">
        <f t="shared" si="92"/>
        <v>7</v>
      </c>
      <c r="B1313" s="385">
        <v>2240799</v>
      </c>
      <c r="C1313" s="278" t="s">
        <v>1124</v>
      </c>
      <c r="D1313" s="283">
        <f>VLOOKUP(B1313,'[3]24'!$B$4:$D$1296,3,FALSE)</f>
        <v>0</v>
      </c>
      <c r="E1313" s="283">
        <v>0</v>
      </c>
      <c r="F1313" s="281" t="str">
        <f t="shared" si="93"/>
        <v/>
      </c>
      <c r="G1313" s="249" t="str">
        <f t="shared" si="90"/>
        <v>否</v>
      </c>
      <c r="H1313" s="154" t="str">
        <f t="shared" si="91"/>
        <v>项</v>
      </c>
    </row>
    <row r="1314" ht="36" customHeight="1" spans="1:8">
      <c r="A1314" s="154">
        <f t="shared" si="92"/>
        <v>5</v>
      </c>
      <c r="B1314" s="384">
        <v>22499</v>
      </c>
      <c r="C1314" s="274" t="s">
        <v>1125</v>
      </c>
      <c r="D1314" s="307">
        <f>VLOOKUP(B1314,'[3]24'!$B$4:$D$1296,3,FALSE)</f>
        <v>0</v>
      </c>
      <c r="E1314" s="307">
        <v>0</v>
      </c>
      <c r="F1314" s="276" t="str">
        <f t="shared" si="93"/>
        <v/>
      </c>
      <c r="G1314" s="249" t="str">
        <f t="shared" si="90"/>
        <v>否</v>
      </c>
      <c r="H1314" s="154" t="str">
        <f t="shared" si="91"/>
        <v>款</v>
      </c>
    </row>
    <row r="1315" ht="36" customHeight="1" spans="1:8">
      <c r="A1315" s="154">
        <f t="shared" si="92"/>
        <v>7</v>
      </c>
      <c r="B1315" s="390">
        <v>2249999</v>
      </c>
      <c r="C1315" s="278" t="s">
        <v>1126</v>
      </c>
      <c r="D1315" s="283">
        <f>VLOOKUP(B1315,'[3]24'!$B$4:$D$1296,3,FALSE)</f>
        <v>0</v>
      </c>
      <c r="E1315" s="283">
        <v>0</v>
      </c>
      <c r="F1315" s="281" t="str">
        <f t="shared" si="93"/>
        <v/>
      </c>
      <c r="G1315" s="249" t="str">
        <f t="shared" si="90"/>
        <v>否</v>
      </c>
      <c r="H1315" s="154" t="str">
        <f t="shared" si="91"/>
        <v>项</v>
      </c>
    </row>
    <row r="1316" ht="36" customHeight="1" spans="1:8">
      <c r="A1316" s="154">
        <f t="shared" si="92"/>
        <v>3</v>
      </c>
      <c r="B1316" s="384">
        <v>227</v>
      </c>
      <c r="C1316" s="274" t="s">
        <v>113</v>
      </c>
      <c r="D1316" s="307">
        <f>VLOOKUP(B1316,'[3]24'!$B$4:$D$1296,3,FALSE)</f>
        <v>3000</v>
      </c>
      <c r="E1316" s="307">
        <v>2500</v>
      </c>
      <c r="F1316" s="276">
        <f t="shared" si="93"/>
        <v>-0.167</v>
      </c>
      <c r="G1316" s="249" t="str">
        <f t="shared" si="90"/>
        <v>是</v>
      </c>
      <c r="H1316" s="154" t="str">
        <f t="shared" si="91"/>
        <v>类</v>
      </c>
    </row>
    <row r="1317" ht="36" customHeight="1" spans="1:8">
      <c r="A1317" s="154">
        <f t="shared" si="92"/>
        <v>3</v>
      </c>
      <c r="B1317" s="384">
        <v>232</v>
      </c>
      <c r="C1317" s="274" t="s">
        <v>115</v>
      </c>
      <c r="D1317" s="307">
        <f>VLOOKUP(B1317,'[3]24'!$B$4:$D$1296,3,FALSE)</f>
        <v>8871</v>
      </c>
      <c r="E1317" s="307">
        <v>9406</v>
      </c>
      <c r="F1317" s="276">
        <f t="shared" si="93"/>
        <v>0.06</v>
      </c>
      <c r="G1317" s="249" t="str">
        <f t="shared" si="90"/>
        <v>是</v>
      </c>
      <c r="H1317" s="154" t="str">
        <f t="shared" si="91"/>
        <v>类</v>
      </c>
    </row>
    <row r="1318" ht="36" customHeight="1" spans="1:8">
      <c r="A1318" s="154">
        <f t="shared" si="92"/>
        <v>5</v>
      </c>
      <c r="B1318" s="384">
        <v>23203</v>
      </c>
      <c r="C1318" s="274" t="s">
        <v>1127</v>
      </c>
      <c r="D1318" s="307">
        <f>VLOOKUP(B1318,'[3]24'!$B$4:$D$1296,3,FALSE)</f>
        <v>8871</v>
      </c>
      <c r="E1318" s="307">
        <v>9406</v>
      </c>
      <c r="F1318" s="276">
        <f t="shared" si="93"/>
        <v>0.06</v>
      </c>
      <c r="G1318" s="249" t="str">
        <f t="shared" si="90"/>
        <v>是</v>
      </c>
      <c r="H1318" s="154" t="str">
        <f t="shared" si="91"/>
        <v>款</v>
      </c>
    </row>
    <row r="1319" ht="36" customHeight="1" spans="1:8">
      <c r="A1319" s="154">
        <f t="shared" si="92"/>
        <v>7</v>
      </c>
      <c r="B1319" s="385">
        <v>2320301</v>
      </c>
      <c r="C1319" s="278" t="s">
        <v>1128</v>
      </c>
      <c r="D1319" s="283">
        <f>VLOOKUP(B1319,'[3]24'!$B$4:$D$1296,3,FALSE)</f>
        <v>8871</v>
      </c>
      <c r="E1319" s="283">
        <v>9406</v>
      </c>
      <c r="F1319" s="281">
        <f t="shared" si="93"/>
        <v>0.06</v>
      </c>
      <c r="G1319" s="249" t="str">
        <f t="shared" si="90"/>
        <v>是</v>
      </c>
      <c r="H1319" s="154" t="str">
        <f t="shared" si="91"/>
        <v>项</v>
      </c>
    </row>
    <row r="1320" ht="36" customHeight="1" spans="1:8">
      <c r="A1320" s="154">
        <f t="shared" si="92"/>
        <v>7</v>
      </c>
      <c r="B1320" s="385">
        <v>2320302</v>
      </c>
      <c r="C1320" s="278" t="s">
        <v>1129</v>
      </c>
      <c r="D1320" s="283">
        <f>VLOOKUP(B1320,'[3]24'!$B$4:$D$1296,3,FALSE)</f>
        <v>0</v>
      </c>
      <c r="E1320" s="283">
        <v>0</v>
      </c>
      <c r="F1320" s="281" t="str">
        <f t="shared" si="93"/>
        <v/>
      </c>
      <c r="G1320" s="249" t="str">
        <f t="shared" si="90"/>
        <v>否</v>
      </c>
      <c r="H1320" s="154" t="str">
        <f t="shared" si="91"/>
        <v>项</v>
      </c>
    </row>
    <row r="1321" ht="36" customHeight="1" spans="1:8">
      <c r="A1321" s="154">
        <f t="shared" si="92"/>
        <v>7</v>
      </c>
      <c r="B1321" s="385">
        <v>2320303</v>
      </c>
      <c r="C1321" s="278" t="s">
        <v>1130</v>
      </c>
      <c r="D1321" s="283">
        <f>VLOOKUP(B1321,'[3]24'!$B$4:$D$1296,3,FALSE)</f>
        <v>0</v>
      </c>
      <c r="E1321" s="283">
        <v>0</v>
      </c>
      <c r="F1321" s="281" t="str">
        <f t="shared" si="93"/>
        <v/>
      </c>
      <c r="G1321" s="249" t="str">
        <f t="shared" si="90"/>
        <v>否</v>
      </c>
      <c r="H1321" s="154" t="str">
        <f t="shared" si="91"/>
        <v>项</v>
      </c>
    </row>
    <row r="1322" ht="36" customHeight="1" spans="1:8">
      <c r="A1322" s="154">
        <f t="shared" si="92"/>
        <v>7</v>
      </c>
      <c r="B1322" s="388">
        <v>2320399</v>
      </c>
      <c r="C1322" s="278" t="s">
        <v>1131</v>
      </c>
      <c r="D1322" s="283">
        <f>VLOOKUP(B1322,'[3]24'!$B$4:$D$1296,3,FALSE)</f>
        <v>0</v>
      </c>
      <c r="E1322" s="283">
        <v>0</v>
      </c>
      <c r="F1322" s="281" t="str">
        <f t="shared" si="93"/>
        <v/>
      </c>
      <c r="G1322" s="249" t="str">
        <f t="shared" si="90"/>
        <v>否</v>
      </c>
      <c r="H1322" s="154" t="str">
        <f t="shared" si="91"/>
        <v>项</v>
      </c>
    </row>
    <row r="1323" ht="36" customHeight="1" spans="1:8">
      <c r="A1323" s="154">
        <f t="shared" si="92"/>
        <v>3</v>
      </c>
      <c r="B1323" s="384">
        <v>233</v>
      </c>
      <c r="C1323" s="274" t="s">
        <v>117</v>
      </c>
      <c r="D1323" s="307">
        <f>VLOOKUP(B1323,'[3]24'!$B$4:$D$1296,3,FALSE)</f>
        <v>16</v>
      </c>
      <c r="E1323" s="307">
        <v>20</v>
      </c>
      <c r="F1323" s="276">
        <f t="shared" si="93"/>
        <v>0.25</v>
      </c>
      <c r="G1323" s="249" t="str">
        <f t="shared" si="90"/>
        <v>是</v>
      </c>
      <c r="H1323" s="154" t="str">
        <f t="shared" si="91"/>
        <v>类</v>
      </c>
    </row>
    <row r="1324" ht="36" customHeight="1" spans="1:8">
      <c r="A1324" s="154">
        <f t="shared" si="92"/>
        <v>5</v>
      </c>
      <c r="B1324" s="384">
        <v>23303</v>
      </c>
      <c r="C1324" s="274" t="s">
        <v>1132</v>
      </c>
      <c r="D1324" s="307">
        <f>VLOOKUP(B1324,'[3]24'!$B$4:$D$1296,3,FALSE)</f>
        <v>16</v>
      </c>
      <c r="E1324" s="307">
        <v>20</v>
      </c>
      <c r="F1324" s="276">
        <f t="shared" si="93"/>
        <v>0.25</v>
      </c>
      <c r="G1324" s="249" t="str">
        <f t="shared" si="90"/>
        <v>是</v>
      </c>
      <c r="H1324" s="154" t="str">
        <f t="shared" si="91"/>
        <v>款</v>
      </c>
    </row>
    <row r="1325" ht="36" customHeight="1" spans="1:8">
      <c r="A1325" s="154">
        <f t="shared" si="92"/>
        <v>3</v>
      </c>
      <c r="B1325" s="384">
        <v>229</v>
      </c>
      <c r="C1325" s="274" t="s">
        <v>119</v>
      </c>
      <c r="D1325" s="307">
        <f>VLOOKUP(B1325,'[3]24'!$B$4:$D$1296,3,FALSE)</f>
        <v>4650</v>
      </c>
      <c r="E1325" s="307">
        <v>3690</v>
      </c>
      <c r="F1325" s="276">
        <f t="shared" si="93"/>
        <v>-0.206</v>
      </c>
      <c r="G1325" s="249" t="str">
        <f>IF(LEN(B1325)=3,"是",IF(C1325&lt;&gt;"",IF(SUM(D1325:E1325)&lt;&gt;0,"是","否"),"是"))</f>
        <v>是</v>
      </c>
      <c r="H1325" s="154" t="str">
        <f>IF(LEN(B1325)=3,"类",IF(LEN(B1325)=5,"款","项"))</f>
        <v>类</v>
      </c>
    </row>
    <row r="1326" ht="36" customHeight="1" spans="1:8">
      <c r="A1326" s="154">
        <f t="shared" si="92"/>
        <v>5</v>
      </c>
      <c r="B1326" s="384">
        <v>22902</v>
      </c>
      <c r="C1326" s="274" t="s">
        <v>1133</v>
      </c>
      <c r="D1326" s="307">
        <f>VLOOKUP(B1326,'[3]24'!$B$4:$D$1296,3,FALSE)</f>
        <v>0</v>
      </c>
      <c r="E1326" s="307">
        <v>0</v>
      </c>
      <c r="F1326" s="276" t="str">
        <f t="shared" si="93"/>
        <v/>
      </c>
      <c r="G1326" s="249" t="str">
        <f>IF(LEN(B1326)=3,"是",IF(C1326&lt;&gt;"",IF(SUM(D1326:E1326)&lt;&gt;0,"是","否"),"是"))</f>
        <v>否</v>
      </c>
      <c r="H1326" s="154" t="str">
        <f>IF(LEN(B1326)=3,"类",IF(LEN(B1326)=5,"款","项"))</f>
        <v>款</v>
      </c>
    </row>
    <row r="1327" ht="36" customHeight="1" spans="1:8">
      <c r="A1327" s="154">
        <f t="shared" si="92"/>
        <v>5</v>
      </c>
      <c r="B1327" s="384">
        <v>22999</v>
      </c>
      <c r="C1327" s="274" t="s">
        <v>981</v>
      </c>
      <c r="D1327" s="307">
        <f>VLOOKUP(B1327,'[3]24'!$B$4:$D$1296,3,FALSE)</f>
        <v>4650</v>
      </c>
      <c r="E1327" s="307">
        <v>3690</v>
      </c>
      <c r="F1327" s="276">
        <f t="shared" si="93"/>
        <v>-0.206</v>
      </c>
      <c r="G1327" s="249" t="str">
        <f>IF(LEN(B1327)=3,"是",IF(C1327&lt;&gt;"",IF(SUM(D1327:E1327)&lt;&gt;0,"是","否"),"是"))</f>
        <v>是</v>
      </c>
      <c r="H1327" s="154" t="str">
        <f>IF(LEN(B1327)=3,"类",IF(LEN(B1327)=5,"款","项"))</f>
        <v>款</v>
      </c>
    </row>
    <row r="1328" ht="36" customHeight="1" spans="1:7">
      <c r="A1328" s="154">
        <f t="shared" si="92"/>
        <v>0</v>
      </c>
      <c r="B1328" s="47"/>
      <c r="C1328" s="400"/>
      <c r="D1328" s="401"/>
      <c r="E1328" s="401"/>
      <c r="F1328" s="276" t="str">
        <f t="shared" si="93"/>
        <v/>
      </c>
      <c r="G1328" s="249" t="str">
        <f>IF(LEN(B1328)=3,"是",IF(C1328&lt;&gt;"",IF(SUM(D1328:E1328)&lt;&gt;0,"是","否"),"是"))</f>
        <v>是</v>
      </c>
    </row>
    <row r="1329" ht="36" customHeight="1" spans="1:7">
      <c r="A1329" s="154">
        <f t="shared" si="92"/>
        <v>0</v>
      </c>
      <c r="B1329" s="402"/>
      <c r="C1329" s="359" t="s">
        <v>1134</v>
      </c>
      <c r="D1329" s="275">
        <f>+D4+D249+D252+D271+D363+D417+D473+D532+D659+D731+D810+D833+D944+D1008+D1078+D1098+D1125+D1135+D1180+D1200+D1258+D1316+D1317+D1323+D1325</f>
        <v>219256</v>
      </c>
      <c r="E1329" s="275">
        <f>+E4+E249+E252+E271+E363+E417+E473+E532+E659+E731+E810+E833+E944+E1008+E1078+E1098+E1125+E1135+E1180+E1200+E1258+E1316+E1317+E1323+E1325</f>
        <v>205394</v>
      </c>
      <c r="F1329" s="276">
        <f t="shared" si="93"/>
        <v>-0.063</v>
      </c>
      <c r="G1329" s="249" t="str">
        <f>IF(LEN(B1329)=3,"是",IF(C1329&lt;&gt;"",IF(SUM(D1329:E1329)&lt;&gt;0,"是","否"),"是"))</f>
        <v>是</v>
      </c>
    </row>
    <row r="1330" spans="4:4">
      <c r="D1330" s="334"/>
    </row>
    <row r="1331" spans="4:4">
      <c r="D1331" s="403"/>
    </row>
    <row r="1332" spans="4:4">
      <c r="D1332" s="334"/>
    </row>
    <row r="1333" spans="4:4">
      <c r="D1333" s="403"/>
    </row>
    <row r="1334" spans="4:4">
      <c r="D1334" s="334"/>
    </row>
    <row r="1335" spans="4:4">
      <c r="D1335" s="334"/>
    </row>
    <row r="1336" spans="4:4">
      <c r="D1336" s="403"/>
    </row>
    <row r="1337" spans="4:4">
      <c r="D1337" s="334"/>
    </row>
    <row r="1338" spans="4:4">
      <c r="D1338" s="334"/>
    </row>
    <row r="1339" spans="4:4">
      <c r="D1339" s="334"/>
    </row>
    <row r="1340" spans="4:4">
      <c r="D1340" s="334"/>
    </row>
    <row r="1341" spans="4:6">
      <c r="D1341" s="403"/>
      <c r="F1341" s="300">
        <f>IF(D1329&lt;&gt;0,IF((E1329/D1329-1)&lt;-30%,"",IF((E1329/D1329-1)&gt;150%,"",E1329/D1329-1)),"")</f>
        <v>0</v>
      </c>
    </row>
    <row r="1342" spans="4:4">
      <c r="D1342" s="334"/>
    </row>
  </sheetData>
  <autoFilter ref="A3:H1329">
    <extLst/>
  </autoFilter>
  <mergeCells count="1">
    <mergeCell ref="C1:F1"/>
  </mergeCells>
  <conditionalFormatting sqref="G4">
    <cfRule type="cellIs" dxfId="2" priority="1439" stopIfTrue="1" operator="lessThan">
      <formula>0</formula>
    </cfRule>
  </conditionalFormatting>
  <conditionalFormatting sqref="G5">
    <cfRule type="cellIs" dxfId="2" priority="1351" stopIfTrue="1" operator="lessThan">
      <formula>0</formula>
    </cfRule>
  </conditionalFormatting>
  <conditionalFormatting sqref="G6">
    <cfRule type="cellIs" dxfId="2" priority="1350" stopIfTrue="1" operator="lessThan">
      <formula>0</formula>
    </cfRule>
  </conditionalFormatting>
  <conditionalFormatting sqref="G7">
    <cfRule type="cellIs" dxfId="2" priority="1349" stopIfTrue="1" operator="lessThan">
      <formula>0</formula>
    </cfRule>
  </conditionalFormatting>
  <conditionalFormatting sqref="G8">
    <cfRule type="cellIs" dxfId="2" priority="1348" stopIfTrue="1" operator="lessThan">
      <formula>0</formula>
    </cfRule>
  </conditionalFormatting>
  <conditionalFormatting sqref="G9">
    <cfRule type="cellIs" dxfId="2" priority="1347" stopIfTrue="1" operator="lessThan">
      <formula>0</formula>
    </cfRule>
  </conditionalFormatting>
  <conditionalFormatting sqref="G10">
    <cfRule type="cellIs" dxfId="2" priority="1346" stopIfTrue="1" operator="lessThan">
      <formula>0</formula>
    </cfRule>
  </conditionalFormatting>
  <conditionalFormatting sqref="G11">
    <cfRule type="cellIs" dxfId="2" priority="1345" stopIfTrue="1" operator="lessThan">
      <formula>0</formula>
    </cfRule>
  </conditionalFormatting>
  <conditionalFormatting sqref="G12">
    <cfRule type="cellIs" dxfId="2" priority="1344" stopIfTrue="1" operator="lessThan">
      <formula>0</formula>
    </cfRule>
  </conditionalFormatting>
  <conditionalFormatting sqref="G13">
    <cfRule type="cellIs" dxfId="2" priority="1343" stopIfTrue="1" operator="lessThan">
      <formula>0</formula>
    </cfRule>
  </conditionalFormatting>
  <conditionalFormatting sqref="G14">
    <cfRule type="cellIs" dxfId="2" priority="1342" stopIfTrue="1" operator="lessThan">
      <formula>0</formula>
    </cfRule>
  </conditionalFormatting>
  <conditionalFormatting sqref="G15">
    <cfRule type="cellIs" dxfId="2" priority="1341" stopIfTrue="1" operator="lessThan">
      <formula>0</formula>
    </cfRule>
  </conditionalFormatting>
  <conditionalFormatting sqref="G16">
    <cfRule type="cellIs" dxfId="2" priority="1340" stopIfTrue="1" operator="lessThan">
      <formula>0</formula>
    </cfRule>
  </conditionalFormatting>
  <conditionalFormatting sqref="G17">
    <cfRule type="cellIs" dxfId="2" priority="1339" stopIfTrue="1" operator="lessThan">
      <formula>0</formula>
    </cfRule>
  </conditionalFormatting>
  <conditionalFormatting sqref="G18">
    <cfRule type="cellIs" dxfId="2" priority="1338" stopIfTrue="1" operator="lessThan">
      <formula>0</formula>
    </cfRule>
  </conditionalFormatting>
  <conditionalFormatting sqref="G19">
    <cfRule type="cellIs" dxfId="2" priority="1337" stopIfTrue="1" operator="lessThan">
      <formula>0</formula>
    </cfRule>
  </conditionalFormatting>
  <conditionalFormatting sqref="G20">
    <cfRule type="cellIs" dxfId="2" priority="1336" stopIfTrue="1" operator="lessThan">
      <formula>0</formula>
    </cfRule>
  </conditionalFormatting>
  <conditionalFormatting sqref="G21">
    <cfRule type="cellIs" dxfId="2" priority="1335" stopIfTrue="1" operator="lessThan">
      <formula>0</formula>
    </cfRule>
  </conditionalFormatting>
  <conditionalFormatting sqref="G22">
    <cfRule type="cellIs" dxfId="2" priority="1334" stopIfTrue="1" operator="lessThan">
      <formula>0</formula>
    </cfRule>
  </conditionalFormatting>
  <conditionalFormatting sqref="G23">
    <cfRule type="cellIs" dxfId="2" priority="1333" stopIfTrue="1" operator="lessThan">
      <formula>0</formula>
    </cfRule>
  </conditionalFormatting>
  <conditionalFormatting sqref="G24">
    <cfRule type="cellIs" dxfId="2" priority="1332" stopIfTrue="1" operator="lessThan">
      <formula>0</formula>
    </cfRule>
  </conditionalFormatting>
  <conditionalFormatting sqref="G25">
    <cfRule type="cellIs" dxfId="2" priority="1331" stopIfTrue="1" operator="lessThan">
      <formula>0</formula>
    </cfRule>
  </conditionalFormatting>
  <conditionalFormatting sqref="G26">
    <cfRule type="cellIs" dxfId="2" priority="1330" stopIfTrue="1" operator="lessThan">
      <formula>0</formula>
    </cfRule>
  </conditionalFormatting>
  <conditionalFormatting sqref="G27">
    <cfRule type="cellIs" dxfId="2" priority="1329" stopIfTrue="1" operator="lessThan">
      <formula>0</formula>
    </cfRule>
  </conditionalFormatting>
  <conditionalFormatting sqref="G28">
    <cfRule type="cellIs" dxfId="2" priority="1328" stopIfTrue="1" operator="lessThan">
      <formula>0</formula>
    </cfRule>
  </conditionalFormatting>
  <conditionalFormatting sqref="G29">
    <cfRule type="cellIs" dxfId="2" priority="1327" stopIfTrue="1" operator="lessThan">
      <formula>0</formula>
    </cfRule>
  </conditionalFormatting>
  <conditionalFormatting sqref="G30">
    <cfRule type="cellIs" dxfId="2" priority="1326" stopIfTrue="1" operator="lessThan">
      <formula>0</formula>
    </cfRule>
  </conditionalFormatting>
  <conditionalFormatting sqref="G31">
    <cfRule type="cellIs" dxfId="2" priority="1325" stopIfTrue="1" operator="lessThan">
      <formula>0</formula>
    </cfRule>
  </conditionalFormatting>
  <conditionalFormatting sqref="G32">
    <cfRule type="cellIs" dxfId="2" priority="1324" stopIfTrue="1" operator="lessThan">
      <formula>0</formula>
    </cfRule>
  </conditionalFormatting>
  <conditionalFormatting sqref="G33">
    <cfRule type="cellIs" dxfId="2" priority="1323" stopIfTrue="1" operator="lessThan">
      <formula>0</formula>
    </cfRule>
  </conditionalFormatting>
  <conditionalFormatting sqref="G34">
    <cfRule type="cellIs" dxfId="2" priority="1322" stopIfTrue="1" operator="lessThan">
      <formula>0</formula>
    </cfRule>
  </conditionalFormatting>
  <conditionalFormatting sqref="G35">
    <cfRule type="cellIs" dxfId="2" priority="1321" stopIfTrue="1" operator="lessThan">
      <formula>0</formula>
    </cfRule>
  </conditionalFormatting>
  <conditionalFormatting sqref="G36">
    <cfRule type="cellIs" dxfId="2" priority="1320" stopIfTrue="1" operator="lessThan">
      <formula>0</formula>
    </cfRule>
  </conditionalFormatting>
  <conditionalFormatting sqref="G37">
    <cfRule type="cellIs" dxfId="2" priority="1319" stopIfTrue="1" operator="lessThan">
      <formula>0</formula>
    </cfRule>
  </conditionalFormatting>
  <conditionalFormatting sqref="G38">
    <cfRule type="cellIs" dxfId="2" priority="1318" stopIfTrue="1" operator="lessThan">
      <formula>0</formula>
    </cfRule>
  </conditionalFormatting>
  <conditionalFormatting sqref="G39">
    <cfRule type="cellIs" dxfId="2" priority="1317" stopIfTrue="1" operator="lessThan">
      <formula>0</formula>
    </cfRule>
  </conditionalFormatting>
  <conditionalFormatting sqref="G40">
    <cfRule type="cellIs" dxfId="2" priority="1316" stopIfTrue="1" operator="lessThan">
      <formula>0</formula>
    </cfRule>
  </conditionalFormatting>
  <conditionalFormatting sqref="G41">
    <cfRule type="cellIs" dxfId="2" priority="1315" stopIfTrue="1" operator="lessThan">
      <formula>0</formula>
    </cfRule>
  </conditionalFormatting>
  <conditionalFormatting sqref="G42">
    <cfRule type="cellIs" dxfId="2" priority="1314" stopIfTrue="1" operator="lessThan">
      <formula>0</formula>
    </cfRule>
  </conditionalFormatting>
  <conditionalFormatting sqref="G43">
    <cfRule type="cellIs" dxfId="2" priority="1313" stopIfTrue="1" operator="lessThan">
      <formula>0</formula>
    </cfRule>
  </conditionalFormatting>
  <conditionalFormatting sqref="G44">
    <cfRule type="cellIs" dxfId="2" priority="1312" stopIfTrue="1" operator="lessThan">
      <formula>0</formula>
    </cfRule>
  </conditionalFormatting>
  <conditionalFormatting sqref="G45">
    <cfRule type="cellIs" dxfId="2" priority="1311" stopIfTrue="1" operator="lessThan">
      <formula>0</formula>
    </cfRule>
  </conditionalFormatting>
  <conditionalFormatting sqref="G46">
    <cfRule type="cellIs" dxfId="2" priority="1310" stopIfTrue="1" operator="lessThan">
      <formula>0</formula>
    </cfRule>
  </conditionalFormatting>
  <conditionalFormatting sqref="G47">
    <cfRule type="cellIs" dxfId="2" priority="1309" stopIfTrue="1" operator="lessThan">
      <formula>0</formula>
    </cfRule>
  </conditionalFormatting>
  <conditionalFormatting sqref="G48">
    <cfRule type="cellIs" dxfId="2" priority="1308" stopIfTrue="1" operator="lessThan">
      <formula>0</formula>
    </cfRule>
  </conditionalFormatting>
  <conditionalFormatting sqref="G49">
    <cfRule type="cellIs" dxfId="2" priority="1307" stopIfTrue="1" operator="lessThan">
      <formula>0</formula>
    </cfRule>
  </conditionalFormatting>
  <conditionalFormatting sqref="G50">
    <cfRule type="cellIs" dxfId="2" priority="1306" stopIfTrue="1" operator="lessThan">
      <formula>0</formula>
    </cfRule>
  </conditionalFormatting>
  <conditionalFormatting sqref="G51">
    <cfRule type="cellIs" dxfId="2" priority="1305" stopIfTrue="1" operator="lessThan">
      <formula>0</formula>
    </cfRule>
  </conditionalFormatting>
  <conditionalFormatting sqref="G52">
    <cfRule type="cellIs" dxfId="2" priority="1304" stopIfTrue="1" operator="lessThan">
      <formula>0</formula>
    </cfRule>
  </conditionalFormatting>
  <conditionalFormatting sqref="G53">
    <cfRule type="cellIs" dxfId="2" priority="1303" stopIfTrue="1" operator="lessThan">
      <formula>0</formula>
    </cfRule>
  </conditionalFormatting>
  <conditionalFormatting sqref="G54">
    <cfRule type="cellIs" dxfId="2" priority="1302" stopIfTrue="1" operator="lessThan">
      <formula>0</formula>
    </cfRule>
  </conditionalFormatting>
  <conditionalFormatting sqref="G55">
    <cfRule type="cellIs" dxfId="2" priority="1301" stopIfTrue="1" operator="lessThan">
      <formula>0</formula>
    </cfRule>
  </conditionalFormatting>
  <conditionalFormatting sqref="G56">
    <cfRule type="cellIs" dxfId="2" priority="1300" stopIfTrue="1" operator="lessThan">
      <formula>0</formula>
    </cfRule>
  </conditionalFormatting>
  <conditionalFormatting sqref="G57">
    <cfRule type="cellIs" dxfId="2" priority="1299" stopIfTrue="1" operator="lessThan">
      <formula>0</formula>
    </cfRule>
  </conditionalFormatting>
  <conditionalFormatting sqref="G58">
    <cfRule type="cellIs" dxfId="2" priority="1298" stopIfTrue="1" operator="lessThan">
      <formula>0</formula>
    </cfRule>
  </conditionalFormatting>
  <conditionalFormatting sqref="G59">
    <cfRule type="cellIs" dxfId="2" priority="1297" stopIfTrue="1" operator="lessThan">
      <formula>0</formula>
    </cfRule>
  </conditionalFormatting>
  <conditionalFormatting sqref="G60">
    <cfRule type="cellIs" dxfId="2" priority="1296" stopIfTrue="1" operator="lessThan">
      <formula>0</formula>
    </cfRule>
  </conditionalFormatting>
  <conditionalFormatting sqref="G61">
    <cfRule type="cellIs" dxfId="2" priority="1295" stopIfTrue="1" operator="lessThan">
      <formula>0</formula>
    </cfRule>
  </conditionalFormatting>
  <conditionalFormatting sqref="G62">
    <cfRule type="cellIs" dxfId="2" priority="1294" stopIfTrue="1" operator="lessThan">
      <formula>0</formula>
    </cfRule>
  </conditionalFormatting>
  <conditionalFormatting sqref="G63">
    <cfRule type="cellIs" dxfId="2" priority="1293" stopIfTrue="1" operator="lessThan">
      <formula>0</formula>
    </cfRule>
  </conditionalFormatting>
  <conditionalFormatting sqref="G64">
    <cfRule type="cellIs" dxfId="2" priority="1292" stopIfTrue="1" operator="lessThan">
      <formula>0</formula>
    </cfRule>
  </conditionalFormatting>
  <conditionalFormatting sqref="G65">
    <cfRule type="cellIs" dxfId="2" priority="1291" stopIfTrue="1" operator="lessThan">
      <formula>0</formula>
    </cfRule>
  </conditionalFormatting>
  <conditionalFormatting sqref="G66">
    <cfRule type="cellIs" dxfId="2" priority="1290" stopIfTrue="1" operator="lessThan">
      <formula>0</formula>
    </cfRule>
  </conditionalFormatting>
  <conditionalFormatting sqref="G67">
    <cfRule type="cellIs" dxfId="2" priority="1289" stopIfTrue="1" operator="lessThan">
      <formula>0</formula>
    </cfRule>
  </conditionalFormatting>
  <conditionalFormatting sqref="G68">
    <cfRule type="cellIs" dxfId="2" priority="1288" stopIfTrue="1" operator="lessThan">
      <formula>0</formula>
    </cfRule>
  </conditionalFormatting>
  <conditionalFormatting sqref="G69">
    <cfRule type="cellIs" dxfId="2" priority="1287" stopIfTrue="1" operator="lessThan">
      <formula>0</formula>
    </cfRule>
  </conditionalFormatting>
  <conditionalFormatting sqref="G70">
    <cfRule type="cellIs" dxfId="2" priority="1286" stopIfTrue="1" operator="lessThan">
      <formula>0</formula>
    </cfRule>
  </conditionalFormatting>
  <conditionalFormatting sqref="G71">
    <cfRule type="cellIs" dxfId="2" priority="1285" stopIfTrue="1" operator="lessThan">
      <formula>0</formula>
    </cfRule>
  </conditionalFormatting>
  <conditionalFormatting sqref="G72">
    <cfRule type="cellIs" dxfId="2" priority="1284" stopIfTrue="1" operator="lessThan">
      <formula>0</formula>
    </cfRule>
  </conditionalFormatting>
  <conditionalFormatting sqref="G73">
    <cfRule type="cellIs" dxfId="2" priority="1283" stopIfTrue="1" operator="lessThan">
      <formula>0</formula>
    </cfRule>
  </conditionalFormatting>
  <conditionalFormatting sqref="G74">
    <cfRule type="cellIs" dxfId="2" priority="1282" stopIfTrue="1" operator="lessThan">
      <formula>0</formula>
    </cfRule>
  </conditionalFormatting>
  <conditionalFormatting sqref="G75">
    <cfRule type="cellIs" dxfId="2" priority="1281" stopIfTrue="1" operator="lessThan">
      <formula>0</formula>
    </cfRule>
  </conditionalFormatting>
  <conditionalFormatting sqref="G76">
    <cfRule type="cellIs" dxfId="2" priority="1280" stopIfTrue="1" operator="lessThan">
      <formula>0</formula>
    </cfRule>
  </conditionalFormatting>
  <conditionalFormatting sqref="G77">
    <cfRule type="cellIs" dxfId="2" priority="1279" stopIfTrue="1" operator="lessThan">
      <formula>0</formula>
    </cfRule>
  </conditionalFormatting>
  <conditionalFormatting sqref="G78">
    <cfRule type="cellIs" dxfId="2" priority="1278" stopIfTrue="1" operator="lessThan">
      <formula>0</formula>
    </cfRule>
  </conditionalFormatting>
  <conditionalFormatting sqref="G79">
    <cfRule type="cellIs" dxfId="2" priority="1277" stopIfTrue="1" operator="lessThan">
      <formula>0</formula>
    </cfRule>
  </conditionalFormatting>
  <conditionalFormatting sqref="G80">
    <cfRule type="cellIs" dxfId="2" priority="1276" stopIfTrue="1" operator="lessThan">
      <formula>0</formula>
    </cfRule>
  </conditionalFormatting>
  <conditionalFormatting sqref="G81">
    <cfRule type="cellIs" dxfId="2" priority="1275" stopIfTrue="1" operator="lessThan">
      <formula>0</formula>
    </cfRule>
  </conditionalFormatting>
  <conditionalFormatting sqref="G82">
    <cfRule type="cellIs" dxfId="2" priority="1274" stopIfTrue="1" operator="lessThan">
      <formula>0</formula>
    </cfRule>
  </conditionalFormatting>
  <conditionalFormatting sqref="G83">
    <cfRule type="cellIs" dxfId="2" priority="1273" stopIfTrue="1" operator="lessThan">
      <formula>0</formula>
    </cfRule>
  </conditionalFormatting>
  <conditionalFormatting sqref="G84">
    <cfRule type="cellIs" dxfId="2" priority="1272" stopIfTrue="1" operator="lessThan">
      <formula>0</formula>
    </cfRule>
  </conditionalFormatting>
  <conditionalFormatting sqref="G85">
    <cfRule type="cellIs" dxfId="2" priority="1271" stopIfTrue="1" operator="lessThan">
      <formula>0</formula>
    </cfRule>
  </conditionalFormatting>
  <conditionalFormatting sqref="G86">
    <cfRule type="cellIs" dxfId="2" priority="1270" stopIfTrue="1" operator="lessThan">
      <formula>0</formula>
    </cfRule>
  </conditionalFormatting>
  <conditionalFormatting sqref="G87">
    <cfRule type="cellIs" dxfId="2" priority="1269" stopIfTrue="1" operator="lessThan">
      <formula>0</formula>
    </cfRule>
  </conditionalFormatting>
  <conditionalFormatting sqref="G88">
    <cfRule type="cellIs" dxfId="2" priority="1268" stopIfTrue="1" operator="lessThan">
      <formula>0</formula>
    </cfRule>
  </conditionalFormatting>
  <conditionalFormatting sqref="G89">
    <cfRule type="cellIs" dxfId="2" priority="1267" stopIfTrue="1" operator="lessThan">
      <formula>0</formula>
    </cfRule>
  </conditionalFormatting>
  <conditionalFormatting sqref="G90">
    <cfRule type="cellIs" dxfId="2" priority="1266" stopIfTrue="1" operator="lessThan">
      <formula>0</formula>
    </cfRule>
  </conditionalFormatting>
  <conditionalFormatting sqref="G91">
    <cfRule type="cellIs" dxfId="2" priority="1265" stopIfTrue="1" operator="lessThan">
      <formula>0</formula>
    </cfRule>
  </conditionalFormatting>
  <conditionalFormatting sqref="G92">
    <cfRule type="cellIs" dxfId="2" priority="1264" stopIfTrue="1" operator="lessThan">
      <formula>0</formula>
    </cfRule>
  </conditionalFormatting>
  <conditionalFormatting sqref="G93">
    <cfRule type="cellIs" dxfId="2" priority="1263" stopIfTrue="1" operator="lessThan">
      <formula>0</formula>
    </cfRule>
  </conditionalFormatting>
  <conditionalFormatting sqref="G94">
    <cfRule type="cellIs" dxfId="2" priority="1262" stopIfTrue="1" operator="lessThan">
      <formula>0</formula>
    </cfRule>
  </conditionalFormatting>
  <conditionalFormatting sqref="G95">
    <cfRule type="cellIs" dxfId="2" priority="1261" stopIfTrue="1" operator="lessThan">
      <formula>0</formula>
    </cfRule>
  </conditionalFormatting>
  <conditionalFormatting sqref="G96">
    <cfRule type="cellIs" dxfId="2" priority="1260" stopIfTrue="1" operator="lessThan">
      <formula>0</formula>
    </cfRule>
  </conditionalFormatting>
  <conditionalFormatting sqref="G97">
    <cfRule type="cellIs" dxfId="2" priority="1259" stopIfTrue="1" operator="lessThan">
      <formula>0</formula>
    </cfRule>
  </conditionalFormatting>
  <conditionalFormatting sqref="G98">
    <cfRule type="cellIs" dxfId="2" priority="1258" stopIfTrue="1" operator="lessThan">
      <formula>0</formula>
    </cfRule>
  </conditionalFormatting>
  <conditionalFormatting sqref="G99">
    <cfRule type="cellIs" dxfId="2" priority="1257" stopIfTrue="1" operator="lessThan">
      <formula>0</formula>
    </cfRule>
  </conditionalFormatting>
  <conditionalFormatting sqref="G100">
    <cfRule type="cellIs" dxfId="2" priority="1256" stopIfTrue="1" operator="lessThan">
      <formula>0</formula>
    </cfRule>
  </conditionalFormatting>
  <conditionalFormatting sqref="G101">
    <cfRule type="cellIs" dxfId="2" priority="1255" stopIfTrue="1" operator="lessThan">
      <formula>0</formula>
    </cfRule>
  </conditionalFormatting>
  <conditionalFormatting sqref="G102">
    <cfRule type="cellIs" dxfId="2" priority="1254" stopIfTrue="1" operator="lessThan">
      <formula>0</formula>
    </cfRule>
  </conditionalFormatting>
  <conditionalFormatting sqref="G103">
    <cfRule type="cellIs" dxfId="2" priority="1253" stopIfTrue="1" operator="lessThan">
      <formula>0</formula>
    </cfRule>
  </conditionalFormatting>
  <conditionalFormatting sqref="G104">
    <cfRule type="cellIs" dxfId="2" priority="1252" stopIfTrue="1" operator="lessThan">
      <formula>0</formula>
    </cfRule>
  </conditionalFormatting>
  <conditionalFormatting sqref="G105">
    <cfRule type="cellIs" dxfId="2" priority="1251" stopIfTrue="1" operator="lessThan">
      <formula>0</formula>
    </cfRule>
  </conditionalFormatting>
  <conditionalFormatting sqref="G106">
    <cfRule type="cellIs" dxfId="2" priority="1250" stopIfTrue="1" operator="lessThan">
      <formula>0</formula>
    </cfRule>
  </conditionalFormatting>
  <conditionalFormatting sqref="G107">
    <cfRule type="cellIs" dxfId="2" priority="1249" stopIfTrue="1" operator="lessThan">
      <formula>0</formula>
    </cfRule>
  </conditionalFormatting>
  <conditionalFormatting sqref="G108">
    <cfRule type="cellIs" dxfId="2" priority="1248" stopIfTrue="1" operator="lessThan">
      <formula>0</formula>
    </cfRule>
  </conditionalFormatting>
  <conditionalFormatting sqref="G109">
    <cfRule type="cellIs" dxfId="2" priority="1247" stopIfTrue="1" operator="lessThan">
      <formula>0</formula>
    </cfRule>
  </conditionalFormatting>
  <conditionalFormatting sqref="G110">
    <cfRule type="cellIs" dxfId="2" priority="1246" stopIfTrue="1" operator="lessThan">
      <formula>0</formula>
    </cfRule>
  </conditionalFormatting>
  <conditionalFormatting sqref="G111">
    <cfRule type="cellIs" dxfId="2" priority="1245" stopIfTrue="1" operator="lessThan">
      <formula>0</formula>
    </cfRule>
  </conditionalFormatting>
  <conditionalFormatting sqref="G112">
    <cfRule type="cellIs" dxfId="2" priority="1244" stopIfTrue="1" operator="lessThan">
      <formula>0</formula>
    </cfRule>
  </conditionalFormatting>
  <conditionalFormatting sqref="G113">
    <cfRule type="cellIs" dxfId="2" priority="1243" stopIfTrue="1" operator="lessThan">
      <formula>0</formula>
    </cfRule>
  </conditionalFormatting>
  <conditionalFormatting sqref="G114">
    <cfRule type="cellIs" dxfId="2" priority="1242" stopIfTrue="1" operator="lessThan">
      <formula>0</formula>
    </cfRule>
  </conditionalFormatting>
  <conditionalFormatting sqref="G115">
    <cfRule type="cellIs" dxfId="2" priority="1241" stopIfTrue="1" operator="lessThan">
      <formula>0</formula>
    </cfRule>
  </conditionalFormatting>
  <conditionalFormatting sqref="G116">
    <cfRule type="cellIs" dxfId="2" priority="1240" stopIfTrue="1" operator="lessThan">
      <formula>0</formula>
    </cfRule>
  </conditionalFormatting>
  <conditionalFormatting sqref="G117">
    <cfRule type="cellIs" dxfId="2" priority="1239" stopIfTrue="1" operator="lessThan">
      <formula>0</formula>
    </cfRule>
  </conditionalFormatting>
  <conditionalFormatting sqref="G118">
    <cfRule type="cellIs" dxfId="2" priority="1238" stopIfTrue="1" operator="lessThan">
      <formula>0</formula>
    </cfRule>
  </conditionalFormatting>
  <conditionalFormatting sqref="G119">
    <cfRule type="cellIs" dxfId="2" priority="1237" stopIfTrue="1" operator="lessThan">
      <formula>0</formula>
    </cfRule>
  </conditionalFormatting>
  <conditionalFormatting sqref="G120">
    <cfRule type="cellIs" dxfId="2" priority="1236" stopIfTrue="1" operator="lessThan">
      <formula>0</formula>
    </cfRule>
  </conditionalFormatting>
  <conditionalFormatting sqref="G121">
    <cfRule type="cellIs" dxfId="2" priority="1235" stopIfTrue="1" operator="lessThan">
      <formula>0</formula>
    </cfRule>
  </conditionalFormatting>
  <conditionalFormatting sqref="G122">
    <cfRule type="cellIs" dxfId="2" priority="1234" stopIfTrue="1" operator="lessThan">
      <formula>0</formula>
    </cfRule>
  </conditionalFormatting>
  <conditionalFormatting sqref="G123">
    <cfRule type="cellIs" dxfId="2" priority="1233" stopIfTrue="1" operator="lessThan">
      <formula>0</formula>
    </cfRule>
  </conditionalFormatting>
  <conditionalFormatting sqref="G124">
    <cfRule type="cellIs" dxfId="2" priority="1232" stopIfTrue="1" operator="lessThan">
      <formula>0</formula>
    </cfRule>
  </conditionalFormatting>
  <conditionalFormatting sqref="G125">
    <cfRule type="cellIs" dxfId="2" priority="1231" stopIfTrue="1" operator="lessThan">
      <formula>0</formula>
    </cfRule>
  </conditionalFormatting>
  <conditionalFormatting sqref="G126">
    <cfRule type="cellIs" dxfId="2" priority="1230" stopIfTrue="1" operator="lessThan">
      <formula>0</formula>
    </cfRule>
  </conditionalFormatting>
  <conditionalFormatting sqref="G127">
    <cfRule type="cellIs" dxfId="2" priority="1229" stopIfTrue="1" operator="lessThan">
      <formula>0</formula>
    </cfRule>
  </conditionalFormatting>
  <conditionalFormatting sqref="G128">
    <cfRule type="cellIs" dxfId="2" priority="1228" stopIfTrue="1" operator="lessThan">
      <formula>0</formula>
    </cfRule>
  </conditionalFormatting>
  <conditionalFormatting sqref="G129">
    <cfRule type="cellIs" dxfId="2" priority="1227" stopIfTrue="1" operator="lessThan">
      <formula>0</formula>
    </cfRule>
  </conditionalFormatting>
  <conditionalFormatting sqref="G130">
    <cfRule type="cellIs" dxfId="2" priority="1226" stopIfTrue="1" operator="lessThan">
      <formula>0</formula>
    </cfRule>
  </conditionalFormatting>
  <conditionalFormatting sqref="G131">
    <cfRule type="cellIs" dxfId="2" priority="1225" stopIfTrue="1" operator="lessThan">
      <formula>0</formula>
    </cfRule>
  </conditionalFormatting>
  <conditionalFormatting sqref="G132">
    <cfRule type="cellIs" dxfId="2" priority="1224" stopIfTrue="1" operator="lessThan">
      <formula>0</formula>
    </cfRule>
  </conditionalFormatting>
  <conditionalFormatting sqref="G133">
    <cfRule type="cellIs" dxfId="2" priority="1223" stopIfTrue="1" operator="lessThan">
      <formula>0</formula>
    </cfRule>
  </conditionalFormatting>
  <conditionalFormatting sqref="G134">
    <cfRule type="cellIs" dxfId="2" priority="1222" stopIfTrue="1" operator="lessThan">
      <formula>0</formula>
    </cfRule>
  </conditionalFormatting>
  <conditionalFormatting sqref="G135">
    <cfRule type="cellIs" dxfId="2" priority="1221" stopIfTrue="1" operator="lessThan">
      <formula>0</formula>
    </cfRule>
  </conditionalFormatting>
  <conditionalFormatting sqref="G136">
    <cfRule type="cellIs" dxfId="2" priority="1220" stopIfTrue="1" operator="lessThan">
      <formula>0</formula>
    </cfRule>
  </conditionalFormatting>
  <conditionalFormatting sqref="G137">
    <cfRule type="cellIs" dxfId="2" priority="1219" stopIfTrue="1" operator="lessThan">
      <formula>0</formula>
    </cfRule>
  </conditionalFormatting>
  <conditionalFormatting sqref="G138">
    <cfRule type="cellIs" dxfId="2" priority="1218" stopIfTrue="1" operator="lessThan">
      <formula>0</formula>
    </cfRule>
  </conditionalFormatting>
  <conditionalFormatting sqref="G139">
    <cfRule type="cellIs" dxfId="2" priority="1217" stopIfTrue="1" operator="lessThan">
      <formula>0</formula>
    </cfRule>
  </conditionalFormatting>
  <conditionalFormatting sqref="G140">
    <cfRule type="cellIs" dxfId="2" priority="1216" stopIfTrue="1" operator="lessThan">
      <formula>0</formula>
    </cfRule>
  </conditionalFormatting>
  <conditionalFormatting sqref="G141">
    <cfRule type="cellIs" dxfId="2" priority="1215" stopIfTrue="1" operator="lessThan">
      <formula>0</formula>
    </cfRule>
  </conditionalFormatting>
  <conditionalFormatting sqref="G142">
    <cfRule type="cellIs" dxfId="2" priority="1214" stopIfTrue="1" operator="lessThan">
      <formula>0</formula>
    </cfRule>
  </conditionalFormatting>
  <conditionalFormatting sqref="G143">
    <cfRule type="cellIs" dxfId="2" priority="1213" stopIfTrue="1" operator="lessThan">
      <formula>0</formula>
    </cfRule>
  </conditionalFormatting>
  <conditionalFormatting sqref="G144">
    <cfRule type="cellIs" dxfId="2" priority="1212" stopIfTrue="1" operator="lessThan">
      <formula>0</formula>
    </cfRule>
  </conditionalFormatting>
  <conditionalFormatting sqref="G145">
    <cfRule type="cellIs" dxfId="2" priority="1211" stopIfTrue="1" operator="lessThan">
      <formula>0</formula>
    </cfRule>
  </conditionalFormatting>
  <conditionalFormatting sqref="G146">
    <cfRule type="cellIs" dxfId="2" priority="1210" stopIfTrue="1" operator="lessThan">
      <formula>0</formula>
    </cfRule>
  </conditionalFormatting>
  <conditionalFormatting sqref="G147">
    <cfRule type="cellIs" dxfId="2" priority="1209" stopIfTrue="1" operator="lessThan">
      <formula>0</formula>
    </cfRule>
  </conditionalFormatting>
  <conditionalFormatting sqref="G148">
    <cfRule type="cellIs" dxfId="2" priority="1208" stopIfTrue="1" operator="lessThan">
      <formula>0</formula>
    </cfRule>
  </conditionalFormatting>
  <conditionalFormatting sqref="G149">
    <cfRule type="cellIs" dxfId="2" priority="1207" stopIfTrue="1" operator="lessThan">
      <formula>0</formula>
    </cfRule>
  </conditionalFormatting>
  <conditionalFormatting sqref="G150">
    <cfRule type="cellIs" dxfId="2" priority="1206" stopIfTrue="1" operator="lessThan">
      <formula>0</formula>
    </cfRule>
  </conditionalFormatting>
  <conditionalFormatting sqref="G151">
    <cfRule type="cellIs" dxfId="2" priority="1205" stopIfTrue="1" operator="lessThan">
      <formula>0</formula>
    </cfRule>
  </conditionalFormatting>
  <conditionalFormatting sqref="G152">
    <cfRule type="cellIs" dxfId="2" priority="1204" stopIfTrue="1" operator="lessThan">
      <formula>0</formula>
    </cfRule>
  </conditionalFormatting>
  <conditionalFormatting sqref="G153">
    <cfRule type="cellIs" dxfId="2" priority="1203" stopIfTrue="1" operator="lessThan">
      <formula>0</formula>
    </cfRule>
  </conditionalFormatting>
  <conditionalFormatting sqref="G154">
    <cfRule type="cellIs" dxfId="2" priority="1202" stopIfTrue="1" operator="lessThan">
      <formula>0</formula>
    </cfRule>
  </conditionalFormatting>
  <conditionalFormatting sqref="G155">
    <cfRule type="cellIs" dxfId="2" priority="1201" stopIfTrue="1" operator="lessThan">
      <formula>0</formula>
    </cfRule>
  </conditionalFormatting>
  <conditionalFormatting sqref="G156">
    <cfRule type="cellIs" dxfId="2" priority="1200" stopIfTrue="1" operator="lessThan">
      <formula>0</formula>
    </cfRule>
  </conditionalFormatting>
  <conditionalFormatting sqref="G157">
    <cfRule type="cellIs" dxfId="2" priority="1199" stopIfTrue="1" operator="lessThan">
      <formula>0</formula>
    </cfRule>
  </conditionalFormatting>
  <conditionalFormatting sqref="G158">
    <cfRule type="cellIs" dxfId="2" priority="1198" stopIfTrue="1" operator="lessThan">
      <formula>0</formula>
    </cfRule>
  </conditionalFormatting>
  <conditionalFormatting sqref="G159">
    <cfRule type="cellIs" dxfId="2" priority="1197" stopIfTrue="1" operator="lessThan">
      <formula>0</formula>
    </cfRule>
  </conditionalFormatting>
  <conditionalFormatting sqref="G160">
    <cfRule type="cellIs" dxfId="2" priority="1196" stopIfTrue="1" operator="lessThan">
      <formula>0</formula>
    </cfRule>
  </conditionalFormatting>
  <conditionalFormatting sqref="G161">
    <cfRule type="cellIs" dxfId="2" priority="1195" stopIfTrue="1" operator="lessThan">
      <formula>0</formula>
    </cfRule>
  </conditionalFormatting>
  <conditionalFormatting sqref="G162">
    <cfRule type="cellIs" dxfId="2" priority="1194" stopIfTrue="1" operator="lessThan">
      <formula>0</formula>
    </cfRule>
  </conditionalFormatting>
  <conditionalFormatting sqref="G163">
    <cfRule type="cellIs" dxfId="2" priority="1193" stopIfTrue="1" operator="lessThan">
      <formula>0</formula>
    </cfRule>
  </conditionalFormatting>
  <conditionalFormatting sqref="G164">
    <cfRule type="cellIs" dxfId="2" priority="1192" stopIfTrue="1" operator="lessThan">
      <formula>0</formula>
    </cfRule>
  </conditionalFormatting>
  <conditionalFormatting sqref="G165">
    <cfRule type="cellIs" dxfId="2" priority="1191" stopIfTrue="1" operator="lessThan">
      <formula>0</formula>
    </cfRule>
  </conditionalFormatting>
  <conditionalFormatting sqref="G166">
    <cfRule type="cellIs" dxfId="2" priority="1190" stopIfTrue="1" operator="lessThan">
      <formula>0</formula>
    </cfRule>
  </conditionalFormatting>
  <conditionalFormatting sqref="G167">
    <cfRule type="cellIs" dxfId="2" priority="1189" stopIfTrue="1" operator="lessThan">
      <formula>0</formula>
    </cfRule>
  </conditionalFormatting>
  <conditionalFormatting sqref="G168">
    <cfRule type="cellIs" dxfId="2" priority="1188" stopIfTrue="1" operator="lessThan">
      <formula>0</formula>
    </cfRule>
  </conditionalFormatting>
  <conditionalFormatting sqref="G169">
    <cfRule type="cellIs" dxfId="2" priority="1187" stopIfTrue="1" operator="lessThan">
      <formula>0</formula>
    </cfRule>
  </conditionalFormatting>
  <conditionalFormatting sqref="G170">
    <cfRule type="cellIs" dxfId="2" priority="1186" stopIfTrue="1" operator="lessThan">
      <formula>0</formula>
    </cfRule>
  </conditionalFormatting>
  <conditionalFormatting sqref="G171">
    <cfRule type="cellIs" dxfId="2" priority="1185" stopIfTrue="1" operator="lessThan">
      <formula>0</formula>
    </cfRule>
  </conditionalFormatting>
  <conditionalFormatting sqref="G172">
    <cfRule type="cellIs" dxfId="2" priority="1184" stopIfTrue="1" operator="lessThan">
      <formula>0</formula>
    </cfRule>
  </conditionalFormatting>
  <conditionalFormatting sqref="G173">
    <cfRule type="cellIs" dxfId="2" priority="1183" stopIfTrue="1" operator="lessThan">
      <formula>0</formula>
    </cfRule>
  </conditionalFormatting>
  <conditionalFormatting sqref="G174">
    <cfRule type="cellIs" dxfId="2" priority="1182" stopIfTrue="1" operator="lessThan">
      <formula>0</formula>
    </cfRule>
  </conditionalFormatting>
  <conditionalFormatting sqref="G175">
    <cfRule type="cellIs" dxfId="2" priority="1181" stopIfTrue="1" operator="lessThan">
      <formula>0</formula>
    </cfRule>
  </conditionalFormatting>
  <conditionalFormatting sqref="G176">
    <cfRule type="cellIs" dxfId="2" priority="1180" stopIfTrue="1" operator="lessThan">
      <formula>0</formula>
    </cfRule>
  </conditionalFormatting>
  <conditionalFormatting sqref="G177">
    <cfRule type="cellIs" dxfId="2" priority="1179" stopIfTrue="1" operator="lessThan">
      <formula>0</formula>
    </cfRule>
  </conditionalFormatting>
  <conditionalFormatting sqref="G178">
    <cfRule type="cellIs" dxfId="2" priority="1178" stopIfTrue="1" operator="lessThan">
      <formula>0</formula>
    </cfRule>
  </conditionalFormatting>
  <conditionalFormatting sqref="G179">
    <cfRule type="cellIs" dxfId="2" priority="1177" stopIfTrue="1" operator="lessThan">
      <formula>0</formula>
    </cfRule>
  </conditionalFormatting>
  <conditionalFormatting sqref="G180">
    <cfRule type="cellIs" dxfId="2" priority="1176" stopIfTrue="1" operator="lessThan">
      <formula>0</formula>
    </cfRule>
  </conditionalFormatting>
  <conditionalFormatting sqref="G181">
    <cfRule type="cellIs" dxfId="2" priority="1175" stopIfTrue="1" operator="lessThan">
      <formula>0</formula>
    </cfRule>
  </conditionalFormatting>
  <conditionalFormatting sqref="G182">
    <cfRule type="cellIs" dxfId="2" priority="1174" stopIfTrue="1" operator="lessThan">
      <formula>0</formula>
    </cfRule>
  </conditionalFormatting>
  <conditionalFormatting sqref="G183">
    <cfRule type="cellIs" dxfId="2" priority="1173" stopIfTrue="1" operator="lessThan">
      <formula>0</formula>
    </cfRule>
  </conditionalFormatting>
  <conditionalFormatting sqref="G184">
    <cfRule type="cellIs" dxfId="2" priority="1172" stopIfTrue="1" operator="lessThan">
      <formula>0</formula>
    </cfRule>
  </conditionalFormatting>
  <conditionalFormatting sqref="G185">
    <cfRule type="cellIs" dxfId="2" priority="1171" stopIfTrue="1" operator="lessThan">
      <formula>0</formula>
    </cfRule>
  </conditionalFormatting>
  <conditionalFormatting sqref="G186">
    <cfRule type="cellIs" dxfId="2" priority="1170" stopIfTrue="1" operator="lessThan">
      <formula>0</formula>
    </cfRule>
  </conditionalFormatting>
  <conditionalFormatting sqref="G187">
    <cfRule type="cellIs" dxfId="2" priority="1169" stopIfTrue="1" operator="lessThan">
      <formula>0</formula>
    </cfRule>
  </conditionalFormatting>
  <conditionalFormatting sqref="G188">
    <cfRule type="cellIs" dxfId="2" priority="1168" stopIfTrue="1" operator="lessThan">
      <formula>0</formula>
    </cfRule>
  </conditionalFormatting>
  <conditionalFormatting sqref="G189">
    <cfRule type="cellIs" dxfId="2" priority="1167" stopIfTrue="1" operator="lessThan">
      <formula>0</formula>
    </cfRule>
  </conditionalFormatting>
  <conditionalFormatting sqref="G190">
    <cfRule type="cellIs" dxfId="2" priority="1166" stopIfTrue="1" operator="lessThan">
      <formula>0</formula>
    </cfRule>
  </conditionalFormatting>
  <conditionalFormatting sqref="G191">
    <cfRule type="cellIs" dxfId="2" priority="1165" stopIfTrue="1" operator="lessThan">
      <formula>0</formula>
    </cfRule>
  </conditionalFormatting>
  <conditionalFormatting sqref="G192">
    <cfRule type="cellIs" dxfId="2" priority="1164" stopIfTrue="1" operator="lessThan">
      <formula>0</formula>
    </cfRule>
  </conditionalFormatting>
  <conditionalFormatting sqref="G193">
    <cfRule type="cellIs" dxfId="2" priority="1163" stopIfTrue="1" operator="lessThan">
      <formula>0</formula>
    </cfRule>
  </conditionalFormatting>
  <conditionalFormatting sqref="G194">
    <cfRule type="cellIs" dxfId="2" priority="1162" stopIfTrue="1" operator="lessThan">
      <formula>0</formula>
    </cfRule>
  </conditionalFormatting>
  <conditionalFormatting sqref="G195">
    <cfRule type="cellIs" dxfId="2" priority="1161" stopIfTrue="1" operator="lessThan">
      <formula>0</formula>
    </cfRule>
  </conditionalFormatting>
  <conditionalFormatting sqref="G196">
    <cfRule type="cellIs" dxfId="2" priority="1160" stopIfTrue="1" operator="lessThan">
      <formula>0</formula>
    </cfRule>
  </conditionalFormatting>
  <conditionalFormatting sqref="G197">
    <cfRule type="cellIs" dxfId="2" priority="1159" stopIfTrue="1" operator="lessThan">
      <formula>0</formula>
    </cfRule>
  </conditionalFormatting>
  <conditionalFormatting sqref="G198">
    <cfRule type="cellIs" dxfId="2" priority="1158" stopIfTrue="1" operator="lessThan">
      <formula>0</formula>
    </cfRule>
  </conditionalFormatting>
  <conditionalFormatting sqref="G199">
    <cfRule type="cellIs" dxfId="2" priority="1157" stopIfTrue="1" operator="lessThan">
      <formula>0</formula>
    </cfRule>
  </conditionalFormatting>
  <conditionalFormatting sqref="G200">
    <cfRule type="cellIs" dxfId="2" priority="1156" stopIfTrue="1" operator="lessThan">
      <formula>0</formula>
    </cfRule>
  </conditionalFormatting>
  <conditionalFormatting sqref="G201">
    <cfRule type="cellIs" dxfId="2" priority="1155" stopIfTrue="1" operator="lessThan">
      <formula>0</formula>
    </cfRule>
  </conditionalFormatting>
  <conditionalFormatting sqref="G202">
    <cfRule type="cellIs" dxfId="2" priority="1154" stopIfTrue="1" operator="lessThan">
      <formula>0</formula>
    </cfRule>
  </conditionalFormatting>
  <conditionalFormatting sqref="G203">
    <cfRule type="cellIs" dxfId="2" priority="1153" stopIfTrue="1" operator="lessThan">
      <formula>0</formula>
    </cfRule>
  </conditionalFormatting>
  <conditionalFormatting sqref="G204">
    <cfRule type="cellIs" dxfId="2" priority="1152" stopIfTrue="1" operator="lessThan">
      <formula>0</formula>
    </cfRule>
  </conditionalFormatting>
  <conditionalFormatting sqref="G205">
    <cfRule type="cellIs" dxfId="2" priority="1151" stopIfTrue="1" operator="lessThan">
      <formula>0</formula>
    </cfRule>
  </conditionalFormatting>
  <conditionalFormatting sqref="G206">
    <cfRule type="cellIs" dxfId="2" priority="1150" stopIfTrue="1" operator="lessThan">
      <formula>0</formula>
    </cfRule>
  </conditionalFormatting>
  <conditionalFormatting sqref="G207">
    <cfRule type="cellIs" dxfId="2" priority="1149" stopIfTrue="1" operator="lessThan">
      <formula>0</formula>
    </cfRule>
  </conditionalFormatting>
  <conditionalFormatting sqref="G208">
    <cfRule type="cellIs" dxfId="2" priority="1148" stopIfTrue="1" operator="lessThan">
      <formula>0</formula>
    </cfRule>
  </conditionalFormatting>
  <conditionalFormatting sqref="G209">
    <cfRule type="cellIs" dxfId="2" priority="1147" stopIfTrue="1" operator="lessThan">
      <formula>0</formula>
    </cfRule>
  </conditionalFormatting>
  <conditionalFormatting sqref="G210">
    <cfRule type="cellIs" dxfId="2" priority="1146" stopIfTrue="1" operator="lessThan">
      <formula>0</formula>
    </cfRule>
  </conditionalFormatting>
  <conditionalFormatting sqref="G211">
    <cfRule type="cellIs" dxfId="2" priority="1145" stopIfTrue="1" operator="lessThan">
      <formula>0</formula>
    </cfRule>
  </conditionalFormatting>
  <conditionalFormatting sqref="G212">
    <cfRule type="cellIs" dxfId="2" priority="1144" stopIfTrue="1" operator="lessThan">
      <formula>0</formula>
    </cfRule>
  </conditionalFormatting>
  <conditionalFormatting sqref="G213">
    <cfRule type="cellIs" dxfId="2" priority="1143" stopIfTrue="1" operator="lessThan">
      <formula>0</formula>
    </cfRule>
  </conditionalFormatting>
  <conditionalFormatting sqref="G214">
    <cfRule type="cellIs" dxfId="2" priority="1142" stopIfTrue="1" operator="lessThan">
      <formula>0</formula>
    </cfRule>
  </conditionalFormatting>
  <conditionalFormatting sqref="G215">
    <cfRule type="cellIs" dxfId="2" priority="1141" stopIfTrue="1" operator="lessThan">
      <formula>0</formula>
    </cfRule>
  </conditionalFormatting>
  <conditionalFormatting sqref="G216">
    <cfRule type="cellIs" dxfId="2" priority="1140" stopIfTrue="1" operator="lessThan">
      <formula>0</formula>
    </cfRule>
  </conditionalFormatting>
  <conditionalFormatting sqref="G217">
    <cfRule type="cellIs" dxfId="2" priority="1139" stopIfTrue="1" operator="lessThan">
      <formula>0</formula>
    </cfRule>
  </conditionalFormatting>
  <conditionalFormatting sqref="G218">
    <cfRule type="cellIs" dxfId="2" priority="1138" stopIfTrue="1" operator="lessThan">
      <formula>0</formula>
    </cfRule>
  </conditionalFormatting>
  <conditionalFormatting sqref="G219">
    <cfRule type="cellIs" dxfId="2" priority="1137" stopIfTrue="1" operator="lessThan">
      <formula>0</formula>
    </cfRule>
  </conditionalFormatting>
  <conditionalFormatting sqref="G220">
    <cfRule type="cellIs" dxfId="2" priority="1136" stopIfTrue="1" operator="lessThan">
      <formula>0</formula>
    </cfRule>
  </conditionalFormatting>
  <conditionalFormatting sqref="G221">
    <cfRule type="cellIs" dxfId="2" priority="1135" stopIfTrue="1" operator="lessThan">
      <formula>0</formula>
    </cfRule>
  </conditionalFormatting>
  <conditionalFormatting sqref="G222">
    <cfRule type="cellIs" dxfId="2" priority="1134" stopIfTrue="1" operator="lessThan">
      <formula>0</formula>
    </cfRule>
  </conditionalFormatting>
  <conditionalFormatting sqref="G223">
    <cfRule type="cellIs" dxfId="2" priority="1133" stopIfTrue="1" operator="lessThan">
      <formula>0</formula>
    </cfRule>
  </conditionalFormatting>
  <conditionalFormatting sqref="G224">
    <cfRule type="cellIs" dxfId="2" priority="1132" stopIfTrue="1" operator="lessThan">
      <formula>0</formula>
    </cfRule>
  </conditionalFormatting>
  <conditionalFormatting sqref="G225">
    <cfRule type="cellIs" dxfId="2" priority="1131" stopIfTrue="1" operator="lessThan">
      <formula>0</formula>
    </cfRule>
  </conditionalFormatting>
  <conditionalFormatting sqref="G226">
    <cfRule type="cellIs" dxfId="2" priority="1130" stopIfTrue="1" operator="lessThan">
      <formula>0</formula>
    </cfRule>
  </conditionalFormatting>
  <conditionalFormatting sqref="G227">
    <cfRule type="cellIs" dxfId="2" priority="1129" stopIfTrue="1" operator="lessThan">
      <formula>0</formula>
    </cfRule>
  </conditionalFormatting>
  <conditionalFormatting sqref="G228">
    <cfRule type="cellIs" dxfId="2" priority="1128" stopIfTrue="1" operator="lessThan">
      <formula>0</formula>
    </cfRule>
  </conditionalFormatting>
  <conditionalFormatting sqref="G229">
    <cfRule type="cellIs" dxfId="2" priority="1127" stopIfTrue="1" operator="lessThan">
      <formula>0</formula>
    </cfRule>
  </conditionalFormatting>
  <conditionalFormatting sqref="G230">
    <cfRule type="cellIs" dxfId="2" priority="1126" stopIfTrue="1" operator="lessThan">
      <formula>0</formula>
    </cfRule>
  </conditionalFormatting>
  <conditionalFormatting sqref="G231">
    <cfRule type="cellIs" dxfId="2" priority="1125" stopIfTrue="1" operator="lessThan">
      <formula>0</formula>
    </cfRule>
  </conditionalFormatting>
  <conditionalFormatting sqref="G232">
    <cfRule type="cellIs" dxfId="2" priority="1124" stopIfTrue="1" operator="lessThan">
      <formula>0</formula>
    </cfRule>
  </conditionalFormatting>
  <conditionalFormatting sqref="G233">
    <cfRule type="cellIs" dxfId="2" priority="1123" stopIfTrue="1" operator="lessThan">
      <formula>0</formula>
    </cfRule>
  </conditionalFormatting>
  <conditionalFormatting sqref="G234">
    <cfRule type="cellIs" dxfId="2" priority="1122" stopIfTrue="1" operator="lessThan">
      <formula>0</formula>
    </cfRule>
  </conditionalFormatting>
  <conditionalFormatting sqref="G235">
    <cfRule type="cellIs" dxfId="2" priority="1121" stopIfTrue="1" operator="lessThan">
      <formula>0</formula>
    </cfRule>
  </conditionalFormatting>
  <conditionalFormatting sqref="G236">
    <cfRule type="cellIs" dxfId="2" priority="1120" stopIfTrue="1" operator="lessThan">
      <formula>0</formula>
    </cfRule>
  </conditionalFormatting>
  <conditionalFormatting sqref="G237">
    <cfRule type="cellIs" dxfId="2" priority="1119" stopIfTrue="1" operator="lessThan">
      <formula>0</formula>
    </cfRule>
  </conditionalFormatting>
  <conditionalFormatting sqref="G238">
    <cfRule type="cellIs" dxfId="2" priority="1118" stopIfTrue="1" operator="lessThan">
      <formula>0</formula>
    </cfRule>
  </conditionalFormatting>
  <conditionalFormatting sqref="G239">
    <cfRule type="cellIs" dxfId="2" priority="1117" stopIfTrue="1" operator="lessThan">
      <formula>0</formula>
    </cfRule>
  </conditionalFormatting>
  <conditionalFormatting sqref="G240">
    <cfRule type="cellIs" dxfId="2" priority="1116" stopIfTrue="1" operator="lessThan">
      <formula>0</formula>
    </cfRule>
  </conditionalFormatting>
  <conditionalFormatting sqref="G241">
    <cfRule type="cellIs" dxfId="2" priority="1115" stopIfTrue="1" operator="lessThan">
      <formula>0</formula>
    </cfRule>
  </conditionalFormatting>
  <conditionalFormatting sqref="G242">
    <cfRule type="cellIs" dxfId="2" priority="1114" stopIfTrue="1" operator="lessThan">
      <formula>0</formula>
    </cfRule>
  </conditionalFormatting>
  <conditionalFormatting sqref="G243">
    <cfRule type="cellIs" dxfId="2" priority="1113" stopIfTrue="1" operator="lessThan">
      <formula>0</formula>
    </cfRule>
  </conditionalFormatting>
  <conditionalFormatting sqref="G244">
    <cfRule type="cellIs" dxfId="2" priority="1112" stopIfTrue="1" operator="lessThan">
      <formula>0</formula>
    </cfRule>
  </conditionalFormatting>
  <conditionalFormatting sqref="G245">
    <cfRule type="cellIs" dxfId="2" priority="1111" stopIfTrue="1" operator="lessThan">
      <formula>0</formula>
    </cfRule>
  </conditionalFormatting>
  <conditionalFormatting sqref="G246">
    <cfRule type="cellIs" dxfId="2" priority="1110" stopIfTrue="1" operator="lessThan">
      <formula>0</formula>
    </cfRule>
  </conditionalFormatting>
  <conditionalFormatting sqref="G247">
    <cfRule type="cellIs" dxfId="2" priority="1109" stopIfTrue="1" operator="lessThan">
      <formula>0</formula>
    </cfRule>
  </conditionalFormatting>
  <conditionalFormatting sqref="G248">
    <cfRule type="cellIs" dxfId="2" priority="1108" stopIfTrue="1" operator="lessThan">
      <formula>0</formula>
    </cfRule>
  </conditionalFormatting>
  <conditionalFormatting sqref="G249">
    <cfRule type="cellIs" dxfId="2" priority="1106" stopIfTrue="1" operator="lessThan">
      <formula>0</formula>
    </cfRule>
  </conditionalFormatting>
  <conditionalFormatting sqref="G250">
    <cfRule type="cellIs" dxfId="2" priority="1105" stopIfTrue="1" operator="lessThan">
      <formula>0</formula>
    </cfRule>
  </conditionalFormatting>
  <conditionalFormatting sqref="G251">
    <cfRule type="cellIs" dxfId="2" priority="1104" stopIfTrue="1" operator="lessThan">
      <formula>0</formula>
    </cfRule>
  </conditionalFormatting>
  <conditionalFormatting sqref="G252">
    <cfRule type="cellIs" dxfId="2" priority="1103" stopIfTrue="1" operator="lessThan">
      <formula>0</formula>
    </cfRule>
  </conditionalFormatting>
  <conditionalFormatting sqref="G253">
    <cfRule type="cellIs" dxfId="2" priority="1102" stopIfTrue="1" operator="lessThan">
      <formula>0</formula>
    </cfRule>
  </conditionalFormatting>
  <conditionalFormatting sqref="G254">
    <cfRule type="cellIs" dxfId="2" priority="1101" stopIfTrue="1" operator="lessThan">
      <formula>0</formula>
    </cfRule>
  </conditionalFormatting>
  <conditionalFormatting sqref="G255">
    <cfRule type="cellIs" dxfId="2" priority="1100" stopIfTrue="1" operator="lessThan">
      <formula>0</formula>
    </cfRule>
  </conditionalFormatting>
  <conditionalFormatting sqref="G256">
    <cfRule type="cellIs" dxfId="2" priority="1099" stopIfTrue="1" operator="lessThan">
      <formula>0</formula>
    </cfRule>
  </conditionalFormatting>
  <conditionalFormatting sqref="G257">
    <cfRule type="cellIs" dxfId="2" priority="1098" stopIfTrue="1" operator="lessThan">
      <formula>0</formula>
    </cfRule>
  </conditionalFormatting>
  <conditionalFormatting sqref="G258">
    <cfRule type="cellIs" dxfId="2" priority="1097" stopIfTrue="1" operator="lessThan">
      <formula>0</formula>
    </cfRule>
  </conditionalFormatting>
  <conditionalFormatting sqref="G259">
    <cfRule type="cellIs" dxfId="2" priority="1096" stopIfTrue="1" operator="lessThan">
      <formula>0</formula>
    </cfRule>
  </conditionalFormatting>
  <conditionalFormatting sqref="G260">
    <cfRule type="cellIs" dxfId="2" priority="1095" stopIfTrue="1" operator="lessThan">
      <formula>0</formula>
    </cfRule>
  </conditionalFormatting>
  <conditionalFormatting sqref="G261">
    <cfRule type="cellIs" dxfId="2" priority="1094" stopIfTrue="1" operator="lessThan">
      <formula>0</formula>
    </cfRule>
  </conditionalFormatting>
  <conditionalFormatting sqref="G262">
    <cfRule type="cellIs" dxfId="2" priority="1093" stopIfTrue="1" operator="lessThan">
      <formula>0</formula>
    </cfRule>
  </conditionalFormatting>
  <conditionalFormatting sqref="G263">
    <cfRule type="cellIs" dxfId="2" priority="1092" stopIfTrue="1" operator="lessThan">
      <formula>0</formula>
    </cfRule>
  </conditionalFormatting>
  <conditionalFormatting sqref="G264">
    <cfRule type="cellIs" dxfId="2" priority="1091" stopIfTrue="1" operator="lessThan">
      <formula>0</formula>
    </cfRule>
  </conditionalFormatting>
  <conditionalFormatting sqref="G265">
    <cfRule type="cellIs" dxfId="2" priority="1090" stopIfTrue="1" operator="lessThan">
      <formula>0</formula>
    </cfRule>
  </conditionalFormatting>
  <conditionalFormatting sqref="G266">
    <cfRule type="cellIs" dxfId="2" priority="1089" stopIfTrue="1" operator="lessThan">
      <formula>0</formula>
    </cfRule>
  </conditionalFormatting>
  <conditionalFormatting sqref="G267">
    <cfRule type="cellIs" dxfId="2" priority="1088" stopIfTrue="1" operator="lessThan">
      <formula>0</formula>
    </cfRule>
  </conditionalFormatting>
  <conditionalFormatting sqref="G268">
    <cfRule type="cellIs" dxfId="2" priority="1087" stopIfTrue="1" operator="lessThan">
      <formula>0</formula>
    </cfRule>
  </conditionalFormatting>
  <conditionalFormatting sqref="G269">
    <cfRule type="cellIs" dxfId="2" priority="1086" stopIfTrue="1" operator="lessThan">
      <formula>0</formula>
    </cfRule>
  </conditionalFormatting>
  <conditionalFormatting sqref="G270">
    <cfRule type="cellIs" dxfId="2" priority="1085" stopIfTrue="1" operator="lessThan">
      <formula>0</formula>
    </cfRule>
  </conditionalFormatting>
  <conditionalFormatting sqref="G271">
    <cfRule type="cellIs" dxfId="2" priority="1083" stopIfTrue="1" operator="lessThan">
      <formula>0</formula>
    </cfRule>
  </conditionalFormatting>
  <conditionalFormatting sqref="G272">
    <cfRule type="cellIs" dxfId="2" priority="1082" stopIfTrue="1" operator="lessThan">
      <formula>0</formula>
    </cfRule>
  </conditionalFormatting>
  <conditionalFormatting sqref="G273">
    <cfRule type="cellIs" dxfId="2" priority="1081" stopIfTrue="1" operator="lessThan">
      <formula>0</formula>
    </cfRule>
  </conditionalFormatting>
  <conditionalFormatting sqref="G274">
    <cfRule type="cellIs" dxfId="2" priority="1080" stopIfTrue="1" operator="lessThan">
      <formula>0</formula>
    </cfRule>
  </conditionalFormatting>
  <conditionalFormatting sqref="G275">
    <cfRule type="cellIs" dxfId="2" priority="1079" stopIfTrue="1" operator="lessThan">
      <formula>0</formula>
    </cfRule>
  </conditionalFormatting>
  <conditionalFormatting sqref="G276">
    <cfRule type="cellIs" dxfId="2" priority="1078" stopIfTrue="1" operator="lessThan">
      <formula>0</formula>
    </cfRule>
  </conditionalFormatting>
  <conditionalFormatting sqref="G277">
    <cfRule type="cellIs" dxfId="2" priority="1077" stopIfTrue="1" operator="lessThan">
      <formula>0</formula>
    </cfRule>
  </conditionalFormatting>
  <conditionalFormatting sqref="G278">
    <cfRule type="cellIs" dxfId="2" priority="1076" stopIfTrue="1" operator="lessThan">
      <formula>0</formula>
    </cfRule>
  </conditionalFormatting>
  <conditionalFormatting sqref="G279">
    <cfRule type="cellIs" dxfId="2" priority="1075" stopIfTrue="1" operator="lessThan">
      <formula>0</formula>
    </cfRule>
  </conditionalFormatting>
  <conditionalFormatting sqref="G280">
    <cfRule type="cellIs" dxfId="2" priority="1074" stopIfTrue="1" operator="lessThan">
      <formula>0</formula>
    </cfRule>
  </conditionalFormatting>
  <conditionalFormatting sqref="G281">
    <cfRule type="cellIs" dxfId="2" priority="1073" stopIfTrue="1" operator="lessThan">
      <formula>0</formula>
    </cfRule>
  </conditionalFormatting>
  <conditionalFormatting sqref="G282">
    <cfRule type="cellIs" dxfId="2" priority="1072" stopIfTrue="1" operator="lessThan">
      <formula>0</formula>
    </cfRule>
  </conditionalFormatting>
  <conditionalFormatting sqref="G283">
    <cfRule type="cellIs" dxfId="2" priority="1071" stopIfTrue="1" operator="lessThan">
      <formula>0</formula>
    </cfRule>
  </conditionalFormatting>
  <conditionalFormatting sqref="G284">
    <cfRule type="cellIs" dxfId="2" priority="1070" stopIfTrue="1" operator="lessThan">
      <formula>0</formula>
    </cfRule>
  </conditionalFormatting>
  <conditionalFormatting sqref="G285">
    <cfRule type="cellIs" dxfId="2" priority="1069" stopIfTrue="1" operator="lessThan">
      <formula>0</formula>
    </cfRule>
  </conditionalFormatting>
  <conditionalFormatting sqref="G286">
    <cfRule type="cellIs" dxfId="2" priority="1068" stopIfTrue="1" operator="lessThan">
      <formula>0</formula>
    </cfRule>
  </conditionalFormatting>
  <conditionalFormatting sqref="G287">
    <cfRule type="cellIs" dxfId="2" priority="1067" stopIfTrue="1" operator="lessThan">
      <formula>0</formula>
    </cfRule>
  </conditionalFormatting>
  <conditionalFormatting sqref="G288">
    <cfRule type="cellIs" dxfId="2" priority="1066" stopIfTrue="1" operator="lessThan">
      <formula>0</formula>
    </cfRule>
  </conditionalFormatting>
  <conditionalFormatting sqref="G289">
    <cfRule type="cellIs" dxfId="2" priority="1065" stopIfTrue="1" operator="lessThan">
      <formula>0</formula>
    </cfRule>
  </conditionalFormatting>
  <conditionalFormatting sqref="G290">
    <cfRule type="cellIs" dxfId="2" priority="1064" stopIfTrue="1" operator="lessThan">
      <formula>0</formula>
    </cfRule>
  </conditionalFormatting>
  <conditionalFormatting sqref="G291">
    <cfRule type="cellIs" dxfId="2" priority="1063" stopIfTrue="1" operator="lessThan">
      <formula>0</formula>
    </cfRule>
  </conditionalFormatting>
  <conditionalFormatting sqref="G292">
    <cfRule type="cellIs" dxfId="2" priority="1062" stopIfTrue="1" operator="lessThan">
      <formula>0</formula>
    </cfRule>
  </conditionalFormatting>
  <conditionalFormatting sqref="G293">
    <cfRule type="cellIs" dxfId="2" priority="1061" stopIfTrue="1" operator="lessThan">
      <formula>0</formula>
    </cfRule>
  </conditionalFormatting>
  <conditionalFormatting sqref="G294">
    <cfRule type="cellIs" dxfId="2" priority="1060" stopIfTrue="1" operator="lessThan">
      <formula>0</formula>
    </cfRule>
  </conditionalFormatting>
  <conditionalFormatting sqref="G295">
    <cfRule type="cellIs" dxfId="2" priority="1059" stopIfTrue="1" operator="lessThan">
      <formula>0</formula>
    </cfRule>
  </conditionalFormatting>
  <conditionalFormatting sqref="G296">
    <cfRule type="cellIs" dxfId="2" priority="1058" stopIfTrue="1" operator="lessThan">
      <formula>0</formula>
    </cfRule>
  </conditionalFormatting>
  <conditionalFormatting sqref="G297">
    <cfRule type="cellIs" dxfId="2" priority="1057" stopIfTrue="1" operator="lessThan">
      <formula>0</formula>
    </cfRule>
  </conditionalFormatting>
  <conditionalFormatting sqref="G298">
    <cfRule type="cellIs" dxfId="2" priority="1056" stopIfTrue="1" operator="lessThan">
      <formula>0</formula>
    </cfRule>
  </conditionalFormatting>
  <conditionalFormatting sqref="G299">
    <cfRule type="cellIs" dxfId="2" priority="1055" stopIfTrue="1" operator="lessThan">
      <formula>0</formula>
    </cfRule>
  </conditionalFormatting>
  <conditionalFormatting sqref="G300">
    <cfRule type="cellIs" dxfId="2" priority="1054" stopIfTrue="1" operator="lessThan">
      <formula>0</formula>
    </cfRule>
  </conditionalFormatting>
  <conditionalFormatting sqref="G301">
    <cfRule type="cellIs" dxfId="2" priority="1053" stopIfTrue="1" operator="lessThan">
      <formula>0</formula>
    </cfRule>
  </conditionalFormatting>
  <conditionalFormatting sqref="G302">
    <cfRule type="cellIs" dxfId="2" priority="1052" stopIfTrue="1" operator="lessThan">
      <formula>0</formula>
    </cfRule>
  </conditionalFormatting>
  <conditionalFormatting sqref="G303">
    <cfRule type="cellIs" dxfId="2" priority="1051" stopIfTrue="1" operator="lessThan">
      <formula>0</formula>
    </cfRule>
  </conditionalFormatting>
  <conditionalFormatting sqref="G304">
    <cfRule type="cellIs" dxfId="2" priority="1050" stopIfTrue="1" operator="lessThan">
      <formula>0</formula>
    </cfRule>
  </conditionalFormatting>
  <conditionalFormatting sqref="G305">
    <cfRule type="cellIs" dxfId="2" priority="1049" stopIfTrue="1" operator="lessThan">
      <formula>0</formula>
    </cfRule>
  </conditionalFormatting>
  <conditionalFormatting sqref="G306">
    <cfRule type="cellIs" dxfId="2" priority="1048" stopIfTrue="1" operator="lessThan">
      <formula>0</formula>
    </cfRule>
  </conditionalFormatting>
  <conditionalFormatting sqref="G307">
    <cfRule type="cellIs" dxfId="2" priority="1047" stopIfTrue="1" operator="lessThan">
      <formula>0</formula>
    </cfRule>
  </conditionalFormatting>
  <conditionalFormatting sqref="G308">
    <cfRule type="cellIs" dxfId="2" priority="1046" stopIfTrue="1" operator="lessThan">
      <formula>0</formula>
    </cfRule>
  </conditionalFormatting>
  <conditionalFormatting sqref="G309">
    <cfRule type="cellIs" dxfId="2" priority="1045" stopIfTrue="1" operator="lessThan">
      <formula>0</formula>
    </cfRule>
  </conditionalFormatting>
  <conditionalFormatting sqref="G310">
    <cfRule type="cellIs" dxfId="2" priority="1044" stopIfTrue="1" operator="lessThan">
      <formula>0</formula>
    </cfRule>
  </conditionalFormatting>
  <conditionalFormatting sqref="G311">
    <cfRule type="cellIs" dxfId="2" priority="1043" stopIfTrue="1" operator="lessThan">
      <formula>0</formula>
    </cfRule>
  </conditionalFormatting>
  <conditionalFormatting sqref="G312">
    <cfRule type="cellIs" dxfId="2" priority="1042" stopIfTrue="1" operator="lessThan">
      <formula>0</formula>
    </cfRule>
  </conditionalFormatting>
  <conditionalFormatting sqref="G313">
    <cfRule type="cellIs" dxfId="2" priority="1041" stopIfTrue="1" operator="lessThan">
      <formula>0</formula>
    </cfRule>
  </conditionalFormatting>
  <conditionalFormatting sqref="G314">
    <cfRule type="cellIs" dxfId="2" priority="1040" stopIfTrue="1" operator="lessThan">
      <formula>0</formula>
    </cfRule>
  </conditionalFormatting>
  <conditionalFormatting sqref="G315">
    <cfRule type="cellIs" dxfId="2" priority="1039" stopIfTrue="1" operator="lessThan">
      <formula>0</formula>
    </cfRule>
  </conditionalFormatting>
  <conditionalFormatting sqref="G316">
    <cfRule type="cellIs" dxfId="2" priority="1038" stopIfTrue="1" operator="lessThan">
      <formula>0</formula>
    </cfRule>
  </conditionalFormatting>
  <conditionalFormatting sqref="G317">
    <cfRule type="cellIs" dxfId="2" priority="1037" stopIfTrue="1" operator="lessThan">
      <formula>0</formula>
    </cfRule>
  </conditionalFormatting>
  <conditionalFormatting sqref="G318">
    <cfRule type="cellIs" dxfId="2" priority="1036" stopIfTrue="1" operator="lessThan">
      <formula>0</formula>
    </cfRule>
  </conditionalFormatting>
  <conditionalFormatting sqref="G319">
    <cfRule type="cellIs" dxfId="2" priority="1035" stopIfTrue="1" operator="lessThan">
      <formula>0</formula>
    </cfRule>
  </conditionalFormatting>
  <conditionalFormatting sqref="G320">
    <cfRule type="cellIs" dxfId="2" priority="1034" stopIfTrue="1" operator="lessThan">
      <formula>0</formula>
    </cfRule>
  </conditionalFormatting>
  <conditionalFormatting sqref="G321">
    <cfRule type="cellIs" dxfId="2" priority="1033" stopIfTrue="1" operator="lessThan">
      <formula>0</formula>
    </cfRule>
  </conditionalFormatting>
  <conditionalFormatting sqref="G322">
    <cfRule type="cellIs" dxfId="2" priority="1032" stopIfTrue="1" operator="lessThan">
      <formula>0</formula>
    </cfRule>
  </conditionalFormatting>
  <conditionalFormatting sqref="G323">
    <cfRule type="cellIs" dxfId="2" priority="1031" stopIfTrue="1" operator="lessThan">
      <formula>0</formula>
    </cfRule>
  </conditionalFormatting>
  <conditionalFormatting sqref="G324">
    <cfRule type="cellIs" dxfId="2" priority="1030" stopIfTrue="1" operator="lessThan">
      <formula>0</formula>
    </cfRule>
  </conditionalFormatting>
  <conditionalFormatting sqref="G325">
    <cfRule type="cellIs" dxfId="2" priority="1029" stopIfTrue="1" operator="lessThan">
      <formula>0</formula>
    </cfRule>
  </conditionalFormatting>
  <conditionalFormatting sqref="G326">
    <cfRule type="cellIs" dxfId="2" priority="1028" stopIfTrue="1" operator="lessThan">
      <formula>0</formula>
    </cfRule>
  </conditionalFormatting>
  <conditionalFormatting sqref="G327">
    <cfRule type="cellIs" dxfId="2" priority="1027" stopIfTrue="1" operator="lessThan">
      <formula>0</formula>
    </cfRule>
  </conditionalFormatting>
  <conditionalFormatting sqref="G328">
    <cfRule type="cellIs" dxfId="2" priority="1026" stopIfTrue="1" operator="lessThan">
      <formula>0</formula>
    </cfRule>
  </conditionalFormatting>
  <conditionalFormatting sqref="G329">
    <cfRule type="cellIs" dxfId="2" priority="1025" stopIfTrue="1" operator="lessThan">
      <formula>0</formula>
    </cfRule>
  </conditionalFormatting>
  <conditionalFormatting sqref="G330">
    <cfRule type="cellIs" dxfId="2" priority="1024" stopIfTrue="1" operator="lessThan">
      <formula>0</formula>
    </cfRule>
  </conditionalFormatting>
  <conditionalFormatting sqref="G331">
    <cfRule type="cellIs" dxfId="2" priority="1023" stopIfTrue="1" operator="lessThan">
      <formula>0</formula>
    </cfRule>
  </conditionalFormatting>
  <conditionalFormatting sqref="G332">
    <cfRule type="cellIs" dxfId="2" priority="1022" stopIfTrue="1" operator="lessThan">
      <formula>0</formula>
    </cfRule>
  </conditionalFormatting>
  <conditionalFormatting sqref="G333">
    <cfRule type="cellIs" dxfId="2" priority="1021" stopIfTrue="1" operator="lessThan">
      <formula>0</formula>
    </cfRule>
  </conditionalFormatting>
  <conditionalFormatting sqref="G334">
    <cfRule type="cellIs" dxfId="2" priority="1020" stopIfTrue="1" operator="lessThan">
      <formula>0</formula>
    </cfRule>
  </conditionalFormatting>
  <conditionalFormatting sqref="G335">
    <cfRule type="cellIs" dxfId="2" priority="1019" stopIfTrue="1" operator="lessThan">
      <formula>0</formula>
    </cfRule>
  </conditionalFormatting>
  <conditionalFormatting sqref="G336">
    <cfRule type="cellIs" dxfId="2" priority="1018" stopIfTrue="1" operator="lessThan">
      <formula>0</formula>
    </cfRule>
  </conditionalFormatting>
  <conditionalFormatting sqref="G337">
    <cfRule type="cellIs" dxfId="2" priority="1017" stopIfTrue="1" operator="lessThan">
      <formula>0</formula>
    </cfRule>
  </conditionalFormatting>
  <conditionalFormatting sqref="G338">
    <cfRule type="cellIs" dxfId="2" priority="1016" stopIfTrue="1" operator="lessThan">
      <formula>0</formula>
    </cfRule>
  </conditionalFormatting>
  <conditionalFormatting sqref="G339">
    <cfRule type="cellIs" dxfId="2" priority="1015" stopIfTrue="1" operator="lessThan">
      <formula>0</formula>
    </cfRule>
  </conditionalFormatting>
  <conditionalFormatting sqref="G340">
    <cfRule type="cellIs" dxfId="2" priority="1014" stopIfTrue="1" operator="lessThan">
      <formula>0</formula>
    </cfRule>
  </conditionalFormatting>
  <conditionalFormatting sqref="G341">
    <cfRule type="cellIs" dxfId="2" priority="1013" stopIfTrue="1" operator="lessThan">
      <formula>0</formula>
    </cfRule>
  </conditionalFormatting>
  <conditionalFormatting sqref="G342">
    <cfRule type="cellIs" dxfId="2" priority="1012" stopIfTrue="1" operator="lessThan">
      <formula>0</formula>
    </cfRule>
  </conditionalFormatting>
  <conditionalFormatting sqref="G343">
    <cfRule type="cellIs" dxfId="2" priority="1011" stopIfTrue="1" operator="lessThan">
      <formula>0</formula>
    </cfRule>
  </conditionalFormatting>
  <conditionalFormatting sqref="G344">
    <cfRule type="cellIs" dxfId="2" priority="1010" stopIfTrue="1" operator="lessThan">
      <formula>0</formula>
    </cfRule>
  </conditionalFormatting>
  <conditionalFormatting sqref="G345">
    <cfRule type="cellIs" dxfId="2" priority="1009" stopIfTrue="1" operator="lessThan">
      <formula>0</formula>
    </cfRule>
  </conditionalFormatting>
  <conditionalFormatting sqref="G346">
    <cfRule type="cellIs" dxfId="2" priority="1008" stopIfTrue="1" operator="lessThan">
      <formula>0</formula>
    </cfRule>
  </conditionalFormatting>
  <conditionalFormatting sqref="G347">
    <cfRule type="cellIs" dxfId="2" priority="1007" stopIfTrue="1" operator="lessThan">
      <formula>0</formula>
    </cfRule>
  </conditionalFormatting>
  <conditionalFormatting sqref="G348">
    <cfRule type="cellIs" dxfId="2" priority="1006" stopIfTrue="1" operator="lessThan">
      <formula>0</formula>
    </cfRule>
  </conditionalFormatting>
  <conditionalFormatting sqref="G349">
    <cfRule type="cellIs" dxfId="2" priority="1005" stopIfTrue="1" operator="lessThan">
      <formula>0</formula>
    </cfRule>
  </conditionalFormatting>
  <conditionalFormatting sqref="G350">
    <cfRule type="cellIs" dxfId="2" priority="1004" stopIfTrue="1" operator="lessThan">
      <formula>0</formula>
    </cfRule>
  </conditionalFormatting>
  <conditionalFormatting sqref="G351">
    <cfRule type="cellIs" dxfId="2" priority="1003" stopIfTrue="1" operator="lessThan">
      <formula>0</formula>
    </cfRule>
  </conditionalFormatting>
  <conditionalFormatting sqref="G352">
    <cfRule type="cellIs" dxfId="2" priority="1002" stopIfTrue="1" operator="lessThan">
      <formula>0</formula>
    </cfRule>
  </conditionalFormatting>
  <conditionalFormatting sqref="G353">
    <cfRule type="cellIs" dxfId="2" priority="1001" stopIfTrue="1" operator="lessThan">
      <formula>0</formula>
    </cfRule>
  </conditionalFormatting>
  <conditionalFormatting sqref="G354">
    <cfRule type="cellIs" dxfId="2" priority="1000" stopIfTrue="1" operator="lessThan">
      <formula>0</formula>
    </cfRule>
  </conditionalFormatting>
  <conditionalFormatting sqref="G355">
    <cfRule type="cellIs" dxfId="2" priority="999" stopIfTrue="1" operator="lessThan">
      <formula>0</formula>
    </cfRule>
  </conditionalFormatting>
  <conditionalFormatting sqref="G356">
    <cfRule type="cellIs" dxfId="2" priority="998" stopIfTrue="1" operator="lessThan">
      <formula>0</formula>
    </cfRule>
  </conditionalFormatting>
  <conditionalFormatting sqref="G357">
    <cfRule type="cellIs" dxfId="2" priority="997" stopIfTrue="1" operator="lessThan">
      <formula>0</formula>
    </cfRule>
  </conditionalFormatting>
  <conditionalFormatting sqref="G358">
    <cfRule type="cellIs" dxfId="2" priority="996" stopIfTrue="1" operator="lessThan">
      <formula>0</formula>
    </cfRule>
  </conditionalFormatting>
  <conditionalFormatting sqref="G359">
    <cfRule type="cellIs" dxfId="2" priority="995" stopIfTrue="1" operator="lessThan">
      <formula>0</formula>
    </cfRule>
  </conditionalFormatting>
  <conditionalFormatting sqref="G360">
    <cfRule type="cellIs" dxfId="2" priority="994" stopIfTrue="1" operator="lessThan">
      <formula>0</formula>
    </cfRule>
  </conditionalFormatting>
  <conditionalFormatting sqref="G361">
    <cfRule type="cellIs" dxfId="2" priority="993" stopIfTrue="1" operator="lessThan">
      <formula>0</formula>
    </cfRule>
  </conditionalFormatting>
  <conditionalFormatting sqref="G362">
    <cfRule type="cellIs" dxfId="2" priority="992" stopIfTrue="1" operator="lessThan">
      <formula>0</formula>
    </cfRule>
  </conditionalFormatting>
  <conditionalFormatting sqref="G363">
    <cfRule type="cellIs" dxfId="2" priority="989" stopIfTrue="1" operator="lessThan">
      <formula>0</formula>
    </cfRule>
  </conditionalFormatting>
  <conditionalFormatting sqref="G364">
    <cfRule type="cellIs" dxfId="2" priority="988" stopIfTrue="1" operator="lessThan">
      <formula>0</formula>
    </cfRule>
  </conditionalFormatting>
  <conditionalFormatting sqref="G365">
    <cfRule type="cellIs" dxfId="2" priority="987" stopIfTrue="1" operator="lessThan">
      <formula>0</formula>
    </cfRule>
  </conditionalFormatting>
  <conditionalFormatting sqref="G366">
    <cfRule type="cellIs" dxfId="2" priority="986" stopIfTrue="1" operator="lessThan">
      <formula>0</formula>
    </cfRule>
  </conditionalFormatting>
  <conditionalFormatting sqref="G367">
    <cfRule type="cellIs" dxfId="2" priority="985" stopIfTrue="1" operator="lessThan">
      <formula>0</formula>
    </cfRule>
  </conditionalFormatting>
  <conditionalFormatting sqref="G368">
    <cfRule type="cellIs" dxfId="2" priority="984" stopIfTrue="1" operator="lessThan">
      <formula>0</formula>
    </cfRule>
  </conditionalFormatting>
  <conditionalFormatting sqref="G369">
    <cfRule type="cellIs" dxfId="2" priority="983" stopIfTrue="1" operator="lessThan">
      <formula>0</formula>
    </cfRule>
  </conditionalFormatting>
  <conditionalFormatting sqref="G370">
    <cfRule type="cellIs" dxfId="2" priority="982" stopIfTrue="1" operator="lessThan">
      <formula>0</formula>
    </cfRule>
  </conditionalFormatting>
  <conditionalFormatting sqref="G371">
    <cfRule type="cellIs" dxfId="2" priority="981" stopIfTrue="1" operator="lessThan">
      <formula>0</formula>
    </cfRule>
  </conditionalFormatting>
  <conditionalFormatting sqref="G372">
    <cfRule type="cellIs" dxfId="2" priority="980" stopIfTrue="1" operator="lessThan">
      <formula>0</formula>
    </cfRule>
  </conditionalFormatting>
  <conditionalFormatting sqref="G373">
    <cfRule type="cellIs" dxfId="2" priority="979" stopIfTrue="1" operator="lessThan">
      <formula>0</formula>
    </cfRule>
  </conditionalFormatting>
  <conditionalFormatting sqref="G374">
    <cfRule type="cellIs" dxfId="2" priority="978" stopIfTrue="1" operator="lessThan">
      <formula>0</formula>
    </cfRule>
  </conditionalFormatting>
  <conditionalFormatting sqref="G375">
    <cfRule type="cellIs" dxfId="2" priority="977" stopIfTrue="1" operator="lessThan">
      <formula>0</formula>
    </cfRule>
  </conditionalFormatting>
  <conditionalFormatting sqref="G376">
    <cfRule type="cellIs" dxfId="2" priority="976" stopIfTrue="1" operator="lessThan">
      <formula>0</formula>
    </cfRule>
  </conditionalFormatting>
  <conditionalFormatting sqref="G377">
    <cfRule type="cellIs" dxfId="2" priority="975" stopIfTrue="1" operator="lessThan">
      <formula>0</formula>
    </cfRule>
  </conditionalFormatting>
  <conditionalFormatting sqref="G378">
    <cfRule type="cellIs" dxfId="2" priority="974" stopIfTrue="1" operator="lessThan">
      <formula>0</formula>
    </cfRule>
  </conditionalFormatting>
  <conditionalFormatting sqref="G379">
    <cfRule type="cellIs" dxfId="2" priority="973" stopIfTrue="1" operator="lessThan">
      <formula>0</formula>
    </cfRule>
  </conditionalFormatting>
  <conditionalFormatting sqref="G380">
    <cfRule type="cellIs" dxfId="2" priority="972" stopIfTrue="1" operator="lessThan">
      <formula>0</formula>
    </cfRule>
  </conditionalFormatting>
  <conditionalFormatting sqref="G381">
    <cfRule type="cellIs" dxfId="2" priority="971" stopIfTrue="1" operator="lessThan">
      <formula>0</formula>
    </cfRule>
  </conditionalFormatting>
  <conditionalFormatting sqref="G382">
    <cfRule type="cellIs" dxfId="2" priority="970" stopIfTrue="1" operator="lessThan">
      <formula>0</formula>
    </cfRule>
  </conditionalFormatting>
  <conditionalFormatting sqref="G383">
    <cfRule type="cellIs" dxfId="2" priority="969" stopIfTrue="1" operator="lessThan">
      <formula>0</formula>
    </cfRule>
  </conditionalFormatting>
  <conditionalFormatting sqref="G384">
    <cfRule type="cellIs" dxfId="2" priority="968" stopIfTrue="1" operator="lessThan">
      <formula>0</formula>
    </cfRule>
  </conditionalFormatting>
  <conditionalFormatting sqref="G385">
    <cfRule type="cellIs" dxfId="2" priority="967" stopIfTrue="1" operator="lessThan">
      <formula>0</formula>
    </cfRule>
  </conditionalFormatting>
  <conditionalFormatting sqref="G386">
    <cfRule type="cellIs" dxfId="2" priority="966" stopIfTrue="1" operator="lessThan">
      <formula>0</formula>
    </cfRule>
  </conditionalFormatting>
  <conditionalFormatting sqref="G387">
    <cfRule type="cellIs" dxfId="2" priority="965" stopIfTrue="1" operator="lessThan">
      <formula>0</formula>
    </cfRule>
  </conditionalFormatting>
  <conditionalFormatting sqref="G388">
    <cfRule type="cellIs" dxfId="2" priority="964" stopIfTrue="1" operator="lessThan">
      <formula>0</formula>
    </cfRule>
  </conditionalFormatting>
  <conditionalFormatting sqref="G389">
    <cfRule type="cellIs" dxfId="2" priority="963" stopIfTrue="1" operator="lessThan">
      <formula>0</formula>
    </cfRule>
  </conditionalFormatting>
  <conditionalFormatting sqref="G390">
    <cfRule type="cellIs" dxfId="2" priority="962" stopIfTrue="1" operator="lessThan">
      <formula>0</formula>
    </cfRule>
  </conditionalFormatting>
  <conditionalFormatting sqref="G391">
    <cfRule type="cellIs" dxfId="2" priority="961" stopIfTrue="1" operator="lessThan">
      <formula>0</formula>
    </cfRule>
  </conditionalFormatting>
  <conditionalFormatting sqref="G392">
    <cfRule type="cellIs" dxfId="2" priority="960" stopIfTrue="1" operator="lessThan">
      <formula>0</formula>
    </cfRule>
  </conditionalFormatting>
  <conditionalFormatting sqref="G393">
    <cfRule type="cellIs" dxfId="2" priority="959" stopIfTrue="1" operator="lessThan">
      <formula>0</formula>
    </cfRule>
  </conditionalFormatting>
  <conditionalFormatting sqref="G394">
    <cfRule type="cellIs" dxfId="2" priority="958" stopIfTrue="1" operator="lessThan">
      <formula>0</formula>
    </cfRule>
  </conditionalFormatting>
  <conditionalFormatting sqref="G395">
    <cfRule type="cellIs" dxfId="2" priority="957" stopIfTrue="1" operator="lessThan">
      <formula>0</formula>
    </cfRule>
  </conditionalFormatting>
  <conditionalFormatting sqref="G396">
    <cfRule type="cellIs" dxfId="2" priority="956" stopIfTrue="1" operator="lessThan">
      <formula>0</formula>
    </cfRule>
  </conditionalFormatting>
  <conditionalFormatting sqref="G397">
    <cfRule type="cellIs" dxfId="2" priority="955" stopIfTrue="1" operator="lessThan">
      <formula>0</formula>
    </cfRule>
  </conditionalFormatting>
  <conditionalFormatting sqref="G398">
    <cfRule type="cellIs" dxfId="2" priority="954" stopIfTrue="1" operator="lessThan">
      <formula>0</formula>
    </cfRule>
  </conditionalFormatting>
  <conditionalFormatting sqref="G399">
    <cfRule type="cellIs" dxfId="2" priority="953" stopIfTrue="1" operator="lessThan">
      <formula>0</formula>
    </cfRule>
  </conditionalFormatting>
  <conditionalFormatting sqref="G400">
    <cfRule type="cellIs" dxfId="2" priority="952" stopIfTrue="1" operator="lessThan">
      <formula>0</formula>
    </cfRule>
  </conditionalFormatting>
  <conditionalFormatting sqref="G401">
    <cfRule type="cellIs" dxfId="2" priority="951" stopIfTrue="1" operator="lessThan">
      <formula>0</formula>
    </cfRule>
  </conditionalFormatting>
  <conditionalFormatting sqref="G402">
    <cfRule type="cellIs" dxfId="2" priority="950" stopIfTrue="1" operator="lessThan">
      <formula>0</formula>
    </cfRule>
  </conditionalFormatting>
  <conditionalFormatting sqref="G403">
    <cfRule type="cellIs" dxfId="2" priority="949" stopIfTrue="1" operator="lessThan">
      <formula>0</formula>
    </cfRule>
  </conditionalFormatting>
  <conditionalFormatting sqref="G404">
    <cfRule type="cellIs" dxfId="2" priority="948" stopIfTrue="1" operator="lessThan">
      <formula>0</formula>
    </cfRule>
  </conditionalFormatting>
  <conditionalFormatting sqref="G405">
    <cfRule type="cellIs" dxfId="2" priority="947" stopIfTrue="1" operator="lessThan">
      <formula>0</formula>
    </cfRule>
  </conditionalFormatting>
  <conditionalFormatting sqref="G406">
    <cfRule type="cellIs" dxfId="2" priority="946" stopIfTrue="1" operator="lessThan">
      <formula>0</formula>
    </cfRule>
  </conditionalFormatting>
  <conditionalFormatting sqref="G407">
    <cfRule type="cellIs" dxfId="2" priority="945" stopIfTrue="1" operator="lessThan">
      <formula>0</formula>
    </cfRule>
  </conditionalFormatting>
  <conditionalFormatting sqref="G408">
    <cfRule type="cellIs" dxfId="2" priority="944" stopIfTrue="1" operator="lessThan">
      <formula>0</formula>
    </cfRule>
  </conditionalFormatting>
  <conditionalFormatting sqref="G409">
    <cfRule type="cellIs" dxfId="2" priority="943" stopIfTrue="1" operator="lessThan">
      <formula>0</formula>
    </cfRule>
  </conditionalFormatting>
  <conditionalFormatting sqref="G410">
    <cfRule type="cellIs" dxfId="2" priority="942" stopIfTrue="1" operator="lessThan">
      <formula>0</formula>
    </cfRule>
  </conditionalFormatting>
  <conditionalFormatting sqref="G411">
    <cfRule type="cellIs" dxfId="2" priority="941" stopIfTrue="1" operator="lessThan">
      <formula>0</formula>
    </cfRule>
  </conditionalFormatting>
  <conditionalFormatting sqref="G412">
    <cfRule type="cellIs" dxfId="2" priority="940" stopIfTrue="1" operator="lessThan">
      <formula>0</formula>
    </cfRule>
  </conditionalFormatting>
  <conditionalFormatting sqref="G413">
    <cfRule type="cellIs" dxfId="2" priority="939" stopIfTrue="1" operator="lessThan">
      <formula>0</formula>
    </cfRule>
  </conditionalFormatting>
  <conditionalFormatting sqref="G414">
    <cfRule type="cellIs" dxfId="2" priority="938" stopIfTrue="1" operator="lessThan">
      <formula>0</formula>
    </cfRule>
  </conditionalFormatting>
  <conditionalFormatting sqref="G415">
    <cfRule type="cellIs" dxfId="2" priority="937" stopIfTrue="1" operator="lessThan">
      <formula>0</formula>
    </cfRule>
  </conditionalFormatting>
  <conditionalFormatting sqref="G416">
    <cfRule type="cellIs" dxfId="2" priority="936" stopIfTrue="1" operator="lessThan">
      <formula>0</formula>
    </cfRule>
  </conditionalFormatting>
  <conditionalFormatting sqref="G417">
    <cfRule type="cellIs" dxfId="2" priority="933" stopIfTrue="1" operator="lessThan">
      <formula>0</formula>
    </cfRule>
  </conditionalFormatting>
  <conditionalFormatting sqref="G418">
    <cfRule type="cellIs" dxfId="2" priority="932" stopIfTrue="1" operator="lessThan">
      <formula>0</formula>
    </cfRule>
  </conditionalFormatting>
  <conditionalFormatting sqref="G419">
    <cfRule type="cellIs" dxfId="2" priority="931" stopIfTrue="1" operator="lessThan">
      <formula>0</formula>
    </cfRule>
  </conditionalFormatting>
  <conditionalFormatting sqref="G420">
    <cfRule type="cellIs" dxfId="2" priority="930" stopIfTrue="1" operator="lessThan">
      <formula>0</formula>
    </cfRule>
  </conditionalFormatting>
  <conditionalFormatting sqref="G421">
    <cfRule type="cellIs" dxfId="2" priority="929" stopIfTrue="1" operator="lessThan">
      <formula>0</formula>
    </cfRule>
  </conditionalFormatting>
  <conditionalFormatting sqref="G422">
    <cfRule type="cellIs" dxfId="2" priority="928" stopIfTrue="1" operator="lessThan">
      <formula>0</formula>
    </cfRule>
  </conditionalFormatting>
  <conditionalFormatting sqref="G423">
    <cfRule type="cellIs" dxfId="2" priority="927" stopIfTrue="1" operator="lessThan">
      <formula>0</formula>
    </cfRule>
  </conditionalFormatting>
  <conditionalFormatting sqref="G424">
    <cfRule type="cellIs" dxfId="2" priority="926" stopIfTrue="1" operator="lessThan">
      <formula>0</formula>
    </cfRule>
  </conditionalFormatting>
  <conditionalFormatting sqref="G425">
    <cfRule type="cellIs" dxfId="2" priority="925" stopIfTrue="1" operator="lessThan">
      <formula>0</formula>
    </cfRule>
  </conditionalFormatting>
  <conditionalFormatting sqref="G426">
    <cfRule type="cellIs" dxfId="2" priority="924" stopIfTrue="1" operator="lessThan">
      <formula>0</formula>
    </cfRule>
  </conditionalFormatting>
  <conditionalFormatting sqref="G427">
    <cfRule type="cellIs" dxfId="2" priority="923" stopIfTrue="1" operator="lessThan">
      <formula>0</formula>
    </cfRule>
  </conditionalFormatting>
  <conditionalFormatting sqref="G428">
    <cfRule type="cellIs" dxfId="2" priority="922" stopIfTrue="1" operator="lessThan">
      <formula>0</formula>
    </cfRule>
  </conditionalFormatting>
  <conditionalFormatting sqref="G429">
    <cfRule type="cellIs" dxfId="2" priority="921" stopIfTrue="1" operator="lessThan">
      <formula>0</formula>
    </cfRule>
  </conditionalFormatting>
  <conditionalFormatting sqref="G430">
    <cfRule type="cellIs" dxfId="2" priority="920" stopIfTrue="1" operator="lessThan">
      <formula>0</formula>
    </cfRule>
  </conditionalFormatting>
  <conditionalFormatting sqref="G431">
    <cfRule type="cellIs" dxfId="2" priority="919" stopIfTrue="1" operator="lessThan">
      <formula>0</formula>
    </cfRule>
  </conditionalFormatting>
  <conditionalFormatting sqref="G432">
    <cfRule type="cellIs" dxfId="2" priority="918" stopIfTrue="1" operator="lessThan">
      <formula>0</formula>
    </cfRule>
  </conditionalFormatting>
  <conditionalFormatting sqref="G433">
    <cfRule type="cellIs" dxfId="2" priority="917" stopIfTrue="1" operator="lessThan">
      <formula>0</formula>
    </cfRule>
  </conditionalFormatting>
  <conditionalFormatting sqref="G434">
    <cfRule type="cellIs" dxfId="2" priority="916" stopIfTrue="1" operator="lessThan">
      <formula>0</formula>
    </cfRule>
  </conditionalFormatting>
  <conditionalFormatting sqref="G435">
    <cfRule type="cellIs" dxfId="2" priority="915" stopIfTrue="1" operator="lessThan">
      <formula>0</formula>
    </cfRule>
  </conditionalFormatting>
  <conditionalFormatting sqref="G436">
    <cfRule type="cellIs" dxfId="2" priority="914" stopIfTrue="1" operator="lessThan">
      <formula>0</formula>
    </cfRule>
  </conditionalFormatting>
  <conditionalFormatting sqref="G437">
    <cfRule type="cellIs" dxfId="2" priority="913" stopIfTrue="1" operator="lessThan">
      <formula>0</formula>
    </cfRule>
  </conditionalFormatting>
  <conditionalFormatting sqref="G438">
    <cfRule type="cellIs" dxfId="2" priority="912" stopIfTrue="1" operator="lessThan">
      <formula>0</formula>
    </cfRule>
  </conditionalFormatting>
  <conditionalFormatting sqref="G439">
    <cfRule type="cellIs" dxfId="2" priority="911" stopIfTrue="1" operator="lessThan">
      <formula>0</formula>
    </cfRule>
  </conditionalFormatting>
  <conditionalFormatting sqref="G440">
    <cfRule type="cellIs" dxfId="2" priority="910" stopIfTrue="1" operator="lessThan">
      <formula>0</formula>
    </cfRule>
  </conditionalFormatting>
  <conditionalFormatting sqref="G441">
    <cfRule type="cellIs" dxfId="2" priority="909" stopIfTrue="1" operator="lessThan">
      <formula>0</formula>
    </cfRule>
  </conditionalFormatting>
  <conditionalFormatting sqref="G442">
    <cfRule type="cellIs" dxfId="2" priority="908" stopIfTrue="1" operator="lessThan">
      <formula>0</formula>
    </cfRule>
  </conditionalFormatting>
  <conditionalFormatting sqref="G443">
    <cfRule type="cellIs" dxfId="2" priority="907" stopIfTrue="1" operator="lessThan">
      <formula>0</formula>
    </cfRule>
  </conditionalFormatting>
  <conditionalFormatting sqref="G444">
    <cfRule type="cellIs" dxfId="2" priority="906" stopIfTrue="1" operator="lessThan">
      <formula>0</formula>
    </cfRule>
  </conditionalFormatting>
  <conditionalFormatting sqref="G445">
    <cfRule type="cellIs" dxfId="2" priority="905" stopIfTrue="1" operator="lessThan">
      <formula>0</formula>
    </cfRule>
  </conditionalFormatting>
  <conditionalFormatting sqref="G446">
    <cfRule type="cellIs" dxfId="2" priority="904" stopIfTrue="1" operator="lessThan">
      <formula>0</formula>
    </cfRule>
  </conditionalFormatting>
  <conditionalFormatting sqref="G447">
    <cfRule type="cellIs" dxfId="2" priority="903" stopIfTrue="1" operator="lessThan">
      <formula>0</formula>
    </cfRule>
  </conditionalFormatting>
  <conditionalFormatting sqref="G448">
    <cfRule type="cellIs" dxfId="2" priority="902" stopIfTrue="1" operator="lessThan">
      <formula>0</formula>
    </cfRule>
  </conditionalFormatting>
  <conditionalFormatting sqref="G449">
    <cfRule type="cellIs" dxfId="2" priority="901" stopIfTrue="1" operator="lessThan">
      <formula>0</formula>
    </cfRule>
  </conditionalFormatting>
  <conditionalFormatting sqref="G450">
    <cfRule type="cellIs" dxfId="2" priority="900" stopIfTrue="1" operator="lessThan">
      <formula>0</formula>
    </cfRule>
  </conditionalFormatting>
  <conditionalFormatting sqref="G451">
    <cfRule type="cellIs" dxfId="2" priority="899" stopIfTrue="1" operator="lessThan">
      <formula>0</formula>
    </cfRule>
  </conditionalFormatting>
  <conditionalFormatting sqref="G452">
    <cfRule type="cellIs" dxfId="2" priority="898" stopIfTrue="1" operator="lessThan">
      <formula>0</formula>
    </cfRule>
  </conditionalFormatting>
  <conditionalFormatting sqref="G453">
    <cfRule type="cellIs" dxfId="2" priority="897" stopIfTrue="1" operator="lessThan">
      <formula>0</formula>
    </cfRule>
  </conditionalFormatting>
  <conditionalFormatting sqref="G454">
    <cfRule type="cellIs" dxfId="2" priority="896" stopIfTrue="1" operator="lessThan">
      <formula>0</formula>
    </cfRule>
  </conditionalFormatting>
  <conditionalFormatting sqref="G455">
    <cfRule type="cellIs" dxfId="2" priority="895" stopIfTrue="1" operator="lessThan">
      <formula>0</formula>
    </cfRule>
  </conditionalFormatting>
  <conditionalFormatting sqref="G456">
    <cfRule type="cellIs" dxfId="2" priority="894" stopIfTrue="1" operator="lessThan">
      <formula>0</formula>
    </cfRule>
  </conditionalFormatting>
  <conditionalFormatting sqref="G457">
    <cfRule type="cellIs" dxfId="2" priority="893" stopIfTrue="1" operator="lessThan">
      <formula>0</formula>
    </cfRule>
  </conditionalFormatting>
  <conditionalFormatting sqref="G458">
    <cfRule type="cellIs" dxfId="2" priority="892" stopIfTrue="1" operator="lessThan">
      <formula>0</formula>
    </cfRule>
  </conditionalFormatting>
  <conditionalFormatting sqref="G459">
    <cfRule type="cellIs" dxfId="2" priority="891" stopIfTrue="1" operator="lessThan">
      <formula>0</formula>
    </cfRule>
  </conditionalFormatting>
  <conditionalFormatting sqref="G460">
    <cfRule type="cellIs" dxfId="2" priority="890" stopIfTrue="1" operator="lessThan">
      <formula>0</formula>
    </cfRule>
  </conditionalFormatting>
  <conditionalFormatting sqref="G461">
    <cfRule type="cellIs" dxfId="2" priority="889" stopIfTrue="1" operator="lessThan">
      <formula>0</formula>
    </cfRule>
  </conditionalFormatting>
  <conditionalFormatting sqref="G462">
    <cfRule type="cellIs" dxfId="2" priority="888" stopIfTrue="1" operator="lessThan">
      <formula>0</formula>
    </cfRule>
  </conditionalFormatting>
  <conditionalFormatting sqref="G463">
    <cfRule type="cellIs" dxfId="2" priority="887" stopIfTrue="1" operator="lessThan">
      <formula>0</formula>
    </cfRule>
  </conditionalFormatting>
  <conditionalFormatting sqref="G464">
    <cfRule type="cellIs" dxfId="2" priority="886" stopIfTrue="1" operator="lessThan">
      <formula>0</formula>
    </cfRule>
  </conditionalFormatting>
  <conditionalFormatting sqref="G465">
    <cfRule type="cellIs" dxfId="2" priority="885" stopIfTrue="1" operator="lessThan">
      <formula>0</formula>
    </cfRule>
  </conditionalFormatting>
  <conditionalFormatting sqref="G466">
    <cfRule type="cellIs" dxfId="2" priority="884" stopIfTrue="1" operator="lessThan">
      <formula>0</formula>
    </cfRule>
  </conditionalFormatting>
  <conditionalFormatting sqref="G467">
    <cfRule type="cellIs" dxfId="2" priority="883" stopIfTrue="1" operator="lessThan">
      <formula>0</formula>
    </cfRule>
  </conditionalFormatting>
  <conditionalFormatting sqref="G468">
    <cfRule type="cellIs" dxfId="2" priority="882" stopIfTrue="1" operator="lessThan">
      <formula>0</formula>
    </cfRule>
  </conditionalFormatting>
  <conditionalFormatting sqref="G469">
    <cfRule type="cellIs" dxfId="2" priority="881" stopIfTrue="1" operator="lessThan">
      <formula>0</formula>
    </cfRule>
  </conditionalFormatting>
  <conditionalFormatting sqref="G470">
    <cfRule type="cellIs" dxfId="2" priority="880" stopIfTrue="1" operator="lessThan">
      <formula>0</formula>
    </cfRule>
  </conditionalFormatting>
  <conditionalFormatting sqref="G471">
    <cfRule type="cellIs" dxfId="2" priority="879" stopIfTrue="1" operator="lessThan">
      <formula>0</formula>
    </cfRule>
  </conditionalFormatting>
  <conditionalFormatting sqref="G472">
    <cfRule type="cellIs" dxfId="2" priority="878" stopIfTrue="1" operator="lessThan">
      <formula>0</formula>
    </cfRule>
  </conditionalFormatting>
  <conditionalFormatting sqref="G473">
    <cfRule type="cellIs" dxfId="2" priority="876" stopIfTrue="1" operator="lessThan">
      <formula>0</formula>
    </cfRule>
  </conditionalFormatting>
  <conditionalFormatting sqref="G474">
    <cfRule type="cellIs" dxfId="2" priority="875" stopIfTrue="1" operator="lessThan">
      <formula>0</formula>
    </cfRule>
  </conditionalFormatting>
  <conditionalFormatting sqref="G475">
    <cfRule type="cellIs" dxfId="2" priority="874" stopIfTrue="1" operator="lessThan">
      <formula>0</formula>
    </cfRule>
  </conditionalFormatting>
  <conditionalFormatting sqref="G476">
    <cfRule type="cellIs" dxfId="2" priority="873" stopIfTrue="1" operator="lessThan">
      <formula>0</formula>
    </cfRule>
  </conditionalFormatting>
  <conditionalFormatting sqref="G477">
    <cfRule type="cellIs" dxfId="2" priority="872" stopIfTrue="1" operator="lessThan">
      <formula>0</formula>
    </cfRule>
  </conditionalFormatting>
  <conditionalFormatting sqref="G478">
    <cfRule type="cellIs" dxfId="2" priority="871" stopIfTrue="1" operator="lessThan">
      <formula>0</formula>
    </cfRule>
  </conditionalFormatting>
  <conditionalFormatting sqref="G479">
    <cfRule type="cellIs" dxfId="2" priority="870" stopIfTrue="1" operator="lessThan">
      <formula>0</formula>
    </cfRule>
  </conditionalFormatting>
  <conditionalFormatting sqref="G480">
    <cfRule type="cellIs" dxfId="2" priority="869" stopIfTrue="1" operator="lessThan">
      <formula>0</formula>
    </cfRule>
  </conditionalFormatting>
  <conditionalFormatting sqref="G481">
    <cfRule type="cellIs" dxfId="2" priority="868" stopIfTrue="1" operator="lessThan">
      <formula>0</formula>
    </cfRule>
  </conditionalFormatting>
  <conditionalFormatting sqref="G482">
    <cfRule type="cellIs" dxfId="2" priority="867" stopIfTrue="1" operator="lessThan">
      <formula>0</formula>
    </cfRule>
  </conditionalFormatting>
  <conditionalFormatting sqref="G483">
    <cfRule type="cellIs" dxfId="2" priority="866" stopIfTrue="1" operator="lessThan">
      <formula>0</formula>
    </cfRule>
  </conditionalFormatting>
  <conditionalFormatting sqref="G484">
    <cfRule type="cellIs" dxfId="2" priority="865" stopIfTrue="1" operator="lessThan">
      <formula>0</formula>
    </cfRule>
  </conditionalFormatting>
  <conditionalFormatting sqref="G485">
    <cfRule type="cellIs" dxfId="2" priority="864" stopIfTrue="1" operator="lessThan">
      <formula>0</formula>
    </cfRule>
  </conditionalFormatting>
  <conditionalFormatting sqref="G486">
    <cfRule type="cellIs" dxfId="2" priority="863" stopIfTrue="1" operator="lessThan">
      <formula>0</formula>
    </cfRule>
  </conditionalFormatting>
  <conditionalFormatting sqref="G487">
    <cfRule type="cellIs" dxfId="2" priority="862" stopIfTrue="1" operator="lessThan">
      <formula>0</formula>
    </cfRule>
  </conditionalFormatting>
  <conditionalFormatting sqref="G488">
    <cfRule type="cellIs" dxfId="2" priority="861" stopIfTrue="1" operator="lessThan">
      <formula>0</formula>
    </cfRule>
  </conditionalFormatting>
  <conditionalFormatting sqref="G489">
    <cfRule type="cellIs" dxfId="2" priority="860" stopIfTrue="1" operator="lessThan">
      <formula>0</formula>
    </cfRule>
  </conditionalFormatting>
  <conditionalFormatting sqref="G490">
    <cfRule type="cellIs" dxfId="2" priority="859" stopIfTrue="1" operator="lessThan">
      <formula>0</formula>
    </cfRule>
  </conditionalFormatting>
  <conditionalFormatting sqref="G491">
    <cfRule type="cellIs" dxfId="2" priority="858" stopIfTrue="1" operator="lessThan">
      <formula>0</formula>
    </cfRule>
  </conditionalFormatting>
  <conditionalFormatting sqref="G492">
    <cfRule type="cellIs" dxfId="2" priority="857" stopIfTrue="1" operator="lessThan">
      <formula>0</formula>
    </cfRule>
  </conditionalFormatting>
  <conditionalFormatting sqref="G493">
    <cfRule type="cellIs" dxfId="2" priority="856" stopIfTrue="1" operator="lessThan">
      <formula>0</formula>
    </cfRule>
  </conditionalFormatting>
  <conditionalFormatting sqref="G494">
    <cfRule type="cellIs" dxfId="2" priority="855" stopIfTrue="1" operator="lessThan">
      <formula>0</formula>
    </cfRule>
  </conditionalFormatting>
  <conditionalFormatting sqref="G495">
    <cfRule type="cellIs" dxfId="2" priority="854" stopIfTrue="1" operator="lessThan">
      <formula>0</formula>
    </cfRule>
  </conditionalFormatting>
  <conditionalFormatting sqref="G496">
    <cfRule type="cellIs" dxfId="2" priority="853" stopIfTrue="1" operator="lessThan">
      <formula>0</formula>
    </cfRule>
  </conditionalFormatting>
  <conditionalFormatting sqref="G497">
    <cfRule type="cellIs" dxfId="2" priority="852" stopIfTrue="1" operator="lessThan">
      <formula>0</formula>
    </cfRule>
  </conditionalFormatting>
  <conditionalFormatting sqref="G498">
    <cfRule type="cellIs" dxfId="2" priority="851" stopIfTrue="1" operator="lessThan">
      <formula>0</formula>
    </cfRule>
  </conditionalFormatting>
  <conditionalFormatting sqref="G499">
    <cfRule type="cellIs" dxfId="2" priority="850" stopIfTrue="1" operator="lessThan">
      <formula>0</formula>
    </cfRule>
  </conditionalFormatting>
  <conditionalFormatting sqref="G500">
    <cfRule type="cellIs" dxfId="2" priority="849" stopIfTrue="1" operator="lessThan">
      <formula>0</formula>
    </cfRule>
  </conditionalFormatting>
  <conditionalFormatting sqref="G501">
    <cfRule type="cellIs" dxfId="2" priority="848" stopIfTrue="1" operator="lessThan">
      <formula>0</formula>
    </cfRule>
  </conditionalFormatting>
  <conditionalFormatting sqref="G502">
    <cfRule type="cellIs" dxfId="2" priority="847" stopIfTrue="1" operator="lessThan">
      <formula>0</formula>
    </cfRule>
  </conditionalFormatting>
  <conditionalFormatting sqref="G503">
    <cfRule type="cellIs" dxfId="2" priority="846" stopIfTrue="1" operator="lessThan">
      <formula>0</formula>
    </cfRule>
  </conditionalFormatting>
  <conditionalFormatting sqref="G504">
    <cfRule type="cellIs" dxfId="2" priority="845" stopIfTrue="1" operator="lessThan">
      <formula>0</formula>
    </cfRule>
  </conditionalFormatting>
  <conditionalFormatting sqref="G505">
    <cfRule type="cellIs" dxfId="2" priority="844" stopIfTrue="1" operator="lessThan">
      <formula>0</formula>
    </cfRule>
  </conditionalFormatting>
  <conditionalFormatting sqref="G506">
    <cfRule type="cellIs" dxfId="2" priority="843" stopIfTrue="1" operator="lessThan">
      <formula>0</formula>
    </cfRule>
  </conditionalFormatting>
  <conditionalFormatting sqref="G507">
    <cfRule type="cellIs" dxfId="2" priority="842" stopIfTrue="1" operator="lessThan">
      <formula>0</formula>
    </cfRule>
  </conditionalFormatting>
  <conditionalFormatting sqref="G508">
    <cfRule type="cellIs" dxfId="2" priority="841" stopIfTrue="1" operator="lessThan">
      <formula>0</formula>
    </cfRule>
  </conditionalFormatting>
  <conditionalFormatting sqref="G509">
    <cfRule type="cellIs" dxfId="2" priority="840" stopIfTrue="1" operator="lessThan">
      <formula>0</formula>
    </cfRule>
  </conditionalFormatting>
  <conditionalFormatting sqref="G510">
    <cfRule type="cellIs" dxfId="2" priority="839" stopIfTrue="1" operator="lessThan">
      <formula>0</formula>
    </cfRule>
  </conditionalFormatting>
  <conditionalFormatting sqref="G511">
    <cfRule type="cellIs" dxfId="2" priority="838" stopIfTrue="1" operator="lessThan">
      <formula>0</formula>
    </cfRule>
  </conditionalFormatting>
  <conditionalFormatting sqref="G512">
    <cfRule type="cellIs" dxfId="2" priority="837" stopIfTrue="1" operator="lessThan">
      <formula>0</formula>
    </cfRule>
  </conditionalFormatting>
  <conditionalFormatting sqref="G513">
    <cfRule type="cellIs" dxfId="2" priority="836" stopIfTrue="1" operator="lessThan">
      <formula>0</formula>
    </cfRule>
  </conditionalFormatting>
  <conditionalFormatting sqref="G514">
    <cfRule type="cellIs" dxfId="2" priority="835" stopIfTrue="1" operator="lessThan">
      <formula>0</formula>
    </cfRule>
  </conditionalFormatting>
  <conditionalFormatting sqref="G515">
    <cfRule type="cellIs" dxfId="2" priority="834" stopIfTrue="1" operator="lessThan">
      <formula>0</formula>
    </cfRule>
  </conditionalFormatting>
  <conditionalFormatting sqref="G516">
    <cfRule type="cellIs" dxfId="2" priority="833" stopIfTrue="1" operator="lessThan">
      <formula>0</formula>
    </cfRule>
  </conditionalFormatting>
  <conditionalFormatting sqref="G517">
    <cfRule type="cellIs" dxfId="2" priority="832" stopIfTrue="1" operator="lessThan">
      <formula>0</formula>
    </cfRule>
  </conditionalFormatting>
  <conditionalFormatting sqref="G518">
    <cfRule type="cellIs" dxfId="2" priority="831" stopIfTrue="1" operator="lessThan">
      <formula>0</formula>
    </cfRule>
  </conditionalFormatting>
  <conditionalFormatting sqref="G519">
    <cfRule type="cellIs" dxfId="2" priority="830" stopIfTrue="1" operator="lessThan">
      <formula>0</formula>
    </cfRule>
  </conditionalFormatting>
  <conditionalFormatting sqref="G520">
    <cfRule type="cellIs" dxfId="2" priority="829" stopIfTrue="1" operator="lessThan">
      <formula>0</formula>
    </cfRule>
  </conditionalFormatting>
  <conditionalFormatting sqref="G521">
    <cfRule type="cellIs" dxfId="2" priority="828" stopIfTrue="1" operator="lessThan">
      <formula>0</formula>
    </cfRule>
  </conditionalFormatting>
  <conditionalFormatting sqref="G522">
    <cfRule type="cellIs" dxfId="2" priority="827" stopIfTrue="1" operator="lessThan">
      <formula>0</formula>
    </cfRule>
  </conditionalFormatting>
  <conditionalFormatting sqref="G523">
    <cfRule type="cellIs" dxfId="2" priority="826" stopIfTrue="1" operator="lessThan">
      <formula>0</formula>
    </cfRule>
  </conditionalFormatting>
  <conditionalFormatting sqref="G524">
    <cfRule type="cellIs" dxfId="2" priority="825" stopIfTrue="1" operator="lessThan">
      <formula>0</formula>
    </cfRule>
  </conditionalFormatting>
  <conditionalFormatting sqref="G525">
    <cfRule type="cellIs" dxfId="2" priority="824" stopIfTrue="1" operator="lessThan">
      <formula>0</formula>
    </cfRule>
  </conditionalFormatting>
  <conditionalFormatting sqref="G526">
    <cfRule type="cellIs" dxfId="2" priority="823" stopIfTrue="1" operator="lessThan">
      <formula>0</formula>
    </cfRule>
  </conditionalFormatting>
  <conditionalFormatting sqref="G527">
    <cfRule type="cellIs" dxfId="2" priority="822" stopIfTrue="1" operator="lessThan">
      <formula>0</formula>
    </cfRule>
  </conditionalFormatting>
  <conditionalFormatting sqref="G528">
    <cfRule type="cellIs" dxfId="2" priority="821" stopIfTrue="1" operator="lessThan">
      <formula>0</formula>
    </cfRule>
  </conditionalFormatting>
  <conditionalFormatting sqref="G529">
    <cfRule type="cellIs" dxfId="2" priority="820" stopIfTrue="1" operator="lessThan">
      <formula>0</formula>
    </cfRule>
  </conditionalFormatting>
  <conditionalFormatting sqref="G530">
    <cfRule type="cellIs" dxfId="2" priority="819" stopIfTrue="1" operator="lessThan">
      <formula>0</formula>
    </cfRule>
  </conditionalFormatting>
  <conditionalFormatting sqref="G531">
    <cfRule type="cellIs" dxfId="2" priority="818" stopIfTrue="1" operator="lessThan">
      <formula>0</formula>
    </cfRule>
  </conditionalFormatting>
  <conditionalFormatting sqref="G532">
    <cfRule type="cellIs" dxfId="2" priority="816" stopIfTrue="1" operator="lessThan">
      <formula>0</formula>
    </cfRule>
  </conditionalFormatting>
  <conditionalFormatting sqref="G533">
    <cfRule type="cellIs" dxfId="2" priority="815" stopIfTrue="1" operator="lessThan">
      <formula>0</formula>
    </cfRule>
  </conditionalFormatting>
  <conditionalFormatting sqref="G534">
    <cfRule type="cellIs" dxfId="2" priority="814" stopIfTrue="1" operator="lessThan">
      <formula>0</formula>
    </cfRule>
  </conditionalFormatting>
  <conditionalFormatting sqref="G535">
    <cfRule type="cellIs" dxfId="2" priority="813" stopIfTrue="1" operator="lessThan">
      <formula>0</formula>
    </cfRule>
  </conditionalFormatting>
  <conditionalFormatting sqref="G536">
    <cfRule type="cellIs" dxfId="2" priority="812" stopIfTrue="1" operator="lessThan">
      <formula>0</formula>
    </cfRule>
  </conditionalFormatting>
  <conditionalFormatting sqref="G537">
    <cfRule type="cellIs" dxfId="2" priority="811" stopIfTrue="1" operator="lessThan">
      <formula>0</formula>
    </cfRule>
  </conditionalFormatting>
  <conditionalFormatting sqref="G538">
    <cfRule type="cellIs" dxfId="2" priority="810" stopIfTrue="1" operator="lessThan">
      <formula>0</formula>
    </cfRule>
  </conditionalFormatting>
  <conditionalFormatting sqref="G539">
    <cfRule type="cellIs" dxfId="2" priority="809" stopIfTrue="1" operator="lessThan">
      <formula>0</formula>
    </cfRule>
  </conditionalFormatting>
  <conditionalFormatting sqref="G540">
    <cfRule type="cellIs" dxfId="2" priority="808" stopIfTrue="1" operator="lessThan">
      <formula>0</formula>
    </cfRule>
  </conditionalFormatting>
  <conditionalFormatting sqref="G541">
    <cfRule type="cellIs" dxfId="2" priority="807" stopIfTrue="1" operator="lessThan">
      <formula>0</formula>
    </cfRule>
  </conditionalFormatting>
  <conditionalFormatting sqref="G542">
    <cfRule type="cellIs" dxfId="2" priority="806" stopIfTrue="1" operator="lessThan">
      <formula>0</formula>
    </cfRule>
  </conditionalFormatting>
  <conditionalFormatting sqref="G543">
    <cfRule type="cellIs" dxfId="2" priority="805" stopIfTrue="1" operator="lessThan">
      <formula>0</formula>
    </cfRule>
  </conditionalFormatting>
  <conditionalFormatting sqref="G544">
    <cfRule type="cellIs" dxfId="2" priority="804" stopIfTrue="1" operator="lessThan">
      <formula>0</formula>
    </cfRule>
  </conditionalFormatting>
  <conditionalFormatting sqref="G545">
    <cfRule type="cellIs" dxfId="2" priority="803" stopIfTrue="1" operator="lessThan">
      <formula>0</formula>
    </cfRule>
  </conditionalFormatting>
  <conditionalFormatting sqref="G546">
    <cfRule type="cellIs" dxfId="2" priority="802" stopIfTrue="1" operator="lessThan">
      <formula>0</formula>
    </cfRule>
  </conditionalFormatting>
  <conditionalFormatting sqref="G547">
    <cfRule type="cellIs" dxfId="2" priority="801" stopIfTrue="1" operator="lessThan">
      <formula>0</formula>
    </cfRule>
  </conditionalFormatting>
  <conditionalFormatting sqref="G548">
    <cfRule type="cellIs" dxfId="2" priority="800" stopIfTrue="1" operator="lessThan">
      <formula>0</formula>
    </cfRule>
  </conditionalFormatting>
  <conditionalFormatting sqref="G549">
    <cfRule type="cellIs" dxfId="2" priority="799" stopIfTrue="1" operator="lessThan">
      <formula>0</formula>
    </cfRule>
  </conditionalFormatting>
  <conditionalFormatting sqref="G550">
    <cfRule type="cellIs" dxfId="2" priority="798" stopIfTrue="1" operator="lessThan">
      <formula>0</formula>
    </cfRule>
  </conditionalFormatting>
  <conditionalFormatting sqref="G551">
    <cfRule type="cellIs" dxfId="2" priority="797" stopIfTrue="1" operator="lessThan">
      <formula>0</formula>
    </cfRule>
  </conditionalFormatting>
  <conditionalFormatting sqref="G552">
    <cfRule type="cellIs" dxfId="2" priority="796" stopIfTrue="1" operator="lessThan">
      <formula>0</formula>
    </cfRule>
  </conditionalFormatting>
  <conditionalFormatting sqref="G553">
    <cfRule type="cellIs" dxfId="2" priority="795" stopIfTrue="1" operator="lessThan">
      <formula>0</formula>
    </cfRule>
  </conditionalFormatting>
  <conditionalFormatting sqref="G554">
    <cfRule type="cellIs" dxfId="2" priority="794" stopIfTrue="1" operator="lessThan">
      <formula>0</formula>
    </cfRule>
  </conditionalFormatting>
  <conditionalFormatting sqref="G555">
    <cfRule type="cellIs" dxfId="2" priority="793" stopIfTrue="1" operator="lessThan">
      <formula>0</formula>
    </cfRule>
  </conditionalFormatting>
  <conditionalFormatting sqref="G556">
    <cfRule type="cellIs" dxfId="2" priority="792" stopIfTrue="1" operator="lessThan">
      <formula>0</formula>
    </cfRule>
  </conditionalFormatting>
  <conditionalFormatting sqref="G557">
    <cfRule type="cellIs" dxfId="2" priority="791" stopIfTrue="1" operator="lessThan">
      <formula>0</formula>
    </cfRule>
  </conditionalFormatting>
  <conditionalFormatting sqref="G558">
    <cfRule type="cellIs" dxfId="2" priority="790" stopIfTrue="1" operator="lessThan">
      <formula>0</formula>
    </cfRule>
  </conditionalFormatting>
  <conditionalFormatting sqref="G559">
    <cfRule type="cellIs" dxfId="2" priority="789" stopIfTrue="1" operator="lessThan">
      <formula>0</formula>
    </cfRule>
  </conditionalFormatting>
  <conditionalFormatting sqref="G560">
    <cfRule type="cellIs" dxfId="2" priority="788" stopIfTrue="1" operator="lessThan">
      <formula>0</formula>
    </cfRule>
  </conditionalFormatting>
  <conditionalFormatting sqref="G561">
    <cfRule type="cellIs" dxfId="2" priority="787" stopIfTrue="1" operator="lessThan">
      <formula>0</formula>
    </cfRule>
  </conditionalFormatting>
  <conditionalFormatting sqref="G562">
    <cfRule type="cellIs" dxfId="2" priority="786" stopIfTrue="1" operator="lessThan">
      <formula>0</formula>
    </cfRule>
  </conditionalFormatting>
  <conditionalFormatting sqref="G563">
    <cfRule type="cellIs" dxfId="2" priority="785" stopIfTrue="1" operator="lessThan">
      <formula>0</formula>
    </cfRule>
  </conditionalFormatting>
  <conditionalFormatting sqref="G564">
    <cfRule type="cellIs" dxfId="2" priority="784" stopIfTrue="1" operator="lessThan">
      <formula>0</formula>
    </cfRule>
  </conditionalFormatting>
  <conditionalFormatting sqref="G565">
    <cfRule type="cellIs" dxfId="2" priority="783" stopIfTrue="1" operator="lessThan">
      <formula>0</formula>
    </cfRule>
  </conditionalFormatting>
  <conditionalFormatting sqref="G566">
    <cfRule type="cellIs" dxfId="2" priority="782" stopIfTrue="1" operator="lessThan">
      <formula>0</formula>
    </cfRule>
  </conditionalFormatting>
  <conditionalFormatting sqref="G567">
    <cfRule type="cellIs" dxfId="2" priority="781" stopIfTrue="1" operator="lessThan">
      <formula>0</formula>
    </cfRule>
  </conditionalFormatting>
  <conditionalFormatting sqref="G568">
    <cfRule type="cellIs" dxfId="2" priority="780" stopIfTrue="1" operator="lessThan">
      <formula>0</formula>
    </cfRule>
  </conditionalFormatting>
  <conditionalFormatting sqref="G569">
    <cfRule type="cellIs" dxfId="2" priority="779" stopIfTrue="1" operator="lessThan">
      <formula>0</formula>
    </cfRule>
  </conditionalFormatting>
  <conditionalFormatting sqref="G570">
    <cfRule type="cellIs" dxfId="2" priority="778" stopIfTrue="1" operator="lessThan">
      <formula>0</formula>
    </cfRule>
  </conditionalFormatting>
  <conditionalFormatting sqref="G571">
    <cfRule type="cellIs" dxfId="2" priority="777" stopIfTrue="1" operator="lessThan">
      <formula>0</formula>
    </cfRule>
  </conditionalFormatting>
  <conditionalFormatting sqref="G572">
    <cfRule type="cellIs" dxfId="2" priority="776" stopIfTrue="1" operator="lessThan">
      <formula>0</formula>
    </cfRule>
  </conditionalFormatting>
  <conditionalFormatting sqref="G573">
    <cfRule type="cellIs" dxfId="2" priority="775" stopIfTrue="1" operator="lessThan">
      <formula>0</formula>
    </cfRule>
  </conditionalFormatting>
  <conditionalFormatting sqref="G574">
    <cfRule type="cellIs" dxfId="2" priority="774" stopIfTrue="1" operator="lessThan">
      <formula>0</formula>
    </cfRule>
  </conditionalFormatting>
  <conditionalFormatting sqref="G575">
    <cfRule type="cellIs" dxfId="2" priority="773" stopIfTrue="1" operator="lessThan">
      <formula>0</formula>
    </cfRule>
  </conditionalFormatting>
  <conditionalFormatting sqref="G576">
    <cfRule type="cellIs" dxfId="2" priority="772" stopIfTrue="1" operator="lessThan">
      <formula>0</formula>
    </cfRule>
  </conditionalFormatting>
  <conditionalFormatting sqref="G577">
    <cfRule type="cellIs" dxfId="2" priority="771" stopIfTrue="1" operator="lessThan">
      <formula>0</formula>
    </cfRule>
  </conditionalFormatting>
  <conditionalFormatting sqref="G578">
    <cfRule type="cellIs" dxfId="2" priority="770" stopIfTrue="1" operator="lessThan">
      <formula>0</formula>
    </cfRule>
  </conditionalFormatting>
  <conditionalFormatting sqref="G579">
    <cfRule type="cellIs" dxfId="2" priority="769" stopIfTrue="1" operator="lessThan">
      <formula>0</formula>
    </cfRule>
  </conditionalFormatting>
  <conditionalFormatting sqref="G580">
    <cfRule type="cellIs" dxfId="2" priority="768" stopIfTrue="1" operator="lessThan">
      <formula>0</formula>
    </cfRule>
  </conditionalFormatting>
  <conditionalFormatting sqref="G581">
    <cfRule type="cellIs" dxfId="2" priority="767" stopIfTrue="1" operator="lessThan">
      <formula>0</formula>
    </cfRule>
  </conditionalFormatting>
  <conditionalFormatting sqref="G582">
    <cfRule type="cellIs" dxfId="2" priority="766" stopIfTrue="1" operator="lessThan">
      <formula>0</formula>
    </cfRule>
  </conditionalFormatting>
  <conditionalFormatting sqref="G583">
    <cfRule type="cellIs" dxfId="2" priority="765" stopIfTrue="1" operator="lessThan">
      <formula>0</formula>
    </cfRule>
  </conditionalFormatting>
  <conditionalFormatting sqref="G584">
    <cfRule type="cellIs" dxfId="2" priority="764" stopIfTrue="1" operator="lessThan">
      <formula>0</formula>
    </cfRule>
  </conditionalFormatting>
  <conditionalFormatting sqref="G585">
    <cfRule type="cellIs" dxfId="2" priority="763" stopIfTrue="1" operator="lessThan">
      <formula>0</formula>
    </cfRule>
  </conditionalFormatting>
  <conditionalFormatting sqref="G586">
    <cfRule type="cellIs" dxfId="2" priority="762" stopIfTrue="1" operator="lessThan">
      <formula>0</formula>
    </cfRule>
  </conditionalFormatting>
  <conditionalFormatting sqref="G587">
    <cfRule type="cellIs" dxfId="2" priority="761" stopIfTrue="1" operator="lessThan">
      <formula>0</formula>
    </cfRule>
  </conditionalFormatting>
  <conditionalFormatting sqref="G588">
    <cfRule type="cellIs" dxfId="2" priority="760" stopIfTrue="1" operator="lessThan">
      <formula>0</formula>
    </cfRule>
  </conditionalFormatting>
  <conditionalFormatting sqref="G589">
    <cfRule type="cellIs" dxfId="2" priority="759" stopIfTrue="1" operator="lessThan">
      <formula>0</formula>
    </cfRule>
  </conditionalFormatting>
  <conditionalFormatting sqref="G590">
    <cfRule type="cellIs" dxfId="2" priority="758" stopIfTrue="1" operator="lessThan">
      <formula>0</formula>
    </cfRule>
  </conditionalFormatting>
  <conditionalFormatting sqref="G591">
    <cfRule type="cellIs" dxfId="2" priority="757" stopIfTrue="1" operator="lessThan">
      <formula>0</formula>
    </cfRule>
  </conditionalFormatting>
  <conditionalFormatting sqref="G592">
    <cfRule type="cellIs" dxfId="2" priority="756" stopIfTrue="1" operator="lessThan">
      <formula>0</formula>
    </cfRule>
  </conditionalFormatting>
  <conditionalFormatting sqref="G593">
    <cfRule type="cellIs" dxfId="2" priority="755" stopIfTrue="1" operator="lessThan">
      <formula>0</formula>
    </cfRule>
  </conditionalFormatting>
  <conditionalFormatting sqref="G594">
    <cfRule type="cellIs" dxfId="2" priority="754" stopIfTrue="1" operator="lessThan">
      <formula>0</formula>
    </cfRule>
  </conditionalFormatting>
  <conditionalFormatting sqref="G595">
    <cfRule type="cellIs" dxfId="2" priority="753" stopIfTrue="1" operator="lessThan">
      <formula>0</formula>
    </cfRule>
  </conditionalFormatting>
  <conditionalFormatting sqref="G596">
    <cfRule type="cellIs" dxfId="2" priority="752" stopIfTrue="1" operator="lessThan">
      <formula>0</formula>
    </cfRule>
  </conditionalFormatting>
  <conditionalFormatting sqref="G597">
    <cfRule type="cellIs" dxfId="2" priority="751" stopIfTrue="1" operator="lessThan">
      <formula>0</formula>
    </cfRule>
  </conditionalFormatting>
  <conditionalFormatting sqref="G598">
    <cfRule type="cellIs" dxfId="2" priority="750" stopIfTrue="1" operator="lessThan">
      <formula>0</formula>
    </cfRule>
  </conditionalFormatting>
  <conditionalFormatting sqref="G599">
    <cfRule type="cellIs" dxfId="2" priority="749" stopIfTrue="1" operator="lessThan">
      <formula>0</formula>
    </cfRule>
  </conditionalFormatting>
  <conditionalFormatting sqref="G600">
    <cfRule type="cellIs" dxfId="2" priority="748" stopIfTrue="1" operator="lessThan">
      <formula>0</formula>
    </cfRule>
  </conditionalFormatting>
  <conditionalFormatting sqref="G601">
    <cfRule type="cellIs" dxfId="2" priority="747" stopIfTrue="1" operator="lessThan">
      <formula>0</formula>
    </cfRule>
  </conditionalFormatting>
  <conditionalFormatting sqref="G602">
    <cfRule type="cellIs" dxfId="2" priority="746" stopIfTrue="1" operator="lessThan">
      <formula>0</formula>
    </cfRule>
  </conditionalFormatting>
  <conditionalFormatting sqref="G603">
    <cfRule type="cellIs" dxfId="2" priority="745" stopIfTrue="1" operator="lessThan">
      <formula>0</formula>
    </cfRule>
  </conditionalFormatting>
  <conditionalFormatting sqref="G604">
    <cfRule type="cellIs" dxfId="2" priority="744" stopIfTrue="1" operator="lessThan">
      <formula>0</formula>
    </cfRule>
  </conditionalFormatting>
  <conditionalFormatting sqref="G605">
    <cfRule type="cellIs" dxfId="2" priority="743" stopIfTrue="1" operator="lessThan">
      <formula>0</formula>
    </cfRule>
  </conditionalFormatting>
  <conditionalFormatting sqref="G606">
    <cfRule type="cellIs" dxfId="2" priority="742" stopIfTrue="1" operator="lessThan">
      <formula>0</formula>
    </cfRule>
  </conditionalFormatting>
  <conditionalFormatting sqref="G607">
    <cfRule type="cellIs" dxfId="2" priority="741" stopIfTrue="1" operator="lessThan">
      <formula>0</formula>
    </cfRule>
  </conditionalFormatting>
  <conditionalFormatting sqref="G608">
    <cfRule type="cellIs" dxfId="2" priority="740" stopIfTrue="1" operator="lessThan">
      <formula>0</formula>
    </cfRule>
  </conditionalFormatting>
  <conditionalFormatting sqref="G609">
    <cfRule type="cellIs" dxfId="2" priority="739" stopIfTrue="1" operator="lessThan">
      <formula>0</formula>
    </cfRule>
  </conditionalFormatting>
  <conditionalFormatting sqref="G610">
    <cfRule type="cellIs" dxfId="2" priority="738" stopIfTrue="1" operator="lessThan">
      <formula>0</formula>
    </cfRule>
  </conditionalFormatting>
  <conditionalFormatting sqref="G611">
    <cfRule type="cellIs" dxfId="2" priority="737" stopIfTrue="1" operator="lessThan">
      <formula>0</formula>
    </cfRule>
  </conditionalFormatting>
  <conditionalFormatting sqref="G612">
    <cfRule type="cellIs" dxfId="2" priority="736" stopIfTrue="1" operator="lessThan">
      <formula>0</formula>
    </cfRule>
  </conditionalFormatting>
  <conditionalFormatting sqref="G613">
    <cfRule type="cellIs" dxfId="2" priority="735" stopIfTrue="1" operator="lessThan">
      <formula>0</formula>
    </cfRule>
  </conditionalFormatting>
  <conditionalFormatting sqref="G614">
    <cfRule type="cellIs" dxfId="2" priority="734" stopIfTrue="1" operator="lessThan">
      <formula>0</formula>
    </cfRule>
  </conditionalFormatting>
  <conditionalFormatting sqref="G615">
    <cfRule type="cellIs" dxfId="2" priority="733" stopIfTrue="1" operator="lessThan">
      <formula>0</formula>
    </cfRule>
  </conditionalFormatting>
  <conditionalFormatting sqref="G616">
    <cfRule type="cellIs" dxfId="2" priority="732" stopIfTrue="1" operator="lessThan">
      <formula>0</formula>
    </cfRule>
  </conditionalFormatting>
  <conditionalFormatting sqref="G617">
    <cfRule type="cellIs" dxfId="2" priority="731" stopIfTrue="1" operator="lessThan">
      <formula>0</formula>
    </cfRule>
  </conditionalFormatting>
  <conditionalFormatting sqref="G618">
    <cfRule type="cellIs" dxfId="2" priority="730" stopIfTrue="1" operator="lessThan">
      <formula>0</formula>
    </cfRule>
  </conditionalFormatting>
  <conditionalFormatting sqref="G619">
    <cfRule type="cellIs" dxfId="2" priority="729" stopIfTrue="1" operator="lessThan">
      <formula>0</formula>
    </cfRule>
  </conditionalFormatting>
  <conditionalFormatting sqref="G620">
    <cfRule type="cellIs" dxfId="2" priority="728" stopIfTrue="1" operator="lessThan">
      <formula>0</formula>
    </cfRule>
  </conditionalFormatting>
  <conditionalFormatting sqref="G621">
    <cfRule type="cellIs" dxfId="2" priority="727" stopIfTrue="1" operator="lessThan">
      <formula>0</formula>
    </cfRule>
  </conditionalFormatting>
  <conditionalFormatting sqref="G622">
    <cfRule type="cellIs" dxfId="2" priority="726" stopIfTrue="1" operator="lessThan">
      <formula>0</formula>
    </cfRule>
  </conditionalFormatting>
  <conditionalFormatting sqref="G623">
    <cfRule type="cellIs" dxfId="2" priority="725" stopIfTrue="1" operator="lessThan">
      <formula>0</formula>
    </cfRule>
  </conditionalFormatting>
  <conditionalFormatting sqref="G624">
    <cfRule type="cellIs" dxfId="2" priority="724" stopIfTrue="1" operator="lessThan">
      <formula>0</formula>
    </cfRule>
  </conditionalFormatting>
  <conditionalFormatting sqref="G625">
    <cfRule type="cellIs" dxfId="2" priority="723" stopIfTrue="1" operator="lessThan">
      <formula>0</formula>
    </cfRule>
  </conditionalFormatting>
  <conditionalFormatting sqref="G626">
    <cfRule type="cellIs" dxfId="2" priority="722" stopIfTrue="1" operator="lessThan">
      <formula>0</formula>
    </cfRule>
  </conditionalFormatting>
  <conditionalFormatting sqref="G627">
    <cfRule type="cellIs" dxfId="2" priority="721" stopIfTrue="1" operator="lessThan">
      <formula>0</formula>
    </cfRule>
  </conditionalFormatting>
  <conditionalFormatting sqref="G628">
    <cfRule type="cellIs" dxfId="2" priority="720" stopIfTrue="1" operator="lessThan">
      <formula>0</formula>
    </cfRule>
  </conditionalFormatting>
  <conditionalFormatting sqref="G629">
    <cfRule type="cellIs" dxfId="2" priority="719" stopIfTrue="1" operator="lessThan">
      <formula>0</formula>
    </cfRule>
  </conditionalFormatting>
  <conditionalFormatting sqref="G630">
    <cfRule type="cellIs" dxfId="2" priority="718" stopIfTrue="1" operator="lessThan">
      <formula>0</formula>
    </cfRule>
  </conditionalFormatting>
  <conditionalFormatting sqref="G631">
    <cfRule type="cellIs" dxfId="2" priority="717" stopIfTrue="1" operator="lessThan">
      <formula>0</formula>
    </cfRule>
  </conditionalFormatting>
  <conditionalFormatting sqref="G632">
    <cfRule type="cellIs" dxfId="2" priority="716" stopIfTrue="1" operator="lessThan">
      <formula>0</formula>
    </cfRule>
  </conditionalFormatting>
  <conditionalFormatting sqref="G633">
    <cfRule type="cellIs" dxfId="2" priority="715" stopIfTrue="1" operator="lessThan">
      <formula>0</formula>
    </cfRule>
  </conditionalFormatting>
  <conditionalFormatting sqref="G634">
    <cfRule type="cellIs" dxfId="2" priority="714" stopIfTrue="1" operator="lessThan">
      <formula>0</formula>
    </cfRule>
  </conditionalFormatting>
  <conditionalFormatting sqref="G635">
    <cfRule type="cellIs" dxfId="2" priority="713" stopIfTrue="1" operator="lessThan">
      <formula>0</formula>
    </cfRule>
  </conditionalFormatting>
  <conditionalFormatting sqref="G636">
    <cfRule type="cellIs" dxfId="2" priority="712" stopIfTrue="1" operator="lessThan">
      <formula>0</formula>
    </cfRule>
  </conditionalFormatting>
  <conditionalFormatting sqref="G637">
    <cfRule type="cellIs" dxfId="2" priority="711" stopIfTrue="1" operator="lessThan">
      <formula>0</formula>
    </cfRule>
  </conditionalFormatting>
  <conditionalFormatting sqref="G638">
    <cfRule type="cellIs" dxfId="2" priority="710" stopIfTrue="1" operator="lessThan">
      <formula>0</formula>
    </cfRule>
  </conditionalFormatting>
  <conditionalFormatting sqref="G639">
    <cfRule type="cellIs" dxfId="2" priority="709" stopIfTrue="1" operator="lessThan">
      <formula>0</formula>
    </cfRule>
  </conditionalFormatting>
  <conditionalFormatting sqref="G640">
    <cfRule type="cellIs" dxfId="2" priority="708" stopIfTrue="1" operator="lessThan">
      <formula>0</formula>
    </cfRule>
  </conditionalFormatting>
  <conditionalFormatting sqref="G641">
    <cfRule type="cellIs" dxfId="2" priority="707" stopIfTrue="1" operator="lessThan">
      <formula>0</formula>
    </cfRule>
  </conditionalFormatting>
  <conditionalFormatting sqref="G642">
    <cfRule type="cellIs" dxfId="2" priority="706" stopIfTrue="1" operator="lessThan">
      <formula>0</formula>
    </cfRule>
  </conditionalFormatting>
  <conditionalFormatting sqref="G643">
    <cfRule type="cellIs" dxfId="2" priority="705" stopIfTrue="1" operator="lessThan">
      <formula>0</formula>
    </cfRule>
  </conditionalFormatting>
  <conditionalFormatting sqref="G644">
    <cfRule type="cellIs" dxfId="2" priority="704" stopIfTrue="1" operator="lessThan">
      <formula>0</formula>
    </cfRule>
  </conditionalFormatting>
  <conditionalFormatting sqref="G645">
    <cfRule type="cellIs" dxfId="2" priority="703" stopIfTrue="1" operator="lessThan">
      <formula>0</formula>
    </cfRule>
  </conditionalFormatting>
  <conditionalFormatting sqref="G646">
    <cfRule type="cellIs" dxfId="2" priority="702" stopIfTrue="1" operator="lessThan">
      <formula>0</formula>
    </cfRule>
  </conditionalFormatting>
  <conditionalFormatting sqref="G647">
    <cfRule type="cellIs" dxfId="2" priority="701" stopIfTrue="1" operator="lessThan">
      <formula>0</formula>
    </cfRule>
  </conditionalFormatting>
  <conditionalFormatting sqref="G648">
    <cfRule type="cellIs" dxfId="2" priority="700" stopIfTrue="1" operator="lessThan">
      <formula>0</formula>
    </cfRule>
  </conditionalFormatting>
  <conditionalFormatting sqref="G649">
    <cfRule type="cellIs" dxfId="2" priority="699" stopIfTrue="1" operator="lessThan">
      <formula>0</formula>
    </cfRule>
  </conditionalFormatting>
  <conditionalFormatting sqref="G650">
    <cfRule type="cellIs" dxfId="2" priority="698" stopIfTrue="1" operator="lessThan">
      <formula>0</formula>
    </cfRule>
  </conditionalFormatting>
  <conditionalFormatting sqref="G651">
    <cfRule type="cellIs" dxfId="2" priority="697" stopIfTrue="1" operator="lessThan">
      <formula>0</formula>
    </cfRule>
  </conditionalFormatting>
  <conditionalFormatting sqref="G652">
    <cfRule type="cellIs" dxfId="2" priority="696" stopIfTrue="1" operator="lessThan">
      <formula>0</formula>
    </cfRule>
  </conditionalFormatting>
  <conditionalFormatting sqref="G653">
    <cfRule type="cellIs" dxfId="2" priority="695" stopIfTrue="1" operator="lessThan">
      <formula>0</formula>
    </cfRule>
  </conditionalFormatting>
  <conditionalFormatting sqref="G654">
    <cfRule type="cellIs" dxfId="2" priority="694" stopIfTrue="1" operator="lessThan">
      <formula>0</formula>
    </cfRule>
  </conditionalFormatting>
  <conditionalFormatting sqref="G655">
    <cfRule type="cellIs" dxfId="2" priority="693" stopIfTrue="1" operator="lessThan">
      <formula>0</formula>
    </cfRule>
  </conditionalFormatting>
  <conditionalFormatting sqref="G656">
    <cfRule type="cellIs" dxfId="2" priority="692" stopIfTrue="1" operator="lessThan">
      <formula>0</formula>
    </cfRule>
  </conditionalFormatting>
  <conditionalFormatting sqref="G657">
    <cfRule type="cellIs" dxfId="2" priority="691" stopIfTrue="1" operator="lessThan">
      <formula>0</formula>
    </cfRule>
  </conditionalFormatting>
  <conditionalFormatting sqref="G658">
    <cfRule type="cellIs" dxfId="2" priority="690" stopIfTrue="1" operator="lessThan">
      <formula>0</formula>
    </cfRule>
  </conditionalFormatting>
  <conditionalFormatting sqref="G659">
    <cfRule type="cellIs" dxfId="2" priority="687" stopIfTrue="1" operator="lessThan">
      <formula>0</formula>
    </cfRule>
  </conditionalFormatting>
  <conditionalFormatting sqref="G660">
    <cfRule type="cellIs" dxfId="2" priority="686" stopIfTrue="1" operator="lessThan">
      <formula>0</formula>
    </cfRule>
  </conditionalFormatting>
  <conditionalFormatting sqref="G661">
    <cfRule type="cellIs" dxfId="2" priority="685" stopIfTrue="1" operator="lessThan">
      <formula>0</formula>
    </cfRule>
  </conditionalFormatting>
  <conditionalFormatting sqref="G662">
    <cfRule type="cellIs" dxfId="2" priority="684" stopIfTrue="1" operator="lessThan">
      <formula>0</formula>
    </cfRule>
  </conditionalFormatting>
  <conditionalFormatting sqref="G663">
    <cfRule type="cellIs" dxfId="2" priority="683" stopIfTrue="1" operator="lessThan">
      <formula>0</formula>
    </cfRule>
  </conditionalFormatting>
  <conditionalFormatting sqref="G664">
    <cfRule type="cellIs" dxfId="2" priority="682" stopIfTrue="1" operator="lessThan">
      <formula>0</formula>
    </cfRule>
  </conditionalFormatting>
  <conditionalFormatting sqref="G665">
    <cfRule type="cellIs" dxfId="2" priority="681" stopIfTrue="1" operator="lessThan">
      <formula>0</formula>
    </cfRule>
  </conditionalFormatting>
  <conditionalFormatting sqref="G666">
    <cfRule type="cellIs" dxfId="2" priority="680" stopIfTrue="1" operator="lessThan">
      <formula>0</formula>
    </cfRule>
  </conditionalFormatting>
  <conditionalFormatting sqref="G667">
    <cfRule type="cellIs" dxfId="2" priority="679" stopIfTrue="1" operator="lessThan">
      <formula>0</formula>
    </cfRule>
  </conditionalFormatting>
  <conditionalFormatting sqref="G668">
    <cfRule type="cellIs" dxfId="2" priority="678" stopIfTrue="1" operator="lessThan">
      <formula>0</formula>
    </cfRule>
  </conditionalFormatting>
  <conditionalFormatting sqref="G669">
    <cfRule type="cellIs" dxfId="2" priority="677" stopIfTrue="1" operator="lessThan">
      <formula>0</formula>
    </cfRule>
  </conditionalFormatting>
  <conditionalFormatting sqref="G670">
    <cfRule type="cellIs" dxfId="2" priority="676" stopIfTrue="1" operator="lessThan">
      <formula>0</formula>
    </cfRule>
  </conditionalFormatting>
  <conditionalFormatting sqref="G671">
    <cfRule type="cellIs" dxfId="2" priority="675" stopIfTrue="1" operator="lessThan">
      <formula>0</formula>
    </cfRule>
  </conditionalFormatting>
  <conditionalFormatting sqref="G672">
    <cfRule type="cellIs" dxfId="2" priority="674" stopIfTrue="1" operator="lessThan">
      <formula>0</formula>
    </cfRule>
  </conditionalFormatting>
  <conditionalFormatting sqref="G673">
    <cfRule type="cellIs" dxfId="2" priority="673" stopIfTrue="1" operator="lessThan">
      <formula>0</formula>
    </cfRule>
  </conditionalFormatting>
  <conditionalFormatting sqref="G674">
    <cfRule type="cellIs" dxfId="2" priority="672" stopIfTrue="1" operator="lessThan">
      <formula>0</formula>
    </cfRule>
  </conditionalFormatting>
  <conditionalFormatting sqref="G675">
    <cfRule type="cellIs" dxfId="2" priority="671" stopIfTrue="1" operator="lessThan">
      <formula>0</formula>
    </cfRule>
  </conditionalFormatting>
  <conditionalFormatting sqref="G676">
    <cfRule type="cellIs" dxfId="2" priority="670" stopIfTrue="1" operator="lessThan">
      <formula>0</formula>
    </cfRule>
  </conditionalFormatting>
  <conditionalFormatting sqref="G677">
    <cfRule type="cellIs" dxfId="2" priority="669" stopIfTrue="1" operator="lessThan">
      <formula>0</formula>
    </cfRule>
  </conditionalFormatting>
  <conditionalFormatting sqref="G678">
    <cfRule type="cellIs" dxfId="2" priority="668" stopIfTrue="1" operator="lessThan">
      <formula>0</formula>
    </cfRule>
  </conditionalFormatting>
  <conditionalFormatting sqref="G679">
    <cfRule type="cellIs" dxfId="2" priority="667" stopIfTrue="1" operator="lessThan">
      <formula>0</formula>
    </cfRule>
  </conditionalFormatting>
  <conditionalFormatting sqref="G680">
    <cfRule type="cellIs" dxfId="2" priority="666" stopIfTrue="1" operator="lessThan">
      <formula>0</formula>
    </cfRule>
  </conditionalFormatting>
  <conditionalFormatting sqref="G681">
    <cfRule type="cellIs" dxfId="2" priority="665" stopIfTrue="1" operator="lessThan">
      <formula>0</formula>
    </cfRule>
  </conditionalFormatting>
  <conditionalFormatting sqref="G682">
    <cfRule type="cellIs" dxfId="2" priority="664" stopIfTrue="1" operator="lessThan">
      <formula>0</formula>
    </cfRule>
  </conditionalFormatting>
  <conditionalFormatting sqref="G683">
    <cfRule type="cellIs" dxfId="2" priority="663" stopIfTrue="1" operator="lessThan">
      <formula>0</formula>
    </cfRule>
  </conditionalFormatting>
  <conditionalFormatting sqref="G684">
    <cfRule type="cellIs" dxfId="2" priority="662" stopIfTrue="1" operator="lessThan">
      <formula>0</formula>
    </cfRule>
  </conditionalFormatting>
  <conditionalFormatting sqref="G685">
    <cfRule type="cellIs" dxfId="2" priority="661" stopIfTrue="1" operator="lessThan">
      <formula>0</formula>
    </cfRule>
  </conditionalFormatting>
  <conditionalFormatting sqref="G686">
    <cfRule type="cellIs" dxfId="2" priority="660" stopIfTrue="1" operator="lessThan">
      <formula>0</formula>
    </cfRule>
  </conditionalFormatting>
  <conditionalFormatting sqref="G687">
    <cfRule type="cellIs" dxfId="2" priority="659" stopIfTrue="1" operator="lessThan">
      <formula>0</formula>
    </cfRule>
  </conditionalFormatting>
  <conditionalFormatting sqref="G688">
    <cfRule type="cellIs" dxfId="2" priority="658" stopIfTrue="1" operator="lessThan">
      <formula>0</formula>
    </cfRule>
  </conditionalFormatting>
  <conditionalFormatting sqref="G689">
    <cfRule type="cellIs" dxfId="2" priority="657" stopIfTrue="1" operator="lessThan">
      <formula>0</formula>
    </cfRule>
  </conditionalFormatting>
  <conditionalFormatting sqref="G690">
    <cfRule type="cellIs" dxfId="2" priority="656" stopIfTrue="1" operator="lessThan">
      <formula>0</formula>
    </cfRule>
  </conditionalFormatting>
  <conditionalFormatting sqref="G691">
    <cfRule type="cellIs" dxfId="2" priority="655" stopIfTrue="1" operator="lessThan">
      <formula>0</formula>
    </cfRule>
  </conditionalFormatting>
  <conditionalFormatting sqref="G692">
    <cfRule type="cellIs" dxfId="2" priority="654" stopIfTrue="1" operator="lessThan">
      <formula>0</formula>
    </cfRule>
  </conditionalFormatting>
  <conditionalFormatting sqref="G693">
    <cfRule type="cellIs" dxfId="2" priority="653" stopIfTrue="1" operator="lessThan">
      <formula>0</formula>
    </cfRule>
  </conditionalFormatting>
  <conditionalFormatting sqref="G694">
    <cfRule type="cellIs" dxfId="2" priority="652" stopIfTrue="1" operator="lessThan">
      <formula>0</formula>
    </cfRule>
  </conditionalFormatting>
  <conditionalFormatting sqref="G695">
    <cfRule type="cellIs" dxfId="2" priority="651" stopIfTrue="1" operator="lessThan">
      <formula>0</formula>
    </cfRule>
  </conditionalFormatting>
  <conditionalFormatting sqref="G696">
    <cfRule type="cellIs" dxfId="2" priority="650" stopIfTrue="1" operator="lessThan">
      <formula>0</formula>
    </cfRule>
  </conditionalFormatting>
  <conditionalFormatting sqref="G697">
    <cfRule type="cellIs" dxfId="2" priority="649" stopIfTrue="1" operator="lessThan">
      <formula>0</formula>
    </cfRule>
  </conditionalFormatting>
  <conditionalFormatting sqref="G698">
    <cfRule type="cellIs" dxfId="2" priority="648" stopIfTrue="1" operator="lessThan">
      <formula>0</formula>
    </cfRule>
  </conditionalFormatting>
  <conditionalFormatting sqref="G699">
    <cfRule type="cellIs" dxfId="2" priority="647" stopIfTrue="1" operator="lessThan">
      <formula>0</formula>
    </cfRule>
  </conditionalFormatting>
  <conditionalFormatting sqref="G700">
    <cfRule type="cellIs" dxfId="2" priority="646" stopIfTrue="1" operator="lessThan">
      <formula>0</formula>
    </cfRule>
  </conditionalFormatting>
  <conditionalFormatting sqref="G701">
    <cfRule type="cellIs" dxfId="2" priority="645" stopIfTrue="1" operator="lessThan">
      <formula>0</formula>
    </cfRule>
  </conditionalFormatting>
  <conditionalFormatting sqref="G702">
    <cfRule type="cellIs" dxfId="2" priority="644" stopIfTrue="1" operator="lessThan">
      <formula>0</formula>
    </cfRule>
  </conditionalFormatting>
  <conditionalFormatting sqref="G703">
    <cfRule type="cellIs" dxfId="2" priority="643" stopIfTrue="1" operator="lessThan">
      <formula>0</formula>
    </cfRule>
  </conditionalFormatting>
  <conditionalFormatting sqref="G704">
    <cfRule type="cellIs" dxfId="2" priority="642" stopIfTrue="1" operator="lessThan">
      <formula>0</formula>
    </cfRule>
  </conditionalFormatting>
  <conditionalFormatting sqref="G705">
    <cfRule type="cellIs" dxfId="2" priority="641" stopIfTrue="1" operator="lessThan">
      <formula>0</formula>
    </cfRule>
  </conditionalFormatting>
  <conditionalFormatting sqref="G706">
    <cfRule type="cellIs" dxfId="2" priority="640" stopIfTrue="1" operator="lessThan">
      <formula>0</formula>
    </cfRule>
  </conditionalFormatting>
  <conditionalFormatting sqref="G707">
    <cfRule type="cellIs" dxfId="2" priority="639" stopIfTrue="1" operator="lessThan">
      <formula>0</formula>
    </cfRule>
  </conditionalFormatting>
  <conditionalFormatting sqref="G708">
    <cfRule type="cellIs" dxfId="2" priority="638" stopIfTrue="1" operator="lessThan">
      <formula>0</formula>
    </cfRule>
  </conditionalFormatting>
  <conditionalFormatting sqref="G709">
    <cfRule type="cellIs" dxfId="2" priority="637" stopIfTrue="1" operator="lessThan">
      <formula>0</formula>
    </cfRule>
  </conditionalFormatting>
  <conditionalFormatting sqref="G710">
    <cfRule type="cellIs" dxfId="2" priority="636" stopIfTrue="1" operator="lessThan">
      <formula>0</formula>
    </cfRule>
  </conditionalFormatting>
  <conditionalFormatting sqref="G711">
    <cfRule type="cellIs" dxfId="2" priority="635" stopIfTrue="1" operator="lessThan">
      <formula>0</formula>
    </cfRule>
  </conditionalFormatting>
  <conditionalFormatting sqref="G712">
    <cfRule type="cellIs" dxfId="2" priority="634" stopIfTrue="1" operator="lessThan">
      <formula>0</formula>
    </cfRule>
  </conditionalFormatting>
  <conditionalFormatting sqref="G713">
    <cfRule type="cellIs" dxfId="2" priority="633" stopIfTrue="1" operator="lessThan">
      <formula>0</formula>
    </cfRule>
  </conditionalFormatting>
  <conditionalFormatting sqref="G714">
    <cfRule type="cellIs" dxfId="2" priority="632" stopIfTrue="1" operator="lessThan">
      <formula>0</formula>
    </cfRule>
  </conditionalFormatting>
  <conditionalFormatting sqref="G715">
    <cfRule type="cellIs" dxfId="2" priority="631" stopIfTrue="1" operator="lessThan">
      <formula>0</formula>
    </cfRule>
  </conditionalFormatting>
  <conditionalFormatting sqref="G716">
    <cfRule type="cellIs" dxfId="2" priority="630" stopIfTrue="1" operator="lessThan">
      <formula>0</formula>
    </cfRule>
  </conditionalFormatting>
  <conditionalFormatting sqref="G717">
    <cfRule type="cellIs" dxfId="2" priority="629" stopIfTrue="1" operator="lessThan">
      <formula>0</formula>
    </cfRule>
  </conditionalFormatting>
  <conditionalFormatting sqref="G718">
    <cfRule type="cellIs" dxfId="2" priority="628" stopIfTrue="1" operator="lessThan">
      <formula>0</formula>
    </cfRule>
  </conditionalFormatting>
  <conditionalFormatting sqref="G719">
    <cfRule type="cellIs" dxfId="2" priority="627" stopIfTrue="1" operator="lessThan">
      <formula>0</formula>
    </cfRule>
  </conditionalFormatting>
  <conditionalFormatting sqref="G720">
    <cfRule type="cellIs" dxfId="2" priority="626" stopIfTrue="1" operator="lessThan">
      <formula>0</formula>
    </cfRule>
  </conditionalFormatting>
  <conditionalFormatting sqref="G721">
    <cfRule type="cellIs" dxfId="2" priority="625" stopIfTrue="1" operator="lessThan">
      <formula>0</formula>
    </cfRule>
  </conditionalFormatting>
  <conditionalFormatting sqref="G722">
    <cfRule type="cellIs" dxfId="2" priority="624" stopIfTrue="1" operator="lessThan">
      <formula>0</formula>
    </cfRule>
  </conditionalFormatting>
  <conditionalFormatting sqref="G723">
    <cfRule type="cellIs" dxfId="2" priority="623" stopIfTrue="1" operator="lessThan">
      <formula>0</formula>
    </cfRule>
  </conditionalFormatting>
  <conditionalFormatting sqref="G724">
    <cfRule type="cellIs" dxfId="2" priority="622" stopIfTrue="1" operator="lessThan">
      <formula>0</formula>
    </cfRule>
  </conditionalFormatting>
  <conditionalFormatting sqref="G725">
    <cfRule type="cellIs" dxfId="2" priority="621" stopIfTrue="1" operator="lessThan">
      <formula>0</formula>
    </cfRule>
  </conditionalFormatting>
  <conditionalFormatting sqref="G726">
    <cfRule type="cellIs" dxfId="2" priority="620" stopIfTrue="1" operator="lessThan">
      <formula>0</formula>
    </cfRule>
  </conditionalFormatting>
  <conditionalFormatting sqref="G727">
    <cfRule type="cellIs" dxfId="2" priority="619" stopIfTrue="1" operator="lessThan">
      <formula>0</formula>
    </cfRule>
  </conditionalFormatting>
  <conditionalFormatting sqref="G728">
    <cfRule type="cellIs" dxfId="2" priority="618" stopIfTrue="1" operator="lessThan">
      <formula>0</formula>
    </cfRule>
  </conditionalFormatting>
  <conditionalFormatting sqref="G729">
    <cfRule type="cellIs" dxfId="2" priority="617" stopIfTrue="1" operator="lessThan">
      <formula>0</formula>
    </cfRule>
  </conditionalFormatting>
  <conditionalFormatting sqref="G730">
    <cfRule type="cellIs" dxfId="2" priority="616" stopIfTrue="1" operator="lessThan">
      <formula>0</formula>
    </cfRule>
  </conditionalFormatting>
  <conditionalFormatting sqref="G731">
    <cfRule type="cellIs" dxfId="2" priority="613" stopIfTrue="1" operator="lessThan">
      <formula>0</formula>
    </cfRule>
  </conditionalFormatting>
  <conditionalFormatting sqref="G732">
    <cfRule type="cellIs" dxfId="2" priority="612" stopIfTrue="1" operator="lessThan">
      <formula>0</formula>
    </cfRule>
  </conditionalFormatting>
  <conditionalFormatting sqref="G733">
    <cfRule type="cellIs" dxfId="2" priority="611" stopIfTrue="1" operator="lessThan">
      <formula>0</formula>
    </cfRule>
  </conditionalFormatting>
  <conditionalFormatting sqref="G734">
    <cfRule type="cellIs" dxfId="2" priority="610" stopIfTrue="1" operator="lessThan">
      <formula>0</formula>
    </cfRule>
  </conditionalFormatting>
  <conditionalFormatting sqref="G735">
    <cfRule type="cellIs" dxfId="2" priority="609" stopIfTrue="1" operator="lessThan">
      <formula>0</formula>
    </cfRule>
  </conditionalFormatting>
  <conditionalFormatting sqref="G736">
    <cfRule type="cellIs" dxfId="2" priority="608" stopIfTrue="1" operator="lessThan">
      <formula>0</formula>
    </cfRule>
  </conditionalFormatting>
  <conditionalFormatting sqref="G737">
    <cfRule type="cellIs" dxfId="2" priority="607" stopIfTrue="1" operator="lessThan">
      <formula>0</formula>
    </cfRule>
  </conditionalFormatting>
  <conditionalFormatting sqref="G738">
    <cfRule type="cellIs" dxfId="2" priority="606" stopIfTrue="1" operator="lessThan">
      <formula>0</formula>
    </cfRule>
  </conditionalFormatting>
  <conditionalFormatting sqref="G739">
    <cfRule type="cellIs" dxfId="2" priority="605" stopIfTrue="1" operator="lessThan">
      <formula>0</formula>
    </cfRule>
  </conditionalFormatting>
  <conditionalFormatting sqref="G740">
    <cfRule type="cellIs" dxfId="2" priority="604" stopIfTrue="1" operator="lessThan">
      <formula>0</formula>
    </cfRule>
  </conditionalFormatting>
  <conditionalFormatting sqref="G741">
    <cfRule type="cellIs" dxfId="2" priority="603" stopIfTrue="1" operator="lessThan">
      <formula>0</formula>
    </cfRule>
  </conditionalFormatting>
  <conditionalFormatting sqref="G742">
    <cfRule type="cellIs" dxfId="2" priority="602" stopIfTrue="1" operator="lessThan">
      <formula>0</formula>
    </cfRule>
  </conditionalFormatting>
  <conditionalFormatting sqref="G743">
    <cfRule type="cellIs" dxfId="2" priority="601" stopIfTrue="1" operator="lessThan">
      <formula>0</formula>
    </cfRule>
  </conditionalFormatting>
  <conditionalFormatting sqref="G744">
    <cfRule type="cellIs" dxfId="2" priority="600" stopIfTrue="1" operator="lessThan">
      <formula>0</formula>
    </cfRule>
  </conditionalFormatting>
  <conditionalFormatting sqref="G745">
    <cfRule type="cellIs" dxfId="2" priority="599" stopIfTrue="1" operator="lessThan">
      <formula>0</formula>
    </cfRule>
  </conditionalFormatting>
  <conditionalFormatting sqref="G746">
    <cfRule type="cellIs" dxfId="2" priority="598" stopIfTrue="1" operator="lessThan">
      <formula>0</formula>
    </cfRule>
  </conditionalFormatting>
  <conditionalFormatting sqref="G747">
    <cfRule type="cellIs" dxfId="2" priority="597" stopIfTrue="1" operator="lessThan">
      <formula>0</formula>
    </cfRule>
  </conditionalFormatting>
  <conditionalFormatting sqref="G748">
    <cfRule type="cellIs" dxfId="2" priority="596" stopIfTrue="1" operator="lessThan">
      <formula>0</formula>
    </cfRule>
  </conditionalFormatting>
  <conditionalFormatting sqref="G749">
    <cfRule type="cellIs" dxfId="2" priority="595" stopIfTrue="1" operator="lessThan">
      <formula>0</formula>
    </cfRule>
  </conditionalFormatting>
  <conditionalFormatting sqref="G750">
    <cfRule type="cellIs" dxfId="2" priority="594" stopIfTrue="1" operator="lessThan">
      <formula>0</formula>
    </cfRule>
  </conditionalFormatting>
  <conditionalFormatting sqref="G751">
    <cfRule type="cellIs" dxfId="2" priority="593" stopIfTrue="1" operator="lessThan">
      <formula>0</formula>
    </cfRule>
  </conditionalFormatting>
  <conditionalFormatting sqref="G752">
    <cfRule type="cellIs" dxfId="2" priority="592" stopIfTrue="1" operator="lessThan">
      <formula>0</formula>
    </cfRule>
  </conditionalFormatting>
  <conditionalFormatting sqref="G753">
    <cfRule type="cellIs" dxfId="2" priority="591" stopIfTrue="1" operator="lessThan">
      <formula>0</formula>
    </cfRule>
  </conditionalFormatting>
  <conditionalFormatting sqref="G754">
    <cfRule type="cellIs" dxfId="2" priority="590" stopIfTrue="1" operator="lessThan">
      <formula>0</formula>
    </cfRule>
  </conditionalFormatting>
  <conditionalFormatting sqref="G755">
    <cfRule type="cellIs" dxfId="2" priority="589" stopIfTrue="1" operator="lessThan">
      <formula>0</formula>
    </cfRule>
  </conditionalFormatting>
  <conditionalFormatting sqref="G756">
    <cfRule type="cellIs" dxfId="2" priority="588" stopIfTrue="1" operator="lessThan">
      <formula>0</formula>
    </cfRule>
  </conditionalFormatting>
  <conditionalFormatting sqref="G757">
    <cfRule type="cellIs" dxfId="2" priority="587" stopIfTrue="1" operator="lessThan">
      <formula>0</formula>
    </cfRule>
  </conditionalFormatting>
  <conditionalFormatting sqref="G758">
    <cfRule type="cellIs" dxfId="2" priority="586" stopIfTrue="1" operator="lessThan">
      <formula>0</formula>
    </cfRule>
  </conditionalFormatting>
  <conditionalFormatting sqref="G759">
    <cfRule type="cellIs" dxfId="2" priority="585" stopIfTrue="1" operator="lessThan">
      <formula>0</formula>
    </cfRule>
  </conditionalFormatting>
  <conditionalFormatting sqref="G760">
    <cfRule type="cellIs" dxfId="2" priority="584" stopIfTrue="1" operator="lessThan">
      <formula>0</formula>
    </cfRule>
  </conditionalFormatting>
  <conditionalFormatting sqref="G761">
    <cfRule type="cellIs" dxfId="2" priority="583" stopIfTrue="1" operator="lessThan">
      <formula>0</formula>
    </cfRule>
  </conditionalFormatting>
  <conditionalFormatting sqref="G762">
    <cfRule type="cellIs" dxfId="2" priority="582" stopIfTrue="1" operator="lessThan">
      <formula>0</formula>
    </cfRule>
  </conditionalFormatting>
  <conditionalFormatting sqref="G763">
    <cfRule type="cellIs" dxfId="2" priority="581" stopIfTrue="1" operator="lessThan">
      <formula>0</formula>
    </cfRule>
  </conditionalFormatting>
  <conditionalFormatting sqref="G764">
    <cfRule type="cellIs" dxfId="2" priority="580" stopIfTrue="1" operator="lessThan">
      <formula>0</formula>
    </cfRule>
  </conditionalFormatting>
  <conditionalFormatting sqref="G765">
    <cfRule type="cellIs" dxfId="2" priority="579" stopIfTrue="1" operator="lessThan">
      <formula>0</formula>
    </cfRule>
  </conditionalFormatting>
  <conditionalFormatting sqref="G766">
    <cfRule type="cellIs" dxfId="2" priority="578" stopIfTrue="1" operator="lessThan">
      <formula>0</formula>
    </cfRule>
  </conditionalFormatting>
  <conditionalFormatting sqref="G767">
    <cfRule type="cellIs" dxfId="2" priority="577" stopIfTrue="1" operator="lessThan">
      <formula>0</formula>
    </cfRule>
  </conditionalFormatting>
  <conditionalFormatting sqref="G768">
    <cfRule type="cellIs" dxfId="2" priority="576" stopIfTrue="1" operator="lessThan">
      <formula>0</formula>
    </cfRule>
  </conditionalFormatting>
  <conditionalFormatting sqref="G769">
    <cfRule type="cellIs" dxfId="2" priority="575" stopIfTrue="1" operator="lessThan">
      <formula>0</formula>
    </cfRule>
  </conditionalFormatting>
  <conditionalFormatting sqref="G770">
    <cfRule type="cellIs" dxfId="2" priority="574" stopIfTrue="1" operator="lessThan">
      <formula>0</formula>
    </cfRule>
  </conditionalFormatting>
  <conditionalFormatting sqref="G771">
    <cfRule type="cellIs" dxfId="2" priority="573" stopIfTrue="1" operator="lessThan">
      <formula>0</formula>
    </cfRule>
  </conditionalFormatting>
  <conditionalFormatting sqref="G772">
    <cfRule type="cellIs" dxfId="2" priority="572" stopIfTrue="1" operator="lessThan">
      <formula>0</formula>
    </cfRule>
  </conditionalFormatting>
  <conditionalFormatting sqref="G773">
    <cfRule type="cellIs" dxfId="2" priority="571" stopIfTrue="1" operator="lessThan">
      <formula>0</formula>
    </cfRule>
  </conditionalFormatting>
  <conditionalFormatting sqref="G774">
    <cfRule type="cellIs" dxfId="2" priority="570" stopIfTrue="1" operator="lessThan">
      <formula>0</formula>
    </cfRule>
  </conditionalFormatting>
  <conditionalFormatting sqref="G775">
    <cfRule type="cellIs" dxfId="2" priority="569" stopIfTrue="1" operator="lessThan">
      <formula>0</formula>
    </cfRule>
  </conditionalFormatting>
  <conditionalFormatting sqref="G776">
    <cfRule type="cellIs" dxfId="2" priority="568" stopIfTrue="1" operator="lessThan">
      <formula>0</formula>
    </cfRule>
  </conditionalFormatting>
  <conditionalFormatting sqref="G777">
    <cfRule type="cellIs" dxfId="2" priority="567" stopIfTrue="1" operator="lessThan">
      <formula>0</formula>
    </cfRule>
  </conditionalFormatting>
  <conditionalFormatting sqref="G778">
    <cfRule type="cellIs" dxfId="2" priority="566" stopIfTrue="1" operator="lessThan">
      <formula>0</formula>
    </cfRule>
  </conditionalFormatting>
  <conditionalFormatting sqref="G779">
    <cfRule type="cellIs" dxfId="2" priority="565" stopIfTrue="1" operator="lessThan">
      <formula>0</formula>
    </cfRule>
  </conditionalFormatting>
  <conditionalFormatting sqref="G780">
    <cfRule type="cellIs" dxfId="2" priority="564" stopIfTrue="1" operator="lessThan">
      <formula>0</formula>
    </cfRule>
  </conditionalFormatting>
  <conditionalFormatting sqref="G781">
    <cfRule type="cellIs" dxfId="2" priority="563" stopIfTrue="1" operator="lessThan">
      <formula>0</formula>
    </cfRule>
  </conditionalFormatting>
  <conditionalFormatting sqref="G782">
    <cfRule type="cellIs" dxfId="2" priority="562" stopIfTrue="1" operator="lessThan">
      <formula>0</formula>
    </cfRule>
  </conditionalFormatting>
  <conditionalFormatting sqref="G783">
    <cfRule type="cellIs" dxfId="2" priority="561" stopIfTrue="1" operator="lessThan">
      <formula>0</formula>
    </cfRule>
  </conditionalFormatting>
  <conditionalFormatting sqref="G784">
    <cfRule type="cellIs" dxfId="2" priority="560" stopIfTrue="1" operator="lessThan">
      <formula>0</formula>
    </cfRule>
  </conditionalFormatting>
  <conditionalFormatting sqref="G785">
    <cfRule type="cellIs" dxfId="2" priority="559" stopIfTrue="1" operator="lessThan">
      <formula>0</formula>
    </cfRule>
  </conditionalFormatting>
  <conditionalFormatting sqref="G786">
    <cfRule type="cellIs" dxfId="2" priority="558" stopIfTrue="1" operator="lessThan">
      <formula>0</formula>
    </cfRule>
  </conditionalFormatting>
  <conditionalFormatting sqref="G787">
    <cfRule type="cellIs" dxfId="2" priority="557" stopIfTrue="1" operator="lessThan">
      <formula>0</formula>
    </cfRule>
  </conditionalFormatting>
  <conditionalFormatting sqref="G788">
    <cfRule type="cellIs" dxfId="2" priority="556" stopIfTrue="1" operator="lessThan">
      <formula>0</formula>
    </cfRule>
  </conditionalFormatting>
  <conditionalFormatting sqref="G789">
    <cfRule type="cellIs" dxfId="2" priority="555" stopIfTrue="1" operator="lessThan">
      <formula>0</formula>
    </cfRule>
  </conditionalFormatting>
  <conditionalFormatting sqref="G790">
    <cfRule type="cellIs" dxfId="2" priority="554" stopIfTrue="1" operator="lessThan">
      <formula>0</formula>
    </cfRule>
  </conditionalFormatting>
  <conditionalFormatting sqref="G791">
    <cfRule type="cellIs" dxfId="2" priority="553" stopIfTrue="1" operator="lessThan">
      <formula>0</formula>
    </cfRule>
  </conditionalFormatting>
  <conditionalFormatting sqref="G792">
    <cfRule type="cellIs" dxfId="2" priority="552" stopIfTrue="1" operator="lessThan">
      <formula>0</formula>
    </cfRule>
  </conditionalFormatting>
  <conditionalFormatting sqref="G793">
    <cfRule type="cellIs" dxfId="2" priority="551" stopIfTrue="1" operator="lessThan">
      <formula>0</formula>
    </cfRule>
  </conditionalFormatting>
  <conditionalFormatting sqref="G794">
    <cfRule type="cellIs" dxfId="2" priority="550" stopIfTrue="1" operator="lessThan">
      <formula>0</formula>
    </cfRule>
  </conditionalFormatting>
  <conditionalFormatting sqref="G795">
    <cfRule type="cellIs" dxfId="2" priority="549" stopIfTrue="1" operator="lessThan">
      <formula>0</formula>
    </cfRule>
  </conditionalFormatting>
  <conditionalFormatting sqref="G796">
    <cfRule type="cellIs" dxfId="2" priority="548" stopIfTrue="1" operator="lessThan">
      <formula>0</formula>
    </cfRule>
  </conditionalFormatting>
  <conditionalFormatting sqref="G797">
    <cfRule type="cellIs" dxfId="2" priority="547" stopIfTrue="1" operator="lessThan">
      <formula>0</formula>
    </cfRule>
  </conditionalFormatting>
  <conditionalFormatting sqref="G798">
    <cfRule type="cellIs" dxfId="2" priority="546" stopIfTrue="1" operator="lessThan">
      <formula>0</formula>
    </cfRule>
  </conditionalFormatting>
  <conditionalFormatting sqref="G799">
    <cfRule type="cellIs" dxfId="2" priority="545" stopIfTrue="1" operator="lessThan">
      <formula>0</formula>
    </cfRule>
  </conditionalFormatting>
  <conditionalFormatting sqref="G800">
    <cfRule type="cellIs" dxfId="2" priority="544" stopIfTrue="1" operator="lessThan">
      <formula>0</formula>
    </cfRule>
  </conditionalFormatting>
  <conditionalFormatting sqref="G801">
    <cfRule type="cellIs" dxfId="2" priority="543" stopIfTrue="1" operator="lessThan">
      <formula>0</formula>
    </cfRule>
  </conditionalFormatting>
  <conditionalFormatting sqref="G802">
    <cfRule type="cellIs" dxfId="2" priority="542" stopIfTrue="1" operator="lessThan">
      <formula>0</formula>
    </cfRule>
  </conditionalFormatting>
  <conditionalFormatting sqref="G803">
    <cfRule type="cellIs" dxfId="2" priority="541" stopIfTrue="1" operator="lessThan">
      <formula>0</formula>
    </cfRule>
  </conditionalFormatting>
  <conditionalFormatting sqref="G804">
    <cfRule type="cellIs" dxfId="2" priority="540" stopIfTrue="1" operator="lessThan">
      <formula>0</formula>
    </cfRule>
  </conditionalFormatting>
  <conditionalFormatting sqref="G805">
    <cfRule type="cellIs" dxfId="2" priority="539" stopIfTrue="1" operator="lessThan">
      <formula>0</formula>
    </cfRule>
  </conditionalFormatting>
  <conditionalFormatting sqref="G806">
    <cfRule type="cellIs" dxfId="2" priority="538" stopIfTrue="1" operator="lessThan">
      <formula>0</formula>
    </cfRule>
  </conditionalFormatting>
  <conditionalFormatting sqref="G807">
    <cfRule type="cellIs" dxfId="2" priority="537" stopIfTrue="1" operator="lessThan">
      <formula>0</formula>
    </cfRule>
  </conditionalFormatting>
  <conditionalFormatting sqref="G808">
    <cfRule type="cellIs" dxfId="2" priority="536" stopIfTrue="1" operator="lessThan">
      <formula>0</formula>
    </cfRule>
  </conditionalFormatting>
  <conditionalFormatting sqref="G809">
    <cfRule type="cellIs" dxfId="2" priority="535" stopIfTrue="1" operator="lessThan">
      <formula>0</formula>
    </cfRule>
  </conditionalFormatting>
  <conditionalFormatting sqref="G810">
    <cfRule type="cellIs" dxfId="2" priority="533" stopIfTrue="1" operator="lessThan">
      <formula>0</formula>
    </cfRule>
  </conditionalFormatting>
  <conditionalFormatting sqref="G811">
    <cfRule type="cellIs" dxfId="2" priority="532" stopIfTrue="1" operator="lessThan">
      <formula>0</formula>
    </cfRule>
  </conditionalFormatting>
  <conditionalFormatting sqref="G812">
    <cfRule type="cellIs" dxfId="2" priority="531" stopIfTrue="1" operator="lessThan">
      <formula>0</formula>
    </cfRule>
  </conditionalFormatting>
  <conditionalFormatting sqref="G813">
    <cfRule type="cellIs" dxfId="2" priority="530" stopIfTrue="1" operator="lessThan">
      <formula>0</formula>
    </cfRule>
  </conditionalFormatting>
  <conditionalFormatting sqref="G814">
    <cfRule type="cellIs" dxfId="2" priority="529" stopIfTrue="1" operator="lessThan">
      <formula>0</formula>
    </cfRule>
  </conditionalFormatting>
  <conditionalFormatting sqref="G815">
    <cfRule type="cellIs" dxfId="2" priority="528" stopIfTrue="1" operator="lessThan">
      <formula>0</formula>
    </cfRule>
  </conditionalFormatting>
  <conditionalFormatting sqref="G816">
    <cfRule type="cellIs" dxfId="2" priority="527" stopIfTrue="1" operator="lessThan">
      <formula>0</formula>
    </cfRule>
  </conditionalFormatting>
  <conditionalFormatting sqref="G817">
    <cfRule type="cellIs" dxfId="2" priority="526" stopIfTrue="1" operator="lessThan">
      <formula>0</formula>
    </cfRule>
  </conditionalFormatting>
  <conditionalFormatting sqref="G818">
    <cfRule type="cellIs" dxfId="2" priority="525" stopIfTrue="1" operator="lessThan">
      <formula>0</formula>
    </cfRule>
  </conditionalFormatting>
  <conditionalFormatting sqref="G819">
    <cfRule type="cellIs" dxfId="2" priority="524" stopIfTrue="1" operator="lessThan">
      <formula>0</formula>
    </cfRule>
  </conditionalFormatting>
  <conditionalFormatting sqref="G820">
    <cfRule type="cellIs" dxfId="2" priority="523" stopIfTrue="1" operator="lessThan">
      <formula>0</formula>
    </cfRule>
  </conditionalFormatting>
  <conditionalFormatting sqref="G821">
    <cfRule type="cellIs" dxfId="2" priority="522" stopIfTrue="1" operator="lessThan">
      <formula>0</formula>
    </cfRule>
  </conditionalFormatting>
  <conditionalFormatting sqref="G822">
    <cfRule type="cellIs" dxfId="2" priority="521" stopIfTrue="1" operator="lessThan">
      <formula>0</formula>
    </cfRule>
  </conditionalFormatting>
  <conditionalFormatting sqref="G823">
    <cfRule type="cellIs" dxfId="2" priority="520" stopIfTrue="1" operator="lessThan">
      <formula>0</formula>
    </cfRule>
  </conditionalFormatting>
  <conditionalFormatting sqref="G824">
    <cfRule type="cellIs" dxfId="2" priority="519" stopIfTrue="1" operator="lessThan">
      <formula>0</formula>
    </cfRule>
  </conditionalFormatting>
  <conditionalFormatting sqref="G825">
    <cfRule type="cellIs" dxfId="2" priority="518" stopIfTrue="1" operator="lessThan">
      <formula>0</formula>
    </cfRule>
  </conditionalFormatting>
  <conditionalFormatting sqref="G826">
    <cfRule type="cellIs" dxfId="2" priority="517" stopIfTrue="1" operator="lessThan">
      <formula>0</formula>
    </cfRule>
  </conditionalFormatting>
  <conditionalFormatting sqref="G827">
    <cfRule type="cellIs" dxfId="2" priority="516" stopIfTrue="1" operator="lessThan">
      <formula>0</formula>
    </cfRule>
  </conditionalFormatting>
  <conditionalFormatting sqref="G828">
    <cfRule type="cellIs" dxfId="2" priority="515" stopIfTrue="1" operator="lessThan">
      <formula>0</formula>
    </cfRule>
  </conditionalFormatting>
  <conditionalFormatting sqref="G829">
    <cfRule type="cellIs" dxfId="2" priority="514" stopIfTrue="1" operator="lessThan">
      <formula>0</formula>
    </cfRule>
  </conditionalFormatting>
  <conditionalFormatting sqref="G830">
    <cfRule type="cellIs" dxfId="2" priority="513" stopIfTrue="1" operator="lessThan">
      <formula>0</formula>
    </cfRule>
  </conditionalFormatting>
  <conditionalFormatting sqref="G831">
    <cfRule type="cellIs" dxfId="2" priority="512" stopIfTrue="1" operator="lessThan">
      <formula>0</formula>
    </cfRule>
  </conditionalFormatting>
  <conditionalFormatting sqref="G832">
    <cfRule type="cellIs" dxfId="2" priority="511" stopIfTrue="1" operator="lessThan">
      <formula>0</formula>
    </cfRule>
  </conditionalFormatting>
  <conditionalFormatting sqref="G833">
    <cfRule type="cellIs" dxfId="2" priority="509" stopIfTrue="1" operator="lessThan">
      <formula>0</formula>
    </cfRule>
  </conditionalFormatting>
  <conditionalFormatting sqref="G834">
    <cfRule type="cellIs" dxfId="2" priority="508" stopIfTrue="1" operator="lessThan">
      <formula>0</formula>
    </cfRule>
  </conditionalFormatting>
  <conditionalFormatting sqref="G835">
    <cfRule type="cellIs" dxfId="2" priority="507" stopIfTrue="1" operator="lessThan">
      <formula>0</formula>
    </cfRule>
  </conditionalFormatting>
  <conditionalFormatting sqref="G836">
    <cfRule type="cellIs" dxfId="2" priority="506" stopIfTrue="1" operator="lessThan">
      <formula>0</formula>
    </cfRule>
  </conditionalFormatting>
  <conditionalFormatting sqref="G837">
    <cfRule type="cellIs" dxfId="2" priority="505" stopIfTrue="1" operator="lessThan">
      <formula>0</formula>
    </cfRule>
  </conditionalFormatting>
  <conditionalFormatting sqref="G838">
    <cfRule type="cellIs" dxfId="2" priority="504" stopIfTrue="1" operator="lessThan">
      <formula>0</formula>
    </cfRule>
  </conditionalFormatting>
  <conditionalFormatting sqref="G839">
    <cfRule type="cellIs" dxfId="2" priority="503" stopIfTrue="1" operator="lessThan">
      <formula>0</formula>
    </cfRule>
  </conditionalFormatting>
  <conditionalFormatting sqref="G840">
    <cfRule type="cellIs" dxfId="2" priority="502" stopIfTrue="1" operator="lessThan">
      <formula>0</formula>
    </cfRule>
  </conditionalFormatting>
  <conditionalFormatting sqref="G841">
    <cfRule type="cellIs" dxfId="2" priority="501" stopIfTrue="1" operator="lessThan">
      <formula>0</formula>
    </cfRule>
  </conditionalFormatting>
  <conditionalFormatting sqref="G842">
    <cfRule type="cellIs" dxfId="2" priority="500" stopIfTrue="1" operator="lessThan">
      <formula>0</formula>
    </cfRule>
  </conditionalFormatting>
  <conditionalFormatting sqref="G843">
    <cfRule type="cellIs" dxfId="2" priority="499" stopIfTrue="1" operator="lessThan">
      <formula>0</formula>
    </cfRule>
  </conditionalFormatting>
  <conditionalFormatting sqref="G844">
    <cfRule type="cellIs" dxfId="2" priority="498" stopIfTrue="1" operator="lessThan">
      <formula>0</formula>
    </cfRule>
  </conditionalFormatting>
  <conditionalFormatting sqref="G845">
    <cfRule type="cellIs" dxfId="2" priority="497" stopIfTrue="1" operator="lessThan">
      <formula>0</formula>
    </cfRule>
  </conditionalFormatting>
  <conditionalFormatting sqref="G846">
    <cfRule type="cellIs" dxfId="2" priority="496" stopIfTrue="1" operator="lessThan">
      <formula>0</formula>
    </cfRule>
  </conditionalFormatting>
  <conditionalFormatting sqref="G847">
    <cfRule type="cellIs" dxfId="2" priority="495" stopIfTrue="1" operator="lessThan">
      <formula>0</formula>
    </cfRule>
  </conditionalFormatting>
  <conditionalFormatting sqref="G848">
    <cfRule type="cellIs" dxfId="2" priority="494" stopIfTrue="1" operator="lessThan">
      <formula>0</formula>
    </cfRule>
  </conditionalFormatting>
  <conditionalFormatting sqref="G849">
    <cfRule type="cellIs" dxfId="2" priority="493" stopIfTrue="1" operator="lessThan">
      <formula>0</formula>
    </cfRule>
  </conditionalFormatting>
  <conditionalFormatting sqref="G850">
    <cfRule type="cellIs" dxfId="2" priority="492" stopIfTrue="1" operator="lessThan">
      <formula>0</formula>
    </cfRule>
  </conditionalFormatting>
  <conditionalFormatting sqref="G851">
    <cfRule type="cellIs" dxfId="2" priority="491" stopIfTrue="1" operator="lessThan">
      <formula>0</formula>
    </cfRule>
  </conditionalFormatting>
  <conditionalFormatting sqref="G852">
    <cfRule type="cellIs" dxfId="2" priority="490" stopIfTrue="1" operator="lessThan">
      <formula>0</formula>
    </cfRule>
  </conditionalFormatting>
  <conditionalFormatting sqref="G853">
    <cfRule type="cellIs" dxfId="2" priority="489" stopIfTrue="1" operator="lessThan">
      <formula>0</formula>
    </cfRule>
  </conditionalFormatting>
  <conditionalFormatting sqref="G854">
    <cfRule type="cellIs" dxfId="2" priority="488" stopIfTrue="1" operator="lessThan">
      <formula>0</formula>
    </cfRule>
  </conditionalFormatting>
  <conditionalFormatting sqref="G855">
    <cfRule type="cellIs" dxfId="2" priority="487" stopIfTrue="1" operator="lessThan">
      <formula>0</formula>
    </cfRule>
  </conditionalFormatting>
  <conditionalFormatting sqref="G856">
    <cfRule type="cellIs" dxfId="2" priority="486" stopIfTrue="1" operator="lessThan">
      <formula>0</formula>
    </cfRule>
  </conditionalFormatting>
  <conditionalFormatting sqref="G857">
    <cfRule type="cellIs" dxfId="2" priority="485" stopIfTrue="1" operator="lessThan">
      <formula>0</formula>
    </cfRule>
  </conditionalFormatting>
  <conditionalFormatting sqref="G858">
    <cfRule type="cellIs" dxfId="2" priority="484" stopIfTrue="1" operator="lessThan">
      <formula>0</formula>
    </cfRule>
  </conditionalFormatting>
  <conditionalFormatting sqref="G859">
    <cfRule type="cellIs" dxfId="2" priority="483" stopIfTrue="1" operator="lessThan">
      <formula>0</formula>
    </cfRule>
  </conditionalFormatting>
  <conditionalFormatting sqref="G860">
    <cfRule type="cellIs" dxfId="2" priority="482" stopIfTrue="1" operator="lessThan">
      <formula>0</formula>
    </cfRule>
  </conditionalFormatting>
  <conditionalFormatting sqref="G861">
    <cfRule type="cellIs" dxfId="2" priority="481" stopIfTrue="1" operator="lessThan">
      <formula>0</formula>
    </cfRule>
  </conditionalFormatting>
  <conditionalFormatting sqref="G862">
    <cfRule type="cellIs" dxfId="2" priority="480" stopIfTrue="1" operator="lessThan">
      <formula>0</formula>
    </cfRule>
  </conditionalFormatting>
  <conditionalFormatting sqref="G863">
    <cfRule type="cellIs" dxfId="2" priority="479" stopIfTrue="1" operator="lessThan">
      <formula>0</formula>
    </cfRule>
  </conditionalFormatting>
  <conditionalFormatting sqref="G864">
    <cfRule type="cellIs" dxfId="2" priority="478" stopIfTrue="1" operator="lessThan">
      <formula>0</formula>
    </cfRule>
  </conditionalFormatting>
  <conditionalFormatting sqref="G865">
    <cfRule type="cellIs" dxfId="2" priority="477" stopIfTrue="1" operator="lessThan">
      <formula>0</formula>
    </cfRule>
  </conditionalFormatting>
  <conditionalFormatting sqref="G866">
    <cfRule type="cellIs" dxfId="2" priority="476" stopIfTrue="1" operator="lessThan">
      <formula>0</formula>
    </cfRule>
  </conditionalFormatting>
  <conditionalFormatting sqref="G867">
    <cfRule type="cellIs" dxfId="2" priority="475" stopIfTrue="1" operator="lessThan">
      <formula>0</formula>
    </cfRule>
  </conditionalFormatting>
  <conditionalFormatting sqref="G868">
    <cfRule type="cellIs" dxfId="2" priority="474" stopIfTrue="1" operator="lessThan">
      <formula>0</formula>
    </cfRule>
  </conditionalFormatting>
  <conditionalFormatting sqref="G869">
    <cfRule type="cellIs" dxfId="2" priority="473" stopIfTrue="1" operator="lessThan">
      <formula>0</formula>
    </cfRule>
  </conditionalFormatting>
  <conditionalFormatting sqref="G870">
    <cfRule type="cellIs" dxfId="2" priority="472" stopIfTrue="1" operator="lessThan">
      <formula>0</formula>
    </cfRule>
  </conditionalFormatting>
  <conditionalFormatting sqref="G871">
    <cfRule type="cellIs" dxfId="2" priority="471" stopIfTrue="1" operator="lessThan">
      <formula>0</formula>
    </cfRule>
  </conditionalFormatting>
  <conditionalFormatting sqref="G872">
    <cfRule type="cellIs" dxfId="2" priority="470" stopIfTrue="1" operator="lessThan">
      <formula>0</formula>
    </cfRule>
  </conditionalFormatting>
  <conditionalFormatting sqref="G873">
    <cfRule type="cellIs" dxfId="2" priority="469" stopIfTrue="1" operator="lessThan">
      <formula>0</formula>
    </cfRule>
  </conditionalFormatting>
  <conditionalFormatting sqref="G874">
    <cfRule type="cellIs" dxfId="2" priority="468" stopIfTrue="1" operator="lessThan">
      <formula>0</formula>
    </cfRule>
  </conditionalFormatting>
  <conditionalFormatting sqref="G875">
    <cfRule type="cellIs" dxfId="2" priority="467" stopIfTrue="1" operator="lessThan">
      <formula>0</formula>
    </cfRule>
  </conditionalFormatting>
  <conditionalFormatting sqref="G876">
    <cfRule type="cellIs" dxfId="2" priority="466" stopIfTrue="1" operator="lessThan">
      <formula>0</formula>
    </cfRule>
  </conditionalFormatting>
  <conditionalFormatting sqref="G877">
    <cfRule type="cellIs" dxfId="2" priority="465" stopIfTrue="1" operator="lessThan">
      <formula>0</formula>
    </cfRule>
  </conditionalFormatting>
  <conditionalFormatting sqref="G878">
    <cfRule type="cellIs" dxfId="2" priority="464" stopIfTrue="1" operator="lessThan">
      <formula>0</formula>
    </cfRule>
  </conditionalFormatting>
  <conditionalFormatting sqref="G879">
    <cfRule type="cellIs" dxfId="2" priority="463" stopIfTrue="1" operator="lessThan">
      <formula>0</formula>
    </cfRule>
  </conditionalFormatting>
  <conditionalFormatting sqref="G880">
    <cfRule type="cellIs" dxfId="2" priority="462" stopIfTrue="1" operator="lessThan">
      <formula>0</formula>
    </cfRule>
  </conditionalFormatting>
  <conditionalFormatting sqref="G881">
    <cfRule type="cellIs" dxfId="2" priority="461" stopIfTrue="1" operator="lessThan">
      <formula>0</formula>
    </cfRule>
  </conditionalFormatting>
  <conditionalFormatting sqref="G882">
    <cfRule type="cellIs" dxfId="2" priority="460" stopIfTrue="1" operator="lessThan">
      <formula>0</formula>
    </cfRule>
  </conditionalFormatting>
  <conditionalFormatting sqref="G883">
    <cfRule type="cellIs" dxfId="2" priority="459" stopIfTrue="1" operator="lessThan">
      <formula>0</formula>
    </cfRule>
  </conditionalFormatting>
  <conditionalFormatting sqref="G884">
    <cfRule type="cellIs" dxfId="2" priority="458" stopIfTrue="1" operator="lessThan">
      <formula>0</formula>
    </cfRule>
  </conditionalFormatting>
  <conditionalFormatting sqref="G885">
    <cfRule type="cellIs" dxfId="2" priority="457" stopIfTrue="1" operator="lessThan">
      <formula>0</formula>
    </cfRule>
  </conditionalFormatting>
  <conditionalFormatting sqref="G886">
    <cfRule type="cellIs" dxfId="2" priority="456" stopIfTrue="1" operator="lessThan">
      <formula>0</formula>
    </cfRule>
  </conditionalFormatting>
  <conditionalFormatting sqref="G887">
    <cfRule type="cellIs" dxfId="2" priority="455" stopIfTrue="1" operator="lessThan">
      <formula>0</formula>
    </cfRule>
  </conditionalFormatting>
  <conditionalFormatting sqref="G888">
    <cfRule type="cellIs" dxfId="2" priority="454" stopIfTrue="1" operator="lessThan">
      <formula>0</formula>
    </cfRule>
  </conditionalFormatting>
  <conditionalFormatting sqref="G889">
    <cfRule type="cellIs" dxfId="2" priority="453" stopIfTrue="1" operator="lessThan">
      <formula>0</formula>
    </cfRule>
  </conditionalFormatting>
  <conditionalFormatting sqref="G890">
    <cfRule type="cellIs" dxfId="2" priority="452" stopIfTrue="1" operator="lessThan">
      <formula>0</formula>
    </cfRule>
  </conditionalFormatting>
  <conditionalFormatting sqref="G891">
    <cfRule type="cellIs" dxfId="2" priority="451" stopIfTrue="1" operator="lessThan">
      <formula>0</formula>
    </cfRule>
  </conditionalFormatting>
  <conditionalFormatting sqref="G892">
    <cfRule type="cellIs" dxfId="2" priority="450" stopIfTrue="1" operator="lessThan">
      <formula>0</formula>
    </cfRule>
  </conditionalFormatting>
  <conditionalFormatting sqref="G893">
    <cfRule type="cellIs" dxfId="2" priority="449" stopIfTrue="1" operator="lessThan">
      <formula>0</formula>
    </cfRule>
  </conditionalFormatting>
  <conditionalFormatting sqref="G894">
    <cfRule type="cellIs" dxfId="2" priority="448" stopIfTrue="1" operator="lessThan">
      <formula>0</formula>
    </cfRule>
  </conditionalFormatting>
  <conditionalFormatting sqref="G895">
    <cfRule type="cellIs" dxfId="2" priority="447" stopIfTrue="1" operator="lessThan">
      <formula>0</formula>
    </cfRule>
  </conditionalFormatting>
  <conditionalFormatting sqref="G896">
    <cfRule type="cellIs" dxfId="2" priority="446" stopIfTrue="1" operator="lessThan">
      <formula>0</formula>
    </cfRule>
  </conditionalFormatting>
  <conditionalFormatting sqref="G897">
    <cfRule type="cellIs" dxfId="2" priority="445" stopIfTrue="1" operator="lessThan">
      <formula>0</formula>
    </cfRule>
  </conditionalFormatting>
  <conditionalFormatting sqref="G898">
    <cfRule type="cellIs" dxfId="2" priority="444" stopIfTrue="1" operator="lessThan">
      <formula>0</formula>
    </cfRule>
  </conditionalFormatting>
  <conditionalFormatting sqref="G899">
    <cfRule type="cellIs" dxfId="2" priority="443" stopIfTrue="1" operator="lessThan">
      <formula>0</formula>
    </cfRule>
  </conditionalFormatting>
  <conditionalFormatting sqref="G900">
    <cfRule type="cellIs" dxfId="2" priority="442" stopIfTrue="1" operator="lessThan">
      <formula>0</formula>
    </cfRule>
  </conditionalFormatting>
  <conditionalFormatting sqref="G901">
    <cfRule type="cellIs" dxfId="2" priority="441" stopIfTrue="1" operator="lessThan">
      <formula>0</formula>
    </cfRule>
  </conditionalFormatting>
  <conditionalFormatting sqref="G902">
    <cfRule type="cellIs" dxfId="2" priority="440" stopIfTrue="1" operator="lessThan">
      <formula>0</formula>
    </cfRule>
  </conditionalFormatting>
  <conditionalFormatting sqref="G903">
    <cfRule type="cellIs" dxfId="2" priority="439" stopIfTrue="1" operator="lessThan">
      <formula>0</formula>
    </cfRule>
  </conditionalFormatting>
  <conditionalFormatting sqref="G904">
    <cfRule type="cellIs" dxfId="2" priority="438" stopIfTrue="1" operator="lessThan">
      <formula>0</formula>
    </cfRule>
  </conditionalFormatting>
  <conditionalFormatting sqref="G905">
    <cfRule type="cellIs" dxfId="2" priority="437" stopIfTrue="1" operator="lessThan">
      <formula>0</formula>
    </cfRule>
  </conditionalFormatting>
  <conditionalFormatting sqref="G906">
    <cfRule type="cellIs" dxfId="2" priority="436" stopIfTrue="1" operator="lessThan">
      <formula>0</formula>
    </cfRule>
  </conditionalFormatting>
  <conditionalFormatting sqref="G907">
    <cfRule type="cellIs" dxfId="2" priority="435" stopIfTrue="1" operator="lessThan">
      <formula>0</formula>
    </cfRule>
  </conditionalFormatting>
  <conditionalFormatting sqref="G908">
    <cfRule type="cellIs" dxfId="2" priority="434" stopIfTrue="1" operator="lessThan">
      <formula>0</formula>
    </cfRule>
  </conditionalFormatting>
  <conditionalFormatting sqref="G909">
    <cfRule type="cellIs" dxfId="2" priority="433" stopIfTrue="1" operator="lessThan">
      <formula>0</formula>
    </cfRule>
  </conditionalFormatting>
  <conditionalFormatting sqref="G910">
    <cfRule type="cellIs" dxfId="2" priority="432" stopIfTrue="1" operator="lessThan">
      <formula>0</formula>
    </cfRule>
  </conditionalFormatting>
  <conditionalFormatting sqref="G911">
    <cfRule type="cellIs" dxfId="2" priority="431" stopIfTrue="1" operator="lessThan">
      <formula>0</formula>
    </cfRule>
  </conditionalFormatting>
  <conditionalFormatting sqref="G912">
    <cfRule type="cellIs" dxfId="2" priority="430" stopIfTrue="1" operator="lessThan">
      <formula>0</formula>
    </cfRule>
  </conditionalFormatting>
  <conditionalFormatting sqref="G913">
    <cfRule type="cellIs" dxfId="2" priority="429" stopIfTrue="1" operator="lessThan">
      <formula>0</formula>
    </cfRule>
  </conditionalFormatting>
  <conditionalFormatting sqref="G914">
    <cfRule type="cellIs" dxfId="2" priority="428" stopIfTrue="1" operator="lessThan">
      <formula>0</formula>
    </cfRule>
  </conditionalFormatting>
  <conditionalFormatting sqref="G915">
    <cfRule type="cellIs" dxfId="2" priority="427" stopIfTrue="1" operator="lessThan">
      <formula>0</formula>
    </cfRule>
  </conditionalFormatting>
  <conditionalFormatting sqref="G916">
    <cfRule type="cellIs" dxfId="2" priority="426" stopIfTrue="1" operator="lessThan">
      <formula>0</formula>
    </cfRule>
  </conditionalFormatting>
  <conditionalFormatting sqref="G917">
    <cfRule type="cellIs" dxfId="2" priority="425" stopIfTrue="1" operator="lessThan">
      <formula>0</formula>
    </cfRule>
  </conditionalFormatting>
  <conditionalFormatting sqref="G918">
    <cfRule type="cellIs" dxfId="2" priority="424" stopIfTrue="1" operator="lessThan">
      <formula>0</formula>
    </cfRule>
  </conditionalFormatting>
  <conditionalFormatting sqref="G919">
    <cfRule type="cellIs" dxfId="2" priority="423" stopIfTrue="1" operator="lessThan">
      <formula>0</formula>
    </cfRule>
  </conditionalFormatting>
  <conditionalFormatting sqref="G920">
    <cfRule type="cellIs" dxfId="2" priority="422" stopIfTrue="1" operator="lessThan">
      <formula>0</formula>
    </cfRule>
  </conditionalFormatting>
  <conditionalFormatting sqref="G921">
    <cfRule type="cellIs" dxfId="2" priority="421" stopIfTrue="1" operator="lessThan">
      <formula>0</formula>
    </cfRule>
  </conditionalFormatting>
  <conditionalFormatting sqref="G922">
    <cfRule type="cellIs" dxfId="2" priority="420" stopIfTrue="1" operator="lessThan">
      <formula>0</formula>
    </cfRule>
  </conditionalFormatting>
  <conditionalFormatting sqref="G923">
    <cfRule type="cellIs" dxfId="2" priority="419" stopIfTrue="1" operator="lessThan">
      <formula>0</formula>
    </cfRule>
  </conditionalFormatting>
  <conditionalFormatting sqref="G924">
    <cfRule type="cellIs" dxfId="2" priority="418" stopIfTrue="1" operator="lessThan">
      <formula>0</formula>
    </cfRule>
  </conditionalFormatting>
  <conditionalFormatting sqref="G925">
    <cfRule type="cellIs" dxfId="2" priority="417" stopIfTrue="1" operator="lessThan">
      <formula>0</formula>
    </cfRule>
  </conditionalFormatting>
  <conditionalFormatting sqref="G926">
    <cfRule type="cellIs" dxfId="2" priority="416" stopIfTrue="1" operator="lessThan">
      <formula>0</formula>
    </cfRule>
  </conditionalFormatting>
  <conditionalFormatting sqref="G927">
    <cfRule type="cellIs" dxfId="2" priority="415" stopIfTrue="1" operator="lessThan">
      <formula>0</formula>
    </cfRule>
  </conditionalFormatting>
  <conditionalFormatting sqref="G928">
    <cfRule type="cellIs" dxfId="2" priority="414" stopIfTrue="1" operator="lessThan">
      <formula>0</formula>
    </cfRule>
  </conditionalFormatting>
  <conditionalFormatting sqref="G929">
    <cfRule type="cellIs" dxfId="2" priority="413" stopIfTrue="1" operator="lessThan">
      <formula>0</formula>
    </cfRule>
  </conditionalFormatting>
  <conditionalFormatting sqref="G930">
    <cfRule type="cellIs" dxfId="2" priority="412" stopIfTrue="1" operator="lessThan">
      <formula>0</formula>
    </cfRule>
  </conditionalFormatting>
  <conditionalFormatting sqref="G931">
    <cfRule type="cellIs" dxfId="2" priority="411" stopIfTrue="1" operator="lessThan">
      <formula>0</formula>
    </cfRule>
  </conditionalFormatting>
  <conditionalFormatting sqref="G932">
    <cfRule type="cellIs" dxfId="2" priority="410" stopIfTrue="1" operator="lessThan">
      <formula>0</formula>
    </cfRule>
  </conditionalFormatting>
  <conditionalFormatting sqref="G933">
    <cfRule type="cellIs" dxfId="2" priority="409" stopIfTrue="1" operator="lessThan">
      <formula>0</formula>
    </cfRule>
  </conditionalFormatting>
  <conditionalFormatting sqref="G934">
    <cfRule type="cellIs" dxfId="2" priority="408" stopIfTrue="1" operator="lessThan">
      <formula>0</formula>
    </cfRule>
  </conditionalFormatting>
  <conditionalFormatting sqref="G935">
    <cfRule type="cellIs" dxfId="2" priority="407" stopIfTrue="1" operator="lessThan">
      <formula>0</formula>
    </cfRule>
  </conditionalFormatting>
  <conditionalFormatting sqref="G936">
    <cfRule type="cellIs" dxfId="2" priority="406" stopIfTrue="1" operator="lessThan">
      <formula>0</formula>
    </cfRule>
  </conditionalFormatting>
  <conditionalFormatting sqref="G937">
    <cfRule type="cellIs" dxfId="2" priority="405" stopIfTrue="1" operator="lessThan">
      <formula>0</formula>
    </cfRule>
  </conditionalFormatting>
  <conditionalFormatting sqref="G938">
    <cfRule type="cellIs" dxfId="2" priority="404" stopIfTrue="1" operator="lessThan">
      <formula>0</formula>
    </cfRule>
  </conditionalFormatting>
  <conditionalFormatting sqref="G939">
    <cfRule type="cellIs" dxfId="2" priority="403" stopIfTrue="1" operator="lessThan">
      <formula>0</formula>
    </cfRule>
  </conditionalFormatting>
  <conditionalFormatting sqref="G940">
    <cfRule type="cellIs" dxfId="2" priority="402" stopIfTrue="1" operator="lessThan">
      <formula>0</formula>
    </cfRule>
  </conditionalFormatting>
  <conditionalFormatting sqref="G941">
    <cfRule type="cellIs" dxfId="2" priority="401" stopIfTrue="1" operator="lessThan">
      <formula>0</formula>
    </cfRule>
  </conditionalFormatting>
  <conditionalFormatting sqref="G942">
    <cfRule type="cellIs" dxfId="2" priority="400" stopIfTrue="1" operator="lessThan">
      <formula>0</formula>
    </cfRule>
  </conditionalFormatting>
  <conditionalFormatting sqref="G943">
    <cfRule type="cellIs" dxfId="2" priority="399" stopIfTrue="1" operator="lessThan">
      <formula>0</formula>
    </cfRule>
  </conditionalFormatting>
  <conditionalFormatting sqref="G944">
    <cfRule type="cellIs" dxfId="2" priority="396" stopIfTrue="1" operator="lessThan">
      <formula>0</formula>
    </cfRule>
  </conditionalFormatting>
  <conditionalFormatting sqref="G945">
    <cfRule type="cellIs" dxfId="2" priority="395" stopIfTrue="1" operator="lessThan">
      <formula>0</formula>
    </cfRule>
  </conditionalFormatting>
  <conditionalFormatting sqref="G946">
    <cfRule type="cellIs" dxfId="2" priority="394" stopIfTrue="1" operator="lessThan">
      <formula>0</formula>
    </cfRule>
  </conditionalFormatting>
  <conditionalFormatting sqref="G947">
    <cfRule type="cellIs" dxfId="2" priority="393" stopIfTrue="1" operator="lessThan">
      <formula>0</formula>
    </cfRule>
  </conditionalFormatting>
  <conditionalFormatting sqref="G948">
    <cfRule type="cellIs" dxfId="2" priority="392" stopIfTrue="1" operator="lessThan">
      <formula>0</formula>
    </cfRule>
  </conditionalFormatting>
  <conditionalFormatting sqref="G949">
    <cfRule type="cellIs" dxfId="2" priority="391" stopIfTrue="1" operator="lessThan">
      <formula>0</formula>
    </cfRule>
  </conditionalFormatting>
  <conditionalFormatting sqref="G950">
    <cfRule type="cellIs" dxfId="2" priority="390" stopIfTrue="1" operator="lessThan">
      <formula>0</formula>
    </cfRule>
  </conditionalFormatting>
  <conditionalFormatting sqref="G951">
    <cfRule type="cellIs" dxfId="2" priority="389" stopIfTrue="1" operator="lessThan">
      <formula>0</formula>
    </cfRule>
  </conditionalFormatting>
  <conditionalFormatting sqref="G952">
    <cfRule type="cellIs" dxfId="2" priority="388" stopIfTrue="1" operator="lessThan">
      <formula>0</formula>
    </cfRule>
  </conditionalFormatting>
  <conditionalFormatting sqref="G953">
    <cfRule type="cellIs" dxfId="2" priority="387" stopIfTrue="1" operator="lessThan">
      <formula>0</formula>
    </cfRule>
  </conditionalFormatting>
  <conditionalFormatting sqref="G954">
    <cfRule type="cellIs" dxfId="2" priority="386" stopIfTrue="1" operator="lessThan">
      <formula>0</formula>
    </cfRule>
  </conditionalFormatting>
  <conditionalFormatting sqref="G955">
    <cfRule type="cellIs" dxfId="2" priority="385" stopIfTrue="1" operator="lessThan">
      <formula>0</formula>
    </cfRule>
  </conditionalFormatting>
  <conditionalFormatting sqref="G956">
    <cfRule type="cellIs" dxfId="2" priority="384" stopIfTrue="1" operator="lessThan">
      <formula>0</formula>
    </cfRule>
  </conditionalFormatting>
  <conditionalFormatting sqref="G957">
    <cfRule type="cellIs" dxfId="2" priority="383" stopIfTrue="1" operator="lessThan">
      <formula>0</formula>
    </cfRule>
  </conditionalFormatting>
  <conditionalFormatting sqref="G958">
    <cfRule type="cellIs" dxfId="2" priority="382" stopIfTrue="1" operator="lessThan">
      <formula>0</formula>
    </cfRule>
  </conditionalFormatting>
  <conditionalFormatting sqref="G959">
    <cfRule type="cellIs" dxfId="2" priority="381" stopIfTrue="1" operator="lessThan">
      <formula>0</formula>
    </cfRule>
  </conditionalFormatting>
  <conditionalFormatting sqref="G960">
    <cfRule type="cellIs" dxfId="2" priority="380" stopIfTrue="1" operator="lessThan">
      <formula>0</formula>
    </cfRule>
  </conditionalFormatting>
  <conditionalFormatting sqref="G961">
    <cfRule type="cellIs" dxfId="2" priority="379" stopIfTrue="1" operator="lessThan">
      <formula>0</formula>
    </cfRule>
  </conditionalFormatting>
  <conditionalFormatting sqref="G962">
    <cfRule type="cellIs" dxfId="2" priority="378" stopIfTrue="1" operator="lessThan">
      <formula>0</formula>
    </cfRule>
  </conditionalFormatting>
  <conditionalFormatting sqref="G963">
    <cfRule type="cellIs" dxfId="2" priority="377" stopIfTrue="1" operator="lessThan">
      <formula>0</formula>
    </cfRule>
  </conditionalFormatting>
  <conditionalFormatting sqref="G964">
    <cfRule type="cellIs" dxfId="2" priority="376" stopIfTrue="1" operator="lessThan">
      <formula>0</formula>
    </cfRule>
  </conditionalFormatting>
  <conditionalFormatting sqref="G965">
    <cfRule type="cellIs" dxfId="2" priority="375" stopIfTrue="1" operator="lessThan">
      <formula>0</formula>
    </cfRule>
  </conditionalFormatting>
  <conditionalFormatting sqref="G966">
    <cfRule type="cellIs" dxfId="2" priority="374" stopIfTrue="1" operator="lessThan">
      <formula>0</formula>
    </cfRule>
  </conditionalFormatting>
  <conditionalFormatting sqref="G967">
    <cfRule type="cellIs" dxfId="2" priority="373" stopIfTrue="1" operator="lessThan">
      <formula>0</formula>
    </cfRule>
  </conditionalFormatting>
  <conditionalFormatting sqref="G968">
    <cfRule type="cellIs" dxfId="2" priority="372" stopIfTrue="1" operator="lessThan">
      <formula>0</formula>
    </cfRule>
  </conditionalFormatting>
  <conditionalFormatting sqref="G969">
    <cfRule type="cellIs" dxfId="2" priority="371" stopIfTrue="1" operator="lessThan">
      <formula>0</formula>
    </cfRule>
  </conditionalFormatting>
  <conditionalFormatting sqref="G970">
    <cfRule type="cellIs" dxfId="2" priority="370" stopIfTrue="1" operator="lessThan">
      <formula>0</formula>
    </cfRule>
  </conditionalFormatting>
  <conditionalFormatting sqref="G971">
    <cfRule type="cellIs" dxfId="2" priority="369" stopIfTrue="1" operator="lessThan">
      <formula>0</formula>
    </cfRule>
  </conditionalFormatting>
  <conditionalFormatting sqref="G972">
    <cfRule type="cellIs" dxfId="2" priority="368" stopIfTrue="1" operator="lessThan">
      <formula>0</formula>
    </cfRule>
  </conditionalFormatting>
  <conditionalFormatting sqref="G973">
    <cfRule type="cellIs" dxfId="2" priority="367" stopIfTrue="1" operator="lessThan">
      <formula>0</formula>
    </cfRule>
  </conditionalFormatting>
  <conditionalFormatting sqref="G974">
    <cfRule type="cellIs" dxfId="2" priority="366" stopIfTrue="1" operator="lessThan">
      <formula>0</formula>
    </cfRule>
  </conditionalFormatting>
  <conditionalFormatting sqref="G975">
    <cfRule type="cellIs" dxfId="2" priority="365" stopIfTrue="1" operator="lessThan">
      <formula>0</formula>
    </cfRule>
  </conditionalFormatting>
  <conditionalFormatting sqref="G976">
    <cfRule type="cellIs" dxfId="2" priority="364" stopIfTrue="1" operator="lessThan">
      <formula>0</formula>
    </cfRule>
  </conditionalFormatting>
  <conditionalFormatting sqref="G977">
    <cfRule type="cellIs" dxfId="2" priority="363" stopIfTrue="1" operator="lessThan">
      <formula>0</formula>
    </cfRule>
  </conditionalFormatting>
  <conditionalFormatting sqref="G978">
    <cfRule type="cellIs" dxfId="2" priority="362" stopIfTrue="1" operator="lessThan">
      <formula>0</formula>
    </cfRule>
  </conditionalFormatting>
  <conditionalFormatting sqref="G979">
    <cfRule type="cellIs" dxfId="2" priority="361" stopIfTrue="1" operator="lessThan">
      <formula>0</formula>
    </cfRule>
  </conditionalFormatting>
  <conditionalFormatting sqref="G980">
    <cfRule type="cellIs" dxfId="2" priority="360" stopIfTrue="1" operator="lessThan">
      <formula>0</formula>
    </cfRule>
  </conditionalFormatting>
  <conditionalFormatting sqref="G981">
    <cfRule type="cellIs" dxfId="2" priority="359" stopIfTrue="1" operator="lessThan">
      <formula>0</formula>
    </cfRule>
  </conditionalFormatting>
  <conditionalFormatting sqref="G982">
    <cfRule type="cellIs" dxfId="2" priority="358" stopIfTrue="1" operator="lessThan">
      <formula>0</formula>
    </cfRule>
  </conditionalFormatting>
  <conditionalFormatting sqref="G983">
    <cfRule type="cellIs" dxfId="2" priority="357" stopIfTrue="1" operator="lessThan">
      <formula>0</formula>
    </cfRule>
  </conditionalFormatting>
  <conditionalFormatting sqref="G984">
    <cfRule type="cellIs" dxfId="2" priority="356" stopIfTrue="1" operator="lessThan">
      <formula>0</formula>
    </cfRule>
  </conditionalFormatting>
  <conditionalFormatting sqref="G985">
    <cfRule type="cellIs" dxfId="2" priority="355" stopIfTrue="1" operator="lessThan">
      <formula>0</formula>
    </cfRule>
  </conditionalFormatting>
  <conditionalFormatting sqref="G986">
    <cfRule type="cellIs" dxfId="2" priority="354" stopIfTrue="1" operator="lessThan">
      <formula>0</formula>
    </cfRule>
  </conditionalFormatting>
  <conditionalFormatting sqref="G987">
    <cfRule type="cellIs" dxfId="2" priority="353" stopIfTrue="1" operator="lessThan">
      <formula>0</formula>
    </cfRule>
  </conditionalFormatting>
  <conditionalFormatting sqref="G988">
    <cfRule type="cellIs" dxfId="2" priority="352" stopIfTrue="1" operator="lessThan">
      <formula>0</formula>
    </cfRule>
  </conditionalFormatting>
  <conditionalFormatting sqref="G989">
    <cfRule type="cellIs" dxfId="2" priority="351" stopIfTrue="1" operator="lessThan">
      <formula>0</formula>
    </cfRule>
  </conditionalFormatting>
  <conditionalFormatting sqref="G990">
    <cfRule type="cellIs" dxfId="2" priority="350" stopIfTrue="1" operator="lessThan">
      <formula>0</formula>
    </cfRule>
  </conditionalFormatting>
  <conditionalFormatting sqref="G991">
    <cfRule type="cellIs" dxfId="2" priority="349" stopIfTrue="1" operator="lessThan">
      <formula>0</formula>
    </cfRule>
  </conditionalFormatting>
  <conditionalFormatting sqref="G992">
    <cfRule type="cellIs" dxfId="2" priority="348" stopIfTrue="1" operator="lessThan">
      <formula>0</formula>
    </cfRule>
  </conditionalFormatting>
  <conditionalFormatting sqref="G993">
    <cfRule type="cellIs" dxfId="2" priority="347" stopIfTrue="1" operator="lessThan">
      <formula>0</formula>
    </cfRule>
  </conditionalFormatting>
  <conditionalFormatting sqref="G994">
    <cfRule type="cellIs" dxfId="2" priority="346" stopIfTrue="1" operator="lessThan">
      <formula>0</formula>
    </cfRule>
  </conditionalFormatting>
  <conditionalFormatting sqref="G995">
    <cfRule type="cellIs" dxfId="2" priority="345" stopIfTrue="1" operator="lessThan">
      <formula>0</formula>
    </cfRule>
  </conditionalFormatting>
  <conditionalFormatting sqref="G996">
    <cfRule type="cellIs" dxfId="2" priority="344" stopIfTrue="1" operator="lessThan">
      <formula>0</formula>
    </cfRule>
  </conditionalFormatting>
  <conditionalFormatting sqref="G997">
    <cfRule type="cellIs" dxfId="2" priority="343" stopIfTrue="1" operator="lessThan">
      <formula>0</formula>
    </cfRule>
  </conditionalFormatting>
  <conditionalFormatting sqref="G998">
    <cfRule type="cellIs" dxfId="2" priority="342" stopIfTrue="1" operator="lessThan">
      <formula>0</formula>
    </cfRule>
  </conditionalFormatting>
  <conditionalFormatting sqref="G999">
    <cfRule type="cellIs" dxfId="2" priority="341" stopIfTrue="1" operator="lessThan">
      <formula>0</formula>
    </cfRule>
  </conditionalFormatting>
  <conditionalFormatting sqref="G1000">
    <cfRule type="cellIs" dxfId="2" priority="340" stopIfTrue="1" operator="lessThan">
      <formula>0</formula>
    </cfRule>
  </conditionalFormatting>
  <conditionalFormatting sqref="G1001">
    <cfRule type="cellIs" dxfId="2" priority="339" stopIfTrue="1" operator="lessThan">
      <formula>0</formula>
    </cfRule>
  </conditionalFormatting>
  <conditionalFormatting sqref="G1002">
    <cfRule type="cellIs" dxfId="2" priority="338" stopIfTrue="1" operator="lessThan">
      <formula>0</formula>
    </cfRule>
  </conditionalFormatting>
  <conditionalFormatting sqref="G1003">
    <cfRule type="cellIs" dxfId="2" priority="337" stopIfTrue="1" operator="lessThan">
      <formula>0</formula>
    </cfRule>
  </conditionalFormatting>
  <conditionalFormatting sqref="G1004">
    <cfRule type="cellIs" dxfId="2" priority="336" stopIfTrue="1" operator="lessThan">
      <formula>0</formula>
    </cfRule>
  </conditionalFormatting>
  <conditionalFormatting sqref="G1005">
    <cfRule type="cellIs" dxfId="2" priority="335" stopIfTrue="1" operator="lessThan">
      <formula>0</formula>
    </cfRule>
  </conditionalFormatting>
  <conditionalFormatting sqref="G1006">
    <cfRule type="cellIs" dxfId="2" priority="334" stopIfTrue="1" operator="lessThan">
      <formula>0</formula>
    </cfRule>
  </conditionalFormatting>
  <conditionalFormatting sqref="G1007">
    <cfRule type="cellIs" dxfId="2" priority="333" stopIfTrue="1" operator="lessThan">
      <formula>0</formula>
    </cfRule>
  </conditionalFormatting>
  <conditionalFormatting sqref="G1008">
    <cfRule type="cellIs" dxfId="2" priority="331" stopIfTrue="1" operator="lessThan">
      <formula>0</formula>
    </cfRule>
  </conditionalFormatting>
  <conditionalFormatting sqref="G1009">
    <cfRule type="cellIs" dxfId="2" priority="330" stopIfTrue="1" operator="lessThan">
      <formula>0</formula>
    </cfRule>
  </conditionalFormatting>
  <conditionalFormatting sqref="G1010">
    <cfRule type="cellIs" dxfId="2" priority="329" stopIfTrue="1" operator="lessThan">
      <formula>0</formula>
    </cfRule>
  </conditionalFormatting>
  <conditionalFormatting sqref="G1011">
    <cfRule type="cellIs" dxfId="2" priority="328" stopIfTrue="1" operator="lessThan">
      <formula>0</formula>
    </cfRule>
  </conditionalFormatting>
  <conditionalFormatting sqref="G1012">
    <cfRule type="cellIs" dxfId="2" priority="327" stopIfTrue="1" operator="lessThan">
      <formula>0</formula>
    </cfRule>
  </conditionalFormatting>
  <conditionalFormatting sqref="G1013">
    <cfRule type="cellIs" dxfId="2" priority="326" stopIfTrue="1" operator="lessThan">
      <formula>0</formula>
    </cfRule>
  </conditionalFormatting>
  <conditionalFormatting sqref="G1014">
    <cfRule type="cellIs" dxfId="2" priority="325" stopIfTrue="1" operator="lessThan">
      <formula>0</formula>
    </cfRule>
  </conditionalFormatting>
  <conditionalFormatting sqref="G1015">
    <cfRule type="cellIs" dxfId="2" priority="324" stopIfTrue="1" operator="lessThan">
      <formula>0</formula>
    </cfRule>
  </conditionalFormatting>
  <conditionalFormatting sqref="G1016">
    <cfRule type="cellIs" dxfId="2" priority="323" stopIfTrue="1" operator="lessThan">
      <formula>0</formula>
    </cfRule>
  </conditionalFormatting>
  <conditionalFormatting sqref="G1017">
    <cfRule type="cellIs" dxfId="2" priority="322" stopIfTrue="1" operator="lessThan">
      <formula>0</formula>
    </cfRule>
  </conditionalFormatting>
  <conditionalFormatting sqref="G1018">
    <cfRule type="cellIs" dxfId="2" priority="321" stopIfTrue="1" operator="lessThan">
      <formula>0</formula>
    </cfRule>
  </conditionalFormatting>
  <conditionalFormatting sqref="G1019">
    <cfRule type="cellIs" dxfId="2" priority="320" stopIfTrue="1" operator="lessThan">
      <formula>0</formula>
    </cfRule>
  </conditionalFormatting>
  <conditionalFormatting sqref="G1020">
    <cfRule type="cellIs" dxfId="2" priority="319" stopIfTrue="1" operator="lessThan">
      <formula>0</formula>
    </cfRule>
  </conditionalFormatting>
  <conditionalFormatting sqref="G1021">
    <cfRule type="cellIs" dxfId="2" priority="318" stopIfTrue="1" operator="lessThan">
      <formula>0</formula>
    </cfRule>
  </conditionalFormatting>
  <conditionalFormatting sqref="G1022">
    <cfRule type="cellIs" dxfId="2" priority="317" stopIfTrue="1" operator="lessThan">
      <formula>0</formula>
    </cfRule>
  </conditionalFormatting>
  <conditionalFormatting sqref="G1023">
    <cfRule type="cellIs" dxfId="2" priority="316" stopIfTrue="1" operator="lessThan">
      <formula>0</formula>
    </cfRule>
  </conditionalFormatting>
  <conditionalFormatting sqref="G1024">
    <cfRule type="cellIs" dxfId="2" priority="315" stopIfTrue="1" operator="lessThan">
      <formula>0</formula>
    </cfRule>
  </conditionalFormatting>
  <conditionalFormatting sqref="G1025">
    <cfRule type="cellIs" dxfId="2" priority="314" stopIfTrue="1" operator="lessThan">
      <formula>0</formula>
    </cfRule>
  </conditionalFormatting>
  <conditionalFormatting sqref="G1026">
    <cfRule type="cellIs" dxfId="2" priority="313" stopIfTrue="1" operator="lessThan">
      <formula>0</formula>
    </cfRule>
  </conditionalFormatting>
  <conditionalFormatting sqref="G1027">
    <cfRule type="cellIs" dxfId="2" priority="312" stopIfTrue="1" operator="lessThan">
      <formula>0</formula>
    </cfRule>
  </conditionalFormatting>
  <conditionalFormatting sqref="G1028">
    <cfRule type="cellIs" dxfId="2" priority="311" stopIfTrue="1" operator="lessThan">
      <formula>0</formula>
    </cfRule>
  </conditionalFormatting>
  <conditionalFormatting sqref="G1029">
    <cfRule type="cellIs" dxfId="2" priority="310" stopIfTrue="1" operator="lessThan">
      <formula>0</formula>
    </cfRule>
  </conditionalFormatting>
  <conditionalFormatting sqref="G1030">
    <cfRule type="cellIs" dxfId="2" priority="309" stopIfTrue="1" operator="lessThan">
      <formula>0</formula>
    </cfRule>
  </conditionalFormatting>
  <conditionalFormatting sqref="G1031">
    <cfRule type="cellIs" dxfId="2" priority="308" stopIfTrue="1" operator="lessThan">
      <formula>0</formula>
    </cfRule>
  </conditionalFormatting>
  <conditionalFormatting sqref="G1032">
    <cfRule type="cellIs" dxfId="2" priority="307" stopIfTrue="1" operator="lessThan">
      <formula>0</formula>
    </cfRule>
  </conditionalFormatting>
  <conditionalFormatting sqref="G1033">
    <cfRule type="cellIs" dxfId="2" priority="306" stopIfTrue="1" operator="lessThan">
      <formula>0</formula>
    </cfRule>
  </conditionalFormatting>
  <conditionalFormatting sqref="G1034">
    <cfRule type="cellIs" dxfId="2" priority="305" stopIfTrue="1" operator="lessThan">
      <formula>0</formula>
    </cfRule>
  </conditionalFormatting>
  <conditionalFormatting sqref="G1035">
    <cfRule type="cellIs" dxfId="2" priority="304" stopIfTrue="1" operator="lessThan">
      <formula>0</formula>
    </cfRule>
  </conditionalFormatting>
  <conditionalFormatting sqref="G1036">
    <cfRule type="cellIs" dxfId="2" priority="303" stopIfTrue="1" operator="lessThan">
      <formula>0</formula>
    </cfRule>
  </conditionalFormatting>
  <conditionalFormatting sqref="G1037">
    <cfRule type="cellIs" dxfId="2" priority="302" stopIfTrue="1" operator="lessThan">
      <formula>0</formula>
    </cfRule>
  </conditionalFormatting>
  <conditionalFormatting sqref="G1038">
    <cfRule type="cellIs" dxfId="2" priority="301" stopIfTrue="1" operator="lessThan">
      <formula>0</formula>
    </cfRule>
  </conditionalFormatting>
  <conditionalFormatting sqref="G1039">
    <cfRule type="cellIs" dxfId="2" priority="300" stopIfTrue="1" operator="lessThan">
      <formula>0</formula>
    </cfRule>
  </conditionalFormatting>
  <conditionalFormatting sqref="G1040">
    <cfRule type="cellIs" dxfId="2" priority="299" stopIfTrue="1" operator="lessThan">
      <formula>0</formula>
    </cfRule>
  </conditionalFormatting>
  <conditionalFormatting sqref="G1041">
    <cfRule type="cellIs" dxfId="2" priority="298" stopIfTrue="1" operator="lessThan">
      <formula>0</formula>
    </cfRule>
  </conditionalFormatting>
  <conditionalFormatting sqref="G1042">
    <cfRule type="cellIs" dxfId="2" priority="297" stopIfTrue="1" operator="lessThan">
      <formula>0</formula>
    </cfRule>
  </conditionalFormatting>
  <conditionalFormatting sqref="G1043">
    <cfRule type="cellIs" dxfId="2" priority="296" stopIfTrue="1" operator="lessThan">
      <formula>0</formula>
    </cfRule>
  </conditionalFormatting>
  <conditionalFormatting sqref="G1044">
    <cfRule type="cellIs" dxfId="2" priority="295" stopIfTrue="1" operator="lessThan">
      <formula>0</formula>
    </cfRule>
  </conditionalFormatting>
  <conditionalFormatting sqref="G1045">
    <cfRule type="cellIs" dxfId="2" priority="294" stopIfTrue="1" operator="lessThan">
      <formula>0</formula>
    </cfRule>
  </conditionalFormatting>
  <conditionalFormatting sqref="G1046">
    <cfRule type="cellIs" dxfId="2" priority="293" stopIfTrue="1" operator="lessThan">
      <formula>0</formula>
    </cfRule>
  </conditionalFormatting>
  <conditionalFormatting sqref="G1047">
    <cfRule type="cellIs" dxfId="2" priority="292" stopIfTrue="1" operator="lessThan">
      <formula>0</formula>
    </cfRule>
  </conditionalFormatting>
  <conditionalFormatting sqref="G1048">
    <cfRule type="cellIs" dxfId="2" priority="291" stopIfTrue="1" operator="lessThan">
      <formula>0</formula>
    </cfRule>
  </conditionalFormatting>
  <conditionalFormatting sqref="G1049">
    <cfRule type="cellIs" dxfId="2" priority="290" stopIfTrue="1" operator="lessThan">
      <formula>0</formula>
    </cfRule>
  </conditionalFormatting>
  <conditionalFormatting sqref="G1050">
    <cfRule type="cellIs" dxfId="2" priority="289" stopIfTrue="1" operator="lessThan">
      <formula>0</formula>
    </cfRule>
  </conditionalFormatting>
  <conditionalFormatting sqref="G1051">
    <cfRule type="cellIs" dxfId="2" priority="288" stopIfTrue="1" operator="lessThan">
      <formula>0</formula>
    </cfRule>
  </conditionalFormatting>
  <conditionalFormatting sqref="G1052">
    <cfRule type="cellIs" dxfId="2" priority="287" stopIfTrue="1" operator="lessThan">
      <formula>0</formula>
    </cfRule>
  </conditionalFormatting>
  <conditionalFormatting sqref="G1053">
    <cfRule type="cellIs" dxfId="2" priority="286" stopIfTrue="1" operator="lessThan">
      <formula>0</formula>
    </cfRule>
  </conditionalFormatting>
  <conditionalFormatting sqref="G1054">
    <cfRule type="cellIs" dxfId="2" priority="285" stopIfTrue="1" operator="lessThan">
      <formula>0</formula>
    </cfRule>
  </conditionalFormatting>
  <conditionalFormatting sqref="G1055">
    <cfRule type="cellIs" dxfId="2" priority="284" stopIfTrue="1" operator="lessThan">
      <formula>0</formula>
    </cfRule>
  </conditionalFormatting>
  <conditionalFormatting sqref="G1056">
    <cfRule type="cellIs" dxfId="2" priority="283" stopIfTrue="1" operator="lessThan">
      <formula>0</formula>
    </cfRule>
  </conditionalFormatting>
  <conditionalFormatting sqref="G1057">
    <cfRule type="cellIs" dxfId="2" priority="282" stopIfTrue="1" operator="lessThan">
      <formula>0</formula>
    </cfRule>
  </conditionalFormatting>
  <conditionalFormatting sqref="G1058">
    <cfRule type="cellIs" dxfId="2" priority="281" stopIfTrue="1" operator="lessThan">
      <formula>0</formula>
    </cfRule>
  </conditionalFormatting>
  <conditionalFormatting sqref="G1059">
    <cfRule type="cellIs" dxfId="2" priority="280" stopIfTrue="1" operator="lessThan">
      <formula>0</formula>
    </cfRule>
  </conditionalFormatting>
  <conditionalFormatting sqref="G1060">
    <cfRule type="cellIs" dxfId="2" priority="279" stopIfTrue="1" operator="lessThan">
      <formula>0</formula>
    </cfRule>
  </conditionalFormatting>
  <conditionalFormatting sqref="G1061">
    <cfRule type="cellIs" dxfId="2" priority="278" stopIfTrue="1" operator="lessThan">
      <formula>0</formula>
    </cfRule>
  </conditionalFormatting>
  <conditionalFormatting sqref="G1062">
    <cfRule type="cellIs" dxfId="2" priority="277" stopIfTrue="1" operator="lessThan">
      <formula>0</formula>
    </cfRule>
  </conditionalFormatting>
  <conditionalFormatting sqref="G1063">
    <cfRule type="cellIs" dxfId="2" priority="276" stopIfTrue="1" operator="lessThan">
      <formula>0</formula>
    </cfRule>
  </conditionalFormatting>
  <conditionalFormatting sqref="G1064">
    <cfRule type="cellIs" dxfId="2" priority="275" stopIfTrue="1" operator="lessThan">
      <formula>0</formula>
    </cfRule>
  </conditionalFormatting>
  <conditionalFormatting sqref="G1065">
    <cfRule type="cellIs" dxfId="2" priority="274" stopIfTrue="1" operator="lessThan">
      <formula>0</formula>
    </cfRule>
  </conditionalFormatting>
  <conditionalFormatting sqref="G1066">
    <cfRule type="cellIs" dxfId="2" priority="273" stopIfTrue="1" operator="lessThan">
      <formula>0</formula>
    </cfRule>
  </conditionalFormatting>
  <conditionalFormatting sqref="G1067">
    <cfRule type="cellIs" dxfId="2" priority="272" stopIfTrue="1" operator="lessThan">
      <formula>0</formula>
    </cfRule>
  </conditionalFormatting>
  <conditionalFormatting sqref="G1068">
    <cfRule type="cellIs" dxfId="2" priority="271" stopIfTrue="1" operator="lessThan">
      <formula>0</formula>
    </cfRule>
  </conditionalFormatting>
  <conditionalFormatting sqref="G1069">
    <cfRule type="cellIs" dxfId="2" priority="270" stopIfTrue="1" operator="lessThan">
      <formula>0</formula>
    </cfRule>
  </conditionalFormatting>
  <conditionalFormatting sqref="G1070">
    <cfRule type="cellIs" dxfId="2" priority="269" stopIfTrue="1" operator="lessThan">
      <formula>0</formula>
    </cfRule>
  </conditionalFormatting>
  <conditionalFormatting sqref="G1071">
    <cfRule type="cellIs" dxfId="2" priority="268" stopIfTrue="1" operator="lessThan">
      <formula>0</formula>
    </cfRule>
  </conditionalFormatting>
  <conditionalFormatting sqref="G1072">
    <cfRule type="cellIs" dxfId="2" priority="267" stopIfTrue="1" operator="lessThan">
      <formula>0</formula>
    </cfRule>
  </conditionalFormatting>
  <conditionalFormatting sqref="G1073">
    <cfRule type="cellIs" dxfId="2" priority="266" stopIfTrue="1" operator="lessThan">
      <formula>0</formula>
    </cfRule>
  </conditionalFormatting>
  <conditionalFormatting sqref="G1074">
    <cfRule type="cellIs" dxfId="2" priority="265" stopIfTrue="1" operator="lessThan">
      <formula>0</formula>
    </cfRule>
  </conditionalFormatting>
  <conditionalFormatting sqref="G1075">
    <cfRule type="cellIs" dxfId="2" priority="264" stopIfTrue="1" operator="lessThan">
      <formula>0</formula>
    </cfRule>
  </conditionalFormatting>
  <conditionalFormatting sqref="G1076">
    <cfRule type="cellIs" dxfId="2" priority="263" stopIfTrue="1" operator="lessThan">
      <formula>0</formula>
    </cfRule>
  </conditionalFormatting>
  <conditionalFormatting sqref="G1077">
    <cfRule type="cellIs" dxfId="2" priority="262" stopIfTrue="1" operator="lessThan">
      <formula>0</formula>
    </cfRule>
  </conditionalFormatting>
  <conditionalFormatting sqref="G1078">
    <cfRule type="cellIs" dxfId="2" priority="260" stopIfTrue="1" operator="lessThan">
      <formula>0</formula>
    </cfRule>
  </conditionalFormatting>
  <conditionalFormatting sqref="G1079">
    <cfRule type="cellIs" dxfId="2" priority="259" stopIfTrue="1" operator="lessThan">
      <formula>0</formula>
    </cfRule>
  </conditionalFormatting>
  <conditionalFormatting sqref="G1080">
    <cfRule type="cellIs" dxfId="2" priority="258" stopIfTrue="1" operator="lessThan">
      <formula>0</formula>
    </cfRule>
  </conditionalFormatting>
  <conditionalFormatting sqref="G1081">
    <cfRule type="cellIs" dxfId="2" priority="257" stopIfTrue="1" operator="lessThan">
      <formula>0</formula>
    </cfRule>
  </conditionalFormatting>
  <conditionalFormatting sqref="G1082">
    <cfRule type="cellIs" dxfId="2" priority="256" stopIfTrue="1" operator="lessThan">
      <formula>0</formula>
    </cfRule>
  </conditionalFormatting>
  <conditionalFormatting sqref="G1083">
    <cfRule type="cellIs" dxfId="2" priority="255" stopIfTrue="1" operator="lessThan">
      <formula>0</formula>
    </cfRule>
  </conditionalFormatting>
  <conditionalFormatting sqref="G1084">
    <cfRule type="cellIs" dxfId="2" priority="254" stopIfTrue="1" operator="lessThan">
      <formula>0</formula>
    </cfRule>
  </conditionalFormatting>
  <conditionalFormatting sqref="G1085">
    <cfRule type="cellIs" dxfId="2" priority="253" stopIfTrue="1" operator="lessThan">
      <formula>0</formula>
    </cfRule>
  </conditionalFormatting>
  <conditionalFormatting sqref="G1086">
    <cfRule type="cellIs" dxfId="2" priority="252" stopIfTrue="1" operator="lessThan">
      <formula>0</formula>
    </cfRule>
  </conditionalFormatting>
  <conditionalFormatting sqref="G1087">
    <cfRule type="cellIs" dxfId="2" priority="251" stopIfTrue="1" operator="lessThan">
      <formula>0</formula>
    </cfRule>
  </conditionalFormatting>
  <conditionalFormatting sqref="G1088">
    <cfRule type="cellIs" dxfId="2" priority="250" stopIfTrue="1" operator="lessThan">
      <formula>0</formula>
    </cfRule>
  </conditionalFormatting>
  <conditionalFormatting sqref="G1089">
    <cfRule type="cellIs" dxfId="2" priority="249" stopIfTrue="1" operator="lessThan">
      <formula>0</formula>
    </cfRule>
  </conditionalFormatting>
  <conditionalFormatting sqref="G1090">
    <cfRule type="cellIs" dxfId="2" priority="248" stopIfTrue="1" operator="lessThan">
      <formula>0</formula>
    </cfRule>
  </conditionalFormatting>
  <conditionalFormatting sqref="G1091">
    <cfRule type="cellIs" dxfId="2" priority="247" stopIfTrue="1" operator="lessThan">
      <formula>0</formula>
    </cfRule>
  </conditionalFormatting>
  <conditionalFormatting sqref="G1092">
    <cfRule type="cellIs" dxfId="2" priority="246" stopIfTrue="1" operator="lessThan">
      <formula>0</formula>
    </cfRule>
  </conditionalFormatting>
  <conditionalFormatting sqref="G1093">
    <cfRule type="cellIs" dxfId="2" priority="245" stopIfTrue="1" operator="lessThan">
      <formula>0</formula>
    </cfRule>
  </conditionalFormatting>
  <conditionalFormatting sqref="G1094">
    <cfRule type="cellIs" dxfId="2" priority="244" stopIfTrue="1" operator="lessThan">
      <formula>0</formula>
    </cfRule>
  </conditionalFormatting>
  <conditionalFormatting sqref="G1095">
    <cfRule type="cellIs" dxfId="2" priority="243" stopIfTrue="1" operator="lessThan">
      <formula>0</formula>
    </cfRule>
  </conditionalFormatting>
  <conditionalFormatting sqref="G1096">
    <cfRule type="cellIs" dxfId="2" priority="242" stopIfTrue="1" operator="lessThan">
      <formula>0</formula>
    </cfRule>
  </conditionalFormatting>
  <conditionalFormatting sqref="G1097">
    <cfRule type="cellIs" dxfId="2" priority="241" stopIfTrue="1" operator="lessThan">
      <formula>0</formula>
    </cfRule>
  </conditionalFormatting>
  <conditionalFormatting sqref="G1098">
    <cfRule type="cellIs" dxfId="2" priority="239" stopIfTrue="1" operator="lessThan">
      <formula>0</formula>
    </cfRule>
  </conditionalFormatting>
  <conditionalFormatting sqref="G1099">
    <cfRule type="cellIs" dxfId="2" priority="238" stopIfTrue="1" operator="lessThan">
      <formula>0</formula>
    </cfRule>
  </conditionalFormatting>
  <conditionalFormatting sqref="G1100">
    <cfRule type="cellIs" dxfId="2" priority="237" stopIfTrue="1" operator="lessThan">
      <formula>0</formula>
    </cfRule>
  </conditionalFormatting>
  <conditionalFormatting sqref="G1101">
    <cfRule type="cellIs" dxfId="2" priority="236" stopIfTrue="1" operator="lessThan">
      <formula>0</formula>
    </cfRule>
  </conditionalFormatting>
  <conditionalFormatting sqref="G1102">
    <cfRule type="cellIs" dxfId="2" priority="235" stopIfTrue="1" operator="lessThan">
      <formula>0</formula>
    </cfRule>
  </conditionalFormatting>
  <conditionalFormatting sqref="G1103">
    <cfRule type="cellIs" dxfId="2" priority="234" stopIfTrue="1" operator="lessThan">
      <formula>0</formula>
    </cfRule>
  </conditionalFormatting>
  <conditionalFormatting sqref="G1104">
    <cfRule type="cellIs" dxfId="2" priority="233" stopIfTrue="1" operator="lessThan">
      <formula>0</formula>
    </cfRule>
  </conditionalFormatting>
  <conditionalFormatting sqref="G1105">
    <cfRule type="cellIs" dxfId="2" priority="232" stopIfTrue="1" operator="lessThan">
      <formula>0</formula>
    </cfRule>
  </conditionalFormatting>
  <conditionalFormatting sqref="G1106">
    <cfRule type="cellIs" dxfId="2" priority="231" stopIfTrue="1" operator="lessThan">
      <formula>0</formula>
    </cfRule>
  </conditionalFormatting>
  <conditionalFormatting sqref="G1107">
    <cfRule type="cellIs" dxfId="2" priority="230" stopIfTrue="1" operator="lessThan">
      <formula>0</formula>
    </cfRule>
  </conditionalFormatting>
  <conditionalFormatting sqref="G1108">
    <cfRule type="cellIs" dxfId="2" priority="229" stopIfTrue="1" operator="lessThan">
      <formula>0</formula>
    </cfRule>
  </conditionalFormatting>
  <conditionalFormatting sqref="G1109">
    <cfRule type="cellIs" dxfId="2" priority="228" stopIfTrue="1" operator="lessThan">
      <formula>0</formula>
    </cfRule>
  </conditionalFormatting>
  <conditionalFormatting sqref="G1110">
    <cfRule type="cellIs" dxfId="2" priority="227" stopIfTrue="1" operator="lessThan">
      <formula>0</formula>
    </cfRule>
  </conditionalFormatting>
  <conditionalFormatting sqref="G1111">
    <cfRule type="cellIs" dxfId="2" priority="226" stopIfTrue="1" operator="lessThan">
      <formula>0</formula>
    </cfRule>
  </conditionalFormatting>
  <conditionalFormatting sqref="G1112">
    <cfRule type="cellIs" dxfId="2" priority="225" stopIfTrue="1" operator="lessThan">
      <formula>0</formula>
    </cfRule>
  </conditionalFormatting>
  <conditionalFormatting sqref="G1113">
    <cfRule type="cellIs" dxfId="2" priority="224" stopIfTrue="1" operator="lessThan">
      <formula>0</formula>
    </cfRule>
  </conditionalFormatting>
  <conditionalFormatting sqref="G1114">
    <cfRule type="cellIs" dxfId="2" priority="223" stopIfTrue="1" operator="lessThan">
      <formula>0</formula>
    </cfRule>
  </conditionalFormatting>
  <conditionalFormatting sqref="G1115">
    <cfRule type="cellIs" dxfId="2" priority="222" stopIfTrue="1" operator="lessThan">
      <formula>0</formula>
    </cfRule>
  </conditionalFormatting>
  <conditionalFormatting sqref="G1116">
    <cfRule type="cellIs" dxfId="2" priority="221" stopIfTrue="1" operator="lessThan">
      <formula>0</formula>
    </cfRule>
  </conditionalFormatting>
  <conditionalFormatting sqref="G1117">
    <cfRule type="cellIs" dxfId="2" priority="220" stopIfTrue="1" operator="lessThan">
      <formula>0</formula>
    </cfRule>
  </conditionalFormatting>
  <conditionalFormatting sqref="G1118">
    <cfRule type="cellIs" dxfId="2" priority="219" stopIfTrue="1" operator="lessThan">
      <formula>0</formula>
    </cfRule>
  </conditionalFormatting>
  <conditionalFormatting sqref="G1119">
    <cfRule type="cellIs" dxfId="2" priority="218" stopIfTrue="1" operator="lessThan">
      <formula>0</formula>
    </cfRule>
  </conditionalFormatting>
  <conditionalFormatting sqref="G1120">
    <cfRule type="cellIs" dxfId="2" priority="217" stopIfTrue="1" operator="lessThan">
      <formula>0</formula>
    </cfRule>
  </conditionalFormatting>
  <conditionalFormatting sqref="G1121">
    <cfRule type="cellIs" dxfId="2" priority="216" stopIfTrue="1" operator="lessThan">
      <formula>0</formula>
    </cfRule>
  </conditionalFormatting>
  <conditionalFormatting sqref="G1122">
    <cfRule type="cellIs" dxfId="2" priority="215" stopIfTrue="1" operator="lessThan">
      <formula>0</formula>
    </cfRule>
  </conditionalFormatting>
  <conditionalFormatting sqref="G1123">
    <cfRule type="cellIs" dxfId="2" priority="214" stopIfTrue="1" operator="lessThan">
      <formula>0</formula>
    </cfRule>
  </conditionalFormatting>
  <conditionalFormatting sqref="G1124">
    <cfRule type="cellIs" dxfId="2" priority="213" stopIfTrue="1" operator="lessThan">
      <formula>0</formula>
    </cfRule>
  </conditionalFormatting>
  <conditionalFormatting sqref="G1125">
    <cfRule type="cellIs" dxfId="2" priority="211" stopIfTrue="1" operator="lessThan">
      <formula>0</formula>
    </cfRule>
  </conditionalFormatting>
  <conditionalFormatting sqref="G1126">
    <cfRule type="cellIs" dxfId="2" priority="210" stopIfTrue="1" operator="lessThan">
      <formula>0</formula>
    </cfRule>
  </conditionalFormatting>
  <conditionalFormatting sqref="G1127">
    <cfRule type="cellIs" dxfId="2" priority="209" stopIfTrue="1" operator="lessThan">
      <formula>0</formula>
    </cfRule>
  </conditionalFormatting>
  <conditionalFormatting sqref="G1128">
    <cfRule type="cellIs" dxfId="2" priority="208" stopIfTrue="1" operator="lessThan">
      <formula>0</formula>
    </cfRule>
  </conditionalFormatting>
  <conditionalFormatting sqref="G1129">
    <cfRule type="cellIs" dxfId="2" priority="207" stopIfTrue="1" operator="lessThan">
      <formula>0</formula>
    </cfRule>
  </conditionalFormatting>
  <conditionalFormatting sqref="G1130">
    <cfRule type="cellIs" dxfId="2" priority="206" stopIfTrue="1" operator="lessThan">
      <formula>0</formula>
    </cfRule>
  </conditionalFormatting>
  <conditionalFormatting sqref="G1131">
    <cfRule type="cellIs" dxfId="2" priority="205" stopIfTrue="1" operator="lessThan">
      <formula>0</formula>
    </cfRule>
  </conditionalFormatting>
  <conditionalFormatting sqref="G1132">
    <cfRule type="cellIs" dxfId="2" priority="204" stopIfTrue="1" operator="lessThan">
      <formula>0</formula>
    </cfRule>
  </conditionalFormatting>
  <conditionalFormatting sqref="G1133">
    <cfRule type="cellIs" dxfId="2" priority="203" stopIfTrue="1" operator="lessThan">
      <formula>0</formula>
    </cfRule>
  </conditionalFormatting>
  <conditionalFormatting sqref="G1134">
    <cfRule type="cellIs" dxfId="2" priority="202" stopIfTrue="1" operator="lessThan">
      <formula>0</formula>
    </cfRule>
  </conditionalFormatting>
  <conditionalFormatting sqref="G1135">
    <cfRule type="cellIs" dxfId="2" priority="201" stopIfTrue="1" operator="lessThan">
      <formula>0</formula>
    </cfRule>
  </conditionalFormatting>
  <conditionalFormatting sqref="G1136">
    <cfRule type="cellIs" dxfId="2" priority="200" stopIfTrue="1" operator="lessThan">
      <formula>0</formula>
    </cfRule>
  </conditionalFormatting>
  <conditionalFormatting sqref="G1137">
    <cfRule type="cellIs" dxfId="2" priority="199" stopIfTrue="1" operator="lessThan">
      <formula>0</formula>
    </cfRule>
  </conditionalFormatting>
  <conditionalFormatting sqref="G1138">
    <cfRule type="cellIs" dxfId="2" priority="198" stopIfTrue="1" operator="lessThan">
      <formula>0</formula>
    </cfRule>
  </conditionalFormatting>
  <conditionalFormatting sqref="G1139">
    <cfRule type="cellIs" dxfId="2" priority="197" stopIfTrue="1" operator="lessThan">
      <formula>0</formula>
    </cfRule>
  </conditionalFormatting>
  <conditionalFormatting sqref="G1140">
    <cfRule type="cellIs" dxfId="2" priority="196" stopIfTrue="1" operator="lessThan">
      <formula>0</formula>
    </cfRule>
  </conditionalFormatting>
  <conditionalFormatting sqref="G1141">
    <cfRule type="cellIs" dxfId="2" priority="195" stopIfTrue="1" operator="lessThan">
      <formula>0</formula>
    </cfRule>
  </conditionalFormatting>
  <conditionalFormatting sqref="G1142">
    <cfRule type="cellIs" dxfId="2" priority="194" stopIfTrue="1" operator="lessThan">
      <formula>0</formula>
    </cfRule>
  </conditionalFormatting>
  <conditionalFormatting sqref="G1143">
    <cfRule type="cellIs" dxfId="2" priority="193" stopIfTrue="1" operator="lessThan">
      <formula>0</formula>
    </cfRule>
  </conditionalFormatting>
  <conditionalFormatting sqref="G1144">
    <cfRule type="cellIs" dxfId="2" priority="192" stopIfTrue="1" operator="lessThan">
      <formula>0</formula>
    </cfRule>
  </conditionalFormatting>
  <conditionalFormatting sqref="G1145">
    <cfRule type="cellIs" dxfId="2" priority="191" stopIfTrue="1" operator="lessThan">
      <formula>0</formula>
    </cfRule>
  </conditionalFormatting>
  <conditionalFormatting sqref="G1146">
    <cfRule type="cellIs" dxfId="2" priority="190" stopIfTrue="1" operator="lessThan">
      <formula>0</formula>
    </cfRule>
  </conditionalFormatting>
  <conditionalFormatting sqref="G1147">
    <cfRule type="cellIs" dxfId="2" priority="189" stopIfTrue="1" operator="lessThan">
      <formula>0</formula>
    </cfRule>
  </conditionalFormatting>
  <conditionalFormatting sqref="G1148">
    <cfRule type="cellIs" dxfId="2" priority="188" stopIfTrue="1" operator="lessThan">
      <formula>0</formula>
    </cfRule>
  </conditionalFormatting>
  <conditionalFormatting sqref="G1149">
    <cfRule type="cellIs" dxfId="2" priority="187" stopIfTrue="1" operator="lessThan">
      <formula>0</formula>
    </cfRule>
  </conditionalFormatting>
  <conditionalFormatting sqref="G1150">
    <cfRule type="cellIs" dxfId="2" priority="186" stopIfTrue="1" operator="lessThan">
      <formula>0</formula>
    </cfRule>
  </conditionalFormatting>
  <conditionalFormatting sqref="G1151">
    <cfRule type="cellIs" dxfId="2" priority="185" stopIfTrue="1" operator="lessThan">
      <formula>0</formula>
    </cfRule>
  </conditionalFormatting>
  <conditionalFormatting sqref="G1152">
    <cfRule type="cellIs" dxfId="2" priority="184" stopIfTrue="1" operator="lessThan">
      <formula>0</formula>
    </cfRule>
  </conditionalFormatting>
  <conditionalFormatting sqref="G1153">
    <cfRule type="cellIs" dxfId="2" priority="183" stopIfTrue="1" operator="lessThan">
      <formula>0</formula>
    </cfRule>
  </conditionalFormatting>
  <conditionalFormatting sqref="G1154">
    <cfRule type="cellIs" dxfId="2" priority="182" stopIfTrue="1" operator="lessThan">
      <formula>0</formula>
    </cfRule>
  </conditionalFormatting>
  <conditionalFormatting sqref="G1155">
    <cfRule type="cellIs" dxfId="2" priority="181" stopIfTrue="1" operator="lessThan">
      <formula>0</formula>
    </cfRule>
  </conditionalFormatting>
  <conditionalFormatting sqref="G1156">
    <cfRule type="cellIs" dxfId="2" priority="180" stopIfTrue="1" operator="lessThan">
      <formula>0</formula>
    </cfRule>
  </conditionalFormatting>
  <conditionalFormatting sqref="G1157">
    <cfRule type="cellIs" dxfId="2" priority="179" stopIfTrue="1" operator="lessThan">
      <formula>0</formula>
    </cfRule>
  </conditionalFormatting>
  <conditionalFormatting sqref="G1158">
    <cfRule type="cellIs" dxfId="2" priority="178" stopIfTrue="1" operator="lessThan">
      <formula>0</formula>
    </cfRule>
  </conditionalFormatting>
  <conditionalFormatting sqref="G1159">
    <cfRule type="cellIs" dxfId="2" priority="177" stopIfTrue="1" operator="lessThan">
      <formula>0</formula>
    </cfRule>
  </conditionalFormatting>
  <conditionalFormatting sqref="G1160">
    <cfRule type="cellIs" dxfId="2" priority="176" stopIfTrue="1" operator="lessThan">
      <formula>0</formula>
    </cfRule>
  </conditionalFormatting>
  <conditionalFormatting sqref="G1161">
    <cfRule type="cellIs" dxfId="2" priority="175" stopIfTrue="1" operator="lessThan">
      <formula>0</formula>
    </cfRule>
  </conditionalFormatting>
  <conditionalFormatting sqref="G1162">
    <cfRule type="cellIs" dxfId="2" priority="174" stopIfTrue="1" operator="lessThan">
      <formula>0</formula>
    </cfRule>
  </conditionalFormatting>
  <conditionalFormatting sqref="G1163">
    <cfRule type="cellIs" dxfId="2" priority="173" stopIfTrue="1" operator="lessThan">
      <formula>0</formula>
    </cfRule>
  </conditionalFormatting>
  <conditionalFormatting sqref="G1164">
    <cfRule type="cellIs" dxfId="2" priority="172" stopIfTrue="1" operator="lessThan">
      <formula>0</formula>
    </cfRule>
  </conditionalFormatting>
  <conditionalFormatting sqref="G1165">
    <cfRule type="cellIs" dxfId="2" priority="171" stopIfTrue="1" operator="lessThan">
      <formula>0</formula>
    </cfRule>
  </conditionalFormatting>
  <conditionalFormatting sqref="G1166">
    <cfRule type="cellIs" dxfId="2" priority="170" stopIfTrue="1" operator="lessThan">
      <formula>0</formula>
    </cfRule>
  </conditionalFormatting>
  <conditionalFormatting sqref="G1167">
    <cfRule type="cellIs" dxfId="2" priority="169" stopIfTrue="1" operator="lessThan">
      <formula>0</formula>
    </cfRule>
  </conditionalFormatting>
  <conditionalFormatting sqref="G1168">
    <cfRule type="cellIs" dxfId="2" priority="168" stopIfTrue="1" operator="lessThan">
      <formula>0</formula>
    </cfRule>
  </conditionalFormatting>
  <conditionalFormatting sqref="G1169">
    <cfRule type="cellIs" dxfId="2" priority="167" stopIfTrue="1" operator="lessThan">
      <formula>0</formula>
    </cfRule>
  </conditionalFormatting>
  <conditionalFormatting sqref="G1170">
    <cfRule type="cellIs" dxfId="2" priority="166" stopIfTrue="1" operator="lessThan">
      <formula>0</formula>
    </cfRule>
  </conditionalFormatting>
  <conditionalFormatting sqref="G1171">
    <cfRule type="cellIs" dxfId="2" priority="165" stopIfTrue="1" operator="lessThan">
      <formula>0</formula>
    </cfRule>
  </conditionalFormatting>
  <conditionalFormatting sqref="G1172">
    <cfRule type="cellIs" dxfId="2" priority="164" stopIfTrue="1" operator="lessThan">
      <formula>0</formula>
    </cfRule>
  </conditionalFormatting>
  <conditionalFormatting sqref="G1173">
    <cfRule type="cellIs" dxfId="2" priority="163" stopIfTrue="1" operator="lessThan">
      <formula>0</formula>
    </cfRule>
  </conditionalFormatting>
  <conditionalFormatting sqref="G1174">
    <cfRule type="cellIs" dxfId="2" priority="162" stopIfTrue="1" operator="lessThan">
      <formula>0</formula>
    </cfRule>
  </conditionalFormatting>
  <conditionalFormatting sqref="G1175">
    <cfRule type="cellIs" dxfId="2" priority="161" stopIfTrue="1" operator="lessThan">
      <formula>0</formula>
    </cfRule>
  </conditionalFormatting>
  <conditionalFormatting sqref="G1176">
    <cfRule type="cellIs" dxfId="2" priority="160" stopIfTrue="1" operator="lessThan">
      <formula>0</formula>
    </cfRule>
  </conditionalFormatting>
  <conditionalFormatting sqref="G1177">
    <cfRule type="cellIs" dxfId="2" priority="159" stopIfTrue="1" operator="lessThan">
      <formula>0</formula>
    </cfRule>
  </conditionalFormatting>
  <conditionalFormatting sqref="G1178">
    <cfRule type="cellIs" dxfId="2" priority="158" stopIfTrue="1" operator="lessThan">
      <formula>0</formula>
    </cfRule>
  </conditionalFormatting>
  <conditionalFormatting sqref="G1179">
    <cfRule type="cellIs" dxfId="2" priority="157" stopIfTrue="1" operator="lessThan">
      <formula>0</formula>
    </cfRule>
  </conditionalFormatting>
  <conditionalFormatting sqref="G1180">
    <cfRule type="cellIs" dxfId="2" priority="155" stopIfTrue="1" operator="lessThan">
      <formula>0</formula>
    </cfRule>
  </conditionalFormatting>
  <conditionalFormatting sqref="G1181">
    <cfRule type="cellIs" dxfId="2" priority="154" stopIfTrue="1" operator="lessThan">
      <formula>0</formula>
    </cfRule>
  </conditionalFormatting>
  <conditionalFormatting sqref="G1182">
    <cfRule type="cellIs" dxfId="2" priority="153" stopIfTrue="1" operator="lessThan">
      <formula>0</formula>
    </cfRule>
  </conditionalFormatting>
  <conditionalFormatting sqref="G1183">
    <cfRule type="cellIs" dxfId="2" priority="152" stopIfTrue="1" operator="lessThan">
      <formula>0</formula>
    </cfRule>
  </conditionalFormatting>
  <conditionalFormatting sqref="G1184">
    <cfRule type="cellIs" dxfId="2" priority="151" stopIfTrue="1" operator="lessThan">
      <formula>0</formula>
    </cfRule>
  </conditionalFormatting>
  <conditionalFormatting sqref="G1185">
    <cfRule type="cellIs" dxfId="2" priority="150" stopIfTrue="1" operator="lessThan">
      <formula>0</formula>
    </cfRule>
  </conditionalFormatting>
  <conditionalFormatting sqref="G1186">
    <cfRule type="cellIs" dxfId="2" priority="149" stopIfTrue="1" operator="lessThan">
      <formula>0</formula>
    </cfRule>
  </conditionalFormatting>
  <conditionalFormatting sqref="G1187">
    <cfRule type="cellIs" dxfId="2" priority="148" stopIfTrue="1" operator="lessThan">
      <formula>0</formula>
    </cfRule>
  </conditionalFormatting>
  <conditionalFormatting sqref="G1188">
    <cfRule type="cellIs" dxfId="2" priority="147" stopIfTrue="1" operator="lessThan">
      <formula>0</formula>
    </cfRule>
  </conditionalFormatting>
  <conditionalFormatting sqref="G1189">
    <cfRule type="cellIs" dxfId="2" priority="146" stopIfTrue="1" operator="lessThan">
      <formula>0</formula>
    </cfRule>
  </conditionalFormatting>
  <conditionalFormatting sqref="G1190">
    <cfRule type="cellIs" dxfId="2" priority="145" stopIfTrue="1" operator="lessThan">
      <formula>0</formula>
    </cfRule>
  </conditionalFormatting>
  <conditionalFormatting sqref="G1191">
    <cfRule type="cellIs" dxfId="2" priority="144" stopIfTrue="1" operator="lessThan">
      <formula>0</formula>
    </cfRule>
  </conditionalFormatting>
  <conditionalFormatting sqref="G1192">
    <cfRule type="cellIs" dxfId="2" priority="143" stopIfTrue="1" operator="lessThan">
      <formula>0</formula>
    </cfRule>
  </conditionalFormatting>
  <conditionalFormatting sqref="G1193">
    <cfRule type="cellIs" dxfId="2" priority="142" stopIfTrue="1" operator="lessThan">
      <formula>0</formula>
    </cfRule>
  </conditionalFormatting>
  <conditionalFormatting sqref="G1194">
    <cfRule type="cellIs" dxfId="2" priority="141" stopIfTrue="1" operator="lessThan">
      <formula>0</formula>
    </cfRule>
  </conditionalFormatting>
  <conditionalFormatting sqref="G1195">
    <cfRule type="cellIs" dxfId="2" priority="140" stopIfTrue="1" operator="lessThan">
      <formula>0</formula>
    </cfRule>
  </conditionalFormatting>
  <conditionalFormatting sqref="G1196">
    <cfRule type="cellIs" dxfId="2" priority="139" stopIfTrue="1" operator="lessThan">
      <formula>0</formula>
    </cfRule>
  </conditionalFormatting>
  <conditionalFormatting sqref="G1197">
    <cfRule type="cellIs" dxfId="2" priority="138" stopIfTrue="1" operator="lessThan">
      <formula>0</formula>
    </cfRule>
  </conditionalFormatting>
  <conditionalFormatting sqref="G1198">
    <cfRule type="cellIs" dxfId="2" priority="137" stopIfTrue="1" operator="lessThan">
      <formula>0</formula>
    </cfRule>
  </conditionalFormatting>
  <conditionalFormatting sqref="G1199">
    <cfRule type="cellIs" dxfId="2" priority="136" stopIfTrue="1" operator="lessThan">
      <formula>0</formula>
    </cfRule>
  </conditionalFormatting>
  <conditionalFormatting sqref="G1200">
    <cfRule type="cellIs" dxfId="2" priority="134" stopIfTrue="1" operator="lessThan">
      <formula>0</formula>
    </cfRule>
  </conditionalFormatting>
  <conditionalFormatting sqref="G1201">
    <cfRule type="cellIs" dxfId="2" priority="133" stopIfTrue="1" operator="lessThan">
      <formula>0</formula>
    </cfRule>
  </conditionalFormatting>
  <conditionalFormatting sqref="G1202">
    <cfRule type="cellIs" dxfId="2" priority="132" stopIfTrue="1" operator="lessThan">
      <formula>0</formula>
    </cfRule>
  </conditionalFormatting>
  <conditionalFormatting sqref="G1203">
    <cfRule type="cellIs" dxfId="2" priority="131" stopIfTrue="1" operator="lessThan">
      <formula>0</formula>
    </cfRule>
  </conditionalFormatting>
  <conditionalFormatting sqref="G1204">
    <cfRule type="cellIs" dxfId="2" priority="130" stopIfTrue="1" operator="lessThan">
      <formula>0</formula>
    </cfRule>
  </conditionalFormatting>
  <conditionalFormatting sqref="G1205">
    <cfRule type="cellIs" dxfId="2" priority="129" stopIfTrue="1" operator="lessThan">
      <formula>0</formula>
    </cfRule>
  </conditionalFormatting>
  <conditionalFormatting sqref="G1206">
    <cfRule type="cellIs" dxfId="2" priority="128" stopIfTrue="1" operator="lessThan">
      <formula>0</formula>
    </cfRule>
  </conditionalFormatting>
  <conditionalFormatting sqref="G1207">
    <cfRule type="cellIs" dxfId="2" priority="127" stopIfTrue="1" operator="lessThan">
      <formula>0</formula>
    </cfRule>
  </conditionalFormatting>
  <conditionalFormatting sqref="G1208">
    <cfRule type="cellIs" dxfId="2" priority="126" stopIfTrue="1" operator="lessThan">
      <formula>0</formula>
    </cfRule>
  </conditionalFormatting>
  <conditionalFormatting sqref="G1209">
    <cfRule type="cellIs" dxfId="2" priority="125" stopIfTrue="1" operator="lessThan">
      <formula>0</formula>
    </cfRule>
  </conditionalFormatting>
  <conditionalFormatting sqref="G1210">
    <cfRule type="cellIs" dxfId="2" priority="124" stopIfTrue="1" operator="lessThan">
      <formula>0</formula>
    </cfRule>
  </conditionalFormatting>
  <conditionalFormatting sqref="G1211">
    <cfRule type="cellIs" dxfId="2" priority="123" stopIfTrue="1" operator="lessThan">
      <formula>0</formula>
    </cfRule>
  </conditionalFormatting>
  <conditionalFormatting sqref="G1212">
    <cfRule type="cellIs" dxfId="2" priority="122" stopIfTrue="1" operator="lessThan">
      <formula>0</formula>
    </cfRule>
  </conditionalFormatting>
  <conditionalFormatting sqref="G1213">
    <cfRule type="cellIs" dxfId="2" priority="121" stopIfTrue="1" operator="lessThan">
      <formula>0</formula>
    </cfRule>
  </conditionalFormatting>
  <conditionalFormatting sqref="G1214">
    <cfRule type="cellIs" dxfId="2" priority="120" stopIfTrue="1" operator="lessThan">
      <formula>0</formula>
    </cfRule>
  </conditionalFormatting>
  <conditionalFormatting sqref="G1215">
    <cfRule type="cellIs" dxfId="2" priority="119" stopIfTrue="1" operator="lessThan">
      <formula>0</formula>
    </cfRule>
  </conditionalFormatting>
  <conditionalFormatting sqref="G1216">
    <cfRule type="cellIs" dxfId="2" priority="118" stopIfTrue="1" operator="lessThan">
      <formula>0</formula>
    </cfRule>
  </conditionalFormatting>
  <conditionalFormatting sqref="G1217">
    <cfRule type="cellIs" dxfId="2" priority="117" stopIfTrue="1" operator="lessThan">
      <formula>0</formula>
    </cfRule>
  </conditionalFormatting>
  <conditionalFormatting sqref="G1218">
    <cfRule type="cellIs" dxfId="2" priority="116" stopIfTrue="1" operator="lessThan">
      <formula>0</formula>
    </cfRule>
  </conditionalFormatting>
  <conditionalFormatting sqref="G1219">
    <cfRule type="cellIs" dxfId="2" priority="115" stopIfTrue="1" operator="lessThan">
      <formula>0</formula>
    </cfRule>
  </conditionalFormatting>
  <conditionalFormatting sqref="G1220">
    <cfRule type="cellIs" dxfId="2" priority="114" stopIfTrue="1" operator="lessThan">
      <formula>0</formula>
    </cfRule>
  </conditionalFormatting>
  <conditionalFormatting sqref="G1221">
    <cfRule type="cellIs" dxfId="2" priority="113" stopIfTrue="1" operator="lessThan">
      <formula>0</formula>
    </cfRule>
  </conditionalFormatting>
  <conditionalFormatting sqref="G1222">
    <cfRule type="cellIs" dxfId="2" priority="112" stopIfTrue="1" operator="lessThan">
      <formula>0</formula>
    </cfRule>
  </conditionalFormatting>
  <conditionalFormatting sqref="G1223">
    <cfRule type="cellIs" dxfId="2" priority="111" stopIfTrue="1" operator="lessThan">
      <formula>0</formula>
    </cfRule>
  </conditionalFormatting>
  <conditionalFormatting sqref="G1224">
    <cfRule type="cellIs" dxfId="2" priority="110" stopIfTrue="1" operator="lessThan">
      <formula>0</formula>
    </cfRule>
  </conditionalFormatting>
  <conditionalFormatting sqref="G1225">
    <cfRule type="cellIs" dxfId="2" priority="109" stopIfTrue="1" operator="lessThan">
      <formula>0</formula>
    </cfRule>
  </conditionalFormatting>
  <conditionalFormatting sqref="G1226">
    <cfRule type="cellIs" dxfId="2" priority="108" stopIfTrue="1" operator="lessThan">
      <formula>0</formula>
    </cfRule>
  </conditionalFormatting>
  <conditionalFormatting sqref="G1227">
    <cfRule type="cellIs" dxfId="2" priority="107" stopIfTrue="1" operator="lessThan">
      <formula>0</formula>
    </cfRule>
  </conditionalFormatting>
  <conditionalFormatting sqref="G1228">
    <cfRule type="cellIs" dxfId="2" priority="106" stopIfTrue="1" operator="lessThan">
      <formula>0</formula>
    </cfRule>
  </conditionalFormatting>
  <conditionalFormatting sqref="G1229">
    <cfRule type="cellIs" dxfId="2" priority="105" stopIfTrue="1" operator="lessThan">
      <formula>0</formula>
    </cfRule>
  </conditionalFormatting>
  <conditionalFormatting sqref="G1230">
    <cfRule type="cellIs" dxfId="2" priority="104" stopIfTrue="1" operator="lessThan">
      <formula>0</formula>
    </cfRule>
  </conditionalFormatting>
  <conditionalFormatting sqref="G1231">
    <cfRule type="cellIs" dxfId="2" priority="103" stopIfTrue="1" operator="lessThan">
      <formula>0</formula>
    </cfRule>
  </conditionalFormatting>
  <conditionalFormatting sqref="G1232">
    <cfRule type="cellIs" dxfId="2" priority="102" stopIfTrue="1" operator="lessThan">
      <formula>0</formula>
    </cfRule>
  </conditionalFormatting>
  <conditionalFormatting sqref="G1233">
    <cfRule type="cellIs" dxfId="2" priority="101" stopIfTrue="1" operator="lessThan">
      <formula>0</formula>
    </cfRule>
  </conditionalFormatting>
  <conditionalFormatting sqref="G1234">
    <cfRule type="cellIs" dxfId="2" priority="100" stopIfTrue="1" operator="lessThan">
      <formula>0</formula>
    </cfRule>
  </conditionalFormatting>
  <conditionalFormatting sqref="G1235">
    <cfRule type="cellIs" dxfId="2" priority="99" stopIfTrue="1" operator="lessThan">
      <formula>0</formula>
    </cfRule>
  </conditionalFormatting>
  <conditionalFormatting sqref="G1236">
    <cfRule type="cellIs" dxfId="2" priority="98" stopIfTrue="1" operator="lessThan">
      <formula>0</formula>
    </cfRule>
  </conditionalFormatting>
  <conditionalFormatting sqref="G1237">
    <cfRule type="cellIs" dxfId="2" priority="97" stopIfTrue="1" operator="lessThan">
      <formula>0</formula>
    </cfRule>
  </conditionalFormatting>
  <conditionalFormatting sqref="G1238">
    <cfRule type="cellIs" dxfId="2" priority="96" stopIfTrue="1" operator="lessThan">
      <formula>0</formula>
    </cfRule>
  </conditionalFormatting>
  <conditionalFormatting sqref="G1239">
    <cfRule type="cellIs" dxfId="2" priority="95" stopIfTrue="1" operator="lessThan">
      <formula>0</formula>
    </cfRule>
  </conditionalFormatting>
  <conditionalFormatting sqref="G1240">
    <cfRule type="cellIs" dxfId="2" priority="94" stopIfTrue="1" operator="lessThan">
      <formula>0</formula>
    </cfRule>
  </conditionalFormatting>
  <conditionalFormatting sqref="G1241">
    <cfRule type="cellIs" dxfId="2" priority="93" stopIfTrue="1" operator="lessThan">
      <formula>0</formula>
    </cfRule>
  </conditionalFormatting>
  <conditionalFormatting sqref="G1242">
    <cfRule type="cellIs" dxfId="2" priority="92" stopIfTrue="1" operator="lessThan">
      <formula>0</formula>
    </cfRule>
  </conditionalFormatting>
  <conditionalFormatting sqref="G1243">
    <cfRule type="cellIs" dxfId="2" priority="91" stopIfTrue="1" operator="lessThan">
      <formula>0</formula>
    </cfRule>
  </conditionalFormatting>
  <conditionalFormatting sqref="G1244">
    <cfRule type="cellIs" dxfId="2" priority="90" stopIfTrue="1" operator="lessThan">
      <formula>0</formula>
    </cfRule>
  </conditionalFormatting>
  <conditionalFormatting sqref="G1245">
    <cfRule type="cellIs" dxfId="2" priority="89" stopIfTrue="1" operator="lessThan">
      <formula>0</formula>
    </cfRule>
  </conditionalFormatting>
  <conditionalFormatting sqref="G1246">
    <cfRule type="cellIs" dxfId="2" priority="88" stopIfTrue="1" operator="lessThan">
      <formula>0</formula>
    </cfRule>
  </conditionalFormatting>
  <conditionalFormatting sqref="G1247">
    <cfRule type="cellIs" dxfId="2" priority="87" stopIfTrue="1" operator="lessThan">
      <formula>0</formula>
    </cfRule>
  </conditionalFormatting>
  <conditionalFormatting sqref="G1248">
    <cfRule type="cellIs" dxfId="2" priority="86" stopIfTrue="1" operator="lessThan">
      <formula>0</formula>
    </cfRule>
  </conditionalFormatting>
  <conditionalFormatting sqref="G1249">
    <cfRule type="cellIs" dxfId="2" priority="85" stopIfTrue="1" operator="lessThan">
      <formula>0</formula>
    </cfRule>
  </conditionalFormatting>
  <conditionalFormatting sqref="G1250">
    <cfRule type="cellIs" dxfId="2" priority="84" stopIfTrue="1" operator="lessThan">
      <formula>0</formula>
    </cfRule>
  </conditionalFormatting>
  <conditionalFormatting sqref="G1251">
    <cfRule type="cellIs" dxfId="2" priority="83" stopIfTrue="1" operator="lessThan">
      <formula>0</formula>
    </cfRule>
  </conditionalFormatting>
  <conditionalFormatting sqref="G1252">
    <cfRule type="cellIs" dxfId="2" priority="82" stopIfTrue="1" operator="lessThan">
      <formula>0</formula>
    </cfRule>
  </conditionalFormatting>
  <conditionalFormatting sqref="G1253">
    <cfRule type="cellIs" dxfId="2" priority="81" stopIfTrue="1" operator="lessThan">
      <formula>0</formula>
    </cfRule>
  </conditionalFormatting>
  <conditionalFormatting sqref="G1254">
    <cfRule type="cellIs" dxfId="2" priority="80" stopIfTrue="1" operator="lessThan">
      <formula>0</formula>
    </cfRule>
  </conditionalFormatting>
  <conditionalFormatting sqref="G1255">
    <cfRule type="cellIs" dxfId="2" priority="79" stopIfTrue="1" operator="lessThan">
      <formula>0</formula>
    </cfRule>
  </conditionalFormatting>
  <conditionalFormatting sqref="G1256">
    <cfRule type="cellIs" dxfId="2" priority="78" stopIfTrue="1" operator="lessThan">
      <formula>0</formula>
    </cfRule>
  </conditionalFormatting>
  <conditionalFormatting sqref="G1257">
    <cfRule type="cellIs" dxfId="2" priority="77" stopIfTrue="1" operator="lessThan">
      <formula>0</formula>
    </cfRule>
  </conditionalFormatting>
  <conditionalFormatting sqref="G1258">
    <cfRule type="cellIs" dxfId="2" priority="75" stopIfTrue="1" operator="lessThan">
      <formula>0</formula>
    </cfRule>
  </conditionalFormatting>
  <conditionalFormatting sqref="G1259">
    <cfRule type="cellIs" dxfId="2" priority="74" stopIfTrue="1" operator="lessThan">
      <formula>0</formula>
    </cfRule>
  </conditionalFormatting>
  <conditionalFormatting sqref="G1260">
    <cfRule type="cellIs" dxfId="2" priority="73" stopIfTrue="1" operator="lessThan">
      <formula>0</formula>
    </cfRule>
  </conditionalFormatting>
  <conditionalFormatting sqref="G1261">
    <cfRule type="cellIs" dxfId="2" priority="72" stopIfTrue="1" operator="lessThan">
      <formula>0</formula>
    </cfRule>
  </conditionalFormatting>
  <conditionalFormatting sqref="G1262">
    <cfRule type="cellIs" dxfId="2" priority="71" stopIfTrue="1" operator="lessThan">
      <formula>0</formula>
    </cfRule>
  </conditionalFormatting>
  <conditionalFormatting sqref="G1263">
    <cfRule type="cellIs" dxfId="2" priority="70" stopIfTrue="1" operator="lessThan">
      <formula>0</formula>
    </cfRule>
  </conditionalFormatting>
  <conditionalFormatting sqref="G1264">
    <cfRule type="cellIs" dxfId="2" priority="69" stopIfTrue="1" operator="lessThan">
      <formula>0</formula>
    </cfRule>
  </conditionalFormatting>
  <conditionalFormatting sqref="G1265">
    <cfRule type="cellIs" dxfId="2" priority="68" stopIfTrue="1" operator="lessThan">
      <formula>0</formula>
    </cfRule>
  </conditionalFormatting>
  <conditionalFormatting sqref="G1266">
    <cfRule type="cellIs" dxfId="2" priority="67" stopIfTrue="1" operator="lessThan">
      <formula>0</formula>
    </cfRule>
  </conditionalFormatting>
  <conditionalFormatting sqref="G1267">
    <cfRule type="cellIs" dxfId="2" priority="66" stopIfTrue="1" operator="lessThan">
      <formula>0</formula>
    </cfRule>
  </conditionalFormatting>
  <conditionalFormatting sqref="G1268">
    <cfRule type="cellIs" dxfId="2" priority="65" stopIfTrue="1" operator="lessThan">
      <formula>0</formula>
    </cfRule>
  </conditionalFormatting>
  <conditionalFormatting sqref="G1269">
    <cfRule type="cellIs" dxfId="2" priority="64" stopIfTrue="1" operator="lessThan">
      <formula>0</formula>
    </cfRule>
  </conditionalFormatting>
  <conditionalFormatting sqref="G1270">
    <cfRule type="cellIs" dxfId="2" priority="63" stopIfTrue="1" operator="lessThan">
      <formula>0</formula>
    </cfRule>
  </conditionalFormatting>
  <conditionalFormatting sqref="G1271">
    <cfRule type="cellIs" dxfId="2" priority="62" stopIfTrue="1" operator="lessThan">
      <formula>0</formula>
    </cfRule>
  </conditionalFormatting>
  <conditionalFormatting sqref="G1272">
    <cfRule type="cellIs" dxfId="2" priority="61" stopIfTrue="1" operator="lessThan">
      <formula>0</formula>
    </cfRule>
  </conditionalFormatting>
  <conditionalFormatting sqref="G1273">
    <cfRule type="cellIs" dxfId="2" priority="60" stopIfTrue="1" operator="lessThan">
      <formula>0</formula>
    </cfRule>
  </conditionalFormatting>
  <conditionalFormatting sqref="G1274">
    <cfRule type="cellIs" dxfId="2" priority="59" stopIfTrue="1" operator="lessThan">
      <formula>0</formula>
    </cfRule>
  </conditionalFormatting>
  <conditionalFormatting sqref="G1275">
    <cfRule type="cellIs" dxfId="2" priority="58" stopIfTrue="1" operator="lessThan">
      <formula>0</formula>
    </cfRule>
  </conditionalFormatting>
  <conditionalFormatting sqref="G1276">
    <cfRule type="cellIs" dxfId="2" priority="57" stopIfTrue="1" operator="lessThan">
      <formula>0</formula>
    </cfRule>
  </conditionalFormatting>
  <conditionalFormatting sqref="G1277">
    <cfRule type="cellIs" dxfId="2" priority="56" stopIfTrue="1" operator="lessThan">
      <formula>0</formula>
    </cfRule>
  </conditionalFormatting>
  <conditionalFormatting sqref="G1278">
    <cfRule type="cellIs" dxfId="2" priority="55" stopIfTrue="1" operator="lessThan">
      <formula>0</formula>
    </cfRule>
  </conditionalFormatting>
  <conditionalFormatting sqref="G1279">
    <cfRule type="cellIs" dxfId="2" priority="54" stopIfTrue="1" operator="lessThan">
      <formula>0</formula>
    </cfRule>
  </conditionalFormatting>
  <conditionalFormatting sqref="G1280">
    <cfRule type="cellIs" dxfId="2" priority="53" stopIfTrue="1" operator="lessThan">
      <formula>0</formula>
    </cfRule>
  </conditionalFormatting>
  <conditionalFormatting sqref="G1281">
    <cfRule type="cellIs" dxfId="2" priority="52" stopIfTrue="1" operator="lessThan">
      <formula>0</formula>
    </cfRule>
  </conditionalFormatting>
  <conditionalFormatting sqref="G1282">
    <cfRule type="cellIs" dxfId="2" priority="51" stopIfTrue="1" operator="lessThan">
      <formula>0</formula>
    </cfRule>
  </conditionalFormatting>
  <conditionalFormatting sqref="G1283">
    <cfRule type="cellIs" dxfId="2" priority="50" stopIfTrue="1" operator="lessThan">
      <formula>0</formula>
    </cfRule>
  </conditionalFormatting>
  <conditionalFormatting sqref="G1284">
    <cfRule type="cellIs" dxfId="2" priority="49" stopIfTrue="1" operator="lessThan">
      <formula>0</formula>
    </cfRule>
  </conditionalFormatting>
  <conditionalFormatting sqref="G1285">
    <cfRule type="cellIs" dxfId="2" priority="48" stopIfTrue="1" operator="lessThan">
      <formula>0</formula>
    </cfRule>
  </conditionalFormatting>
  <conditionalFormatting sqref="G1286">
    <cfRule type="cellIs" dxfId="2" priority="47" stopIfTrue="1" operator="lessThan">
      <formula>0</formula>
    </cfRule>
  </conditionalFormatting>
  <conditionalFormatting sqref="G1287">
    <cfRule type="cellIs" dxfId="2" priority="46" stopIfTrue="1" operator="lessThan">
      <formula>0</formula>
    </cfRule>
  </conditionalFormatting>
  <conditionalFormatting sqref="G1288">
    <cfRule type="cellIs" dxfId="2" priority="45" stopIfTrue="1" operator="lessThan">
      <formula>0</formula>
    </cfRule>
  </conditionalFormatting>
  <conditionalFormatting sqref="G1289">
    <cfRule type="cellIs" dxfId="2" priority="44" stopIfTrue="1" operator="lessThan">
      <formula>0</formula>
    </cfRule>
  </conditionalFormatting>
  <conditionalFormatting sqref="G1290">
    <cfRule type="cellIs" dxfId="2" priority="43" stopIfTrue="1" operator="lessThan">
      <formula>0</formula>
    </cfRule>
  </conditionalFormatting>
  <conditionalFormatting sqref="G1291">
    <cfRule type="cellIs" dxfId="2" priority="42" stopIfTrue="1" operator="lessThan">
      <formula>0</formula>
    </cfRule>
  </conditionalFormatting>
  <conditionalFormatting sqref="G1292">
    <cfRule type="cellIs" dxfId="2" priority="41" stopIfTrue="1" operator="lessThan">
      <formula>0</formula>
    </cfRule>
  </conditionalFormatting>
  <conditionalFormatting sqref="G1293">
    <cfRule type="cellIs" dxfId="2" priority="40" stopIfTrue="1" operator="lessThan">
      <formula>0</formula>
    </cfRule>
  </conditionalFormatting>
  <conditionalFormatting sqref="G1294">
    <cfRule type="cellIs" dxfId="2" priority="39" stopIfTrue="1" operator="lessThan">
      <formula>0</formula>
    </cfRule>
  </conditionalFormatting>
  <conditionalFormatting sqref="G1295">
    <cfRule type="cellIs" dxfId="2" priority="38" stopIfTrue="1" operator="lessThan">
      <formula>0</formula>
    </cfRule>
  </conditionalFormatting>
  <conditionalFormatting sqref="G1296">
    <cfRule type="cellIs" dxfId="2" priority="37" stopIfTrue="1" operator="lessThan">
      <formula>0</formula>
    </cfRule>
  </conditionalFormatting>
  <conditionalFormatting sqref="G1297">
    <cfRule type="cellIs" dxfId="2" priority="36" stopIfTrue="1" operator="lessThan">
      <formula>0</formula>
    </cfRule>
  </conditionalFormatting>
  <conditionalFormatting sqref="G1298">
    <cfRule type="cellIs" dxfId="2" priority="35" stopIfTrue="1" operator="lessThan">
      <formula>0</formula>
    </cfRule>
  </conditionalFormatting>
  <conditionalFormatting sqref="G1299">
    <cfRule type="cellIs" dxfId="2" priority="34" stopIfTrue="1" operator="lessThan">
      <formula>0</formula>
    </cfRule>
  </conditionalFormatting>
  <conditionalFormatting sqref="G1300">
    <cfRule type="cellIs" dxfId="2" priority="33" stopIfTrue="1" operator="lessThan">
      <formula>0</formula>
    </cfRule>
  </conditionalFormatting>
  <conditionalFormatting sqref="G1301">
    <cfRule type="cellIs" dxfId="2" priority="32" stopIfTrue="1" operator="lessThan">
      <formula>0</formula>
    </cfRule>
  </conditionalFormatting>
  <conditionalFormatting sqref="G1302">
    <cfRule type="cellIs" dxfId="2" priority="31" stopIfTrue="1" operator="lessThan">
      <formula>0</formula>
    </cfRule>
  </conditionalFormatting>
  <conditionalFormatting sqref="G1303">
    <cfRule type="cellIs" dxfId="2" priority="30" stopIfTrue="1" operator="lessThan">
      <formula>0</formula>
    </cfRule>
  </conditionalFormatting>
  <conditionalFormatting sqref="G1304">
    <cfRule type="cellIs" dxfId="2" priority="29" stopIfTrue="1" operator="lessThan">
      <formula>0</formula>
    </cfRule>
  </conditionalFormatting>
  <conditionalFormatting sqref="G1305">
    <cfRule type="cellIs" dxfId="2" priority="28" stopIfTrue="1" operator="lessThan">
      <formula>0</formula>
    </cfRule>
  </conditionalFormatting>
  <conditionalFormatting sqref="G1306">
    <cfRule type="cellIs" dxfId="2" priority="27" stopIfTrue="1" operator="lessThan">
      <formula>0</formula>
    </cfRule>
  </conditionalFormatting>
  <conditionalFormatting sqref="G1307">
    <cfRule type="cellIs" dxfId="2" priority="26" stopIfTrue="1" operator="lessThan">
      <formula>0</formula>
    </cfRule>
  </conditionalFormatting>
  <conditionalFormatting sqref="G1308">
    <cfRule type="cellIs" dxfId="2" priority="25" stopIfTrue="1" operator="lessThan">
      <formula>0</formula>
    </cfRule>
  </conditionalFormatting>
  <conditionalFormatting sqref="G1309">
    <cfRule type="cellIs" dxfId="2" priority="24" stopIfTrue="1" operator="lessThan">
      <formula>0</formula>
    </cfRule>
  </conditionalFormatting>
  <conditionalFormatting sqref="G1310">
    <cfRule type="cellIs" dxfId="2" priority="23" stopIfTrue="1" operator="lessThan">
      <formula>0</formula>
    </cfRule>
  </conditionalFormatting>
  <conditionalFormatting sqref="G1311">
    <cfRule type="cellIs" dxfId="2" priority="22" stopIfTrue="1" operator="lessThan">
      <formula>0</formula>
    </cfRule>
  </conditionalFormatting>
  <conditionalFormatting sqref="G1312">
    <cfRule type="cellIs" dxfId="2" priority="21" stopIfTrue="1" operator="lessThan">
      <formula>0</formula>
    </cfRule>
  </conditionalFormatting>
  <conditionalFormatting sqref="G1313">
    <cfRule type="cellIs" dxfId="2" priority="20" stopIfTrue="1" operator="lessThan">
      <formula>0</formula>
    </cfRule>
  </conditionalFormatting>
  <conditionalFormatting sqref="G1314">
    <cfRule type="cellIs" dxfId="2" priority="19" stopIfTrue="1" operator="lessThan">
      <formula>0</formula>
    </cfRule>
  </conditionalFormatting>
  <conditionalFormatting sqref="G1315">
    <cfRule type="cellIs" dxfId="2" priority="18" stopIfTrue="1" operator="lessThan">
      <formula>0</formula>
    </cfRule>
  </conditionalFormatting>
  <conditionalFormatting sqref="G1316">
    <cfRule type="cellIs" dxfId="2" priority="16" stopIfTrue="1" operator="lessThan">
      <formula>0</formula>
    </cfRule>
  </conditionalFormatting>
  <conditionalFormatting sqref="G1317">
    <cfRule type="cellIs" dxfId="2" priority="15" stopIfTrue="1" operator="lessThan">
      <formula>0</formula>
    </cfRule>
  </conditionalFormatting>
  <conditionalFormatting sqref="G1318">
    <cfRule type="cellIs" dxfId="2" priority="14" stopIfTrue="1" operator="lessThan">
      <formula>0</formula>
    </cfRule>
  </conditionalFormatting>
  <conditionalFormatting sqref="G1319">
    <cfRule type="cellIs" dxfId="2" priority="13" stopIfTrue="1" operator="lessThan">
      <formula>0</formula>
    </cfRule>
  </conditionalFormatting>
  <conditionalFormatting sqref="G1320">
    <cfRule type="cellIs" dxfId="2" priority="12" stopIfTrue="1" operator="lessThan">
      <formula>0</formula>
    </cfRule>
  </conditionalFormatting>
  <conditionalFormatting sqref="G1321">
    <cfRule type="cellIs" dxfId="2" priority="11" stopIfTrue="1" operator="lessThan">
      <formula>0</formula>
    </cfRule>
  </conditionalFormatting>
  <conditionalFormatting sqref="G1322">
    <cfRule type="cellIs" dxfId="2" priority="10" stopIfTrue="1" operator="lessThan">
      <formula>0</formula>
    </cfRule>
  </conditionalFormatting>
  <conditionalFormatting sqref="G1323">
    <cfRule type="cellIs" dxfId="2" priority="8" stopIfTrue="1" operator="lessThan">
      <formula>0</formula>
    </cfRule>
  </conditionalFormatting>
  <conditionalFormatting sqref="G1324">
    <cfRule type="cellIs" dxfId="2" priority="7" stopIfTrue="1" operator="lessThan">
      <formula>0</formula>
    </cfRule>
  </conditionalFormatting>
  <conditionalFormatting sqref="G1325">
    <cfRule type="cellIs" dxfId="2" priority="6" stopIfTrue="1" operator="lessThan">
      <formula>0</formula>
    </cfRule>
  </conditionalFormatting>
  <conditionalFormatting sqref="G1326">
    <cfRule type="cellIs" dxfId="2" priority="5" stopIfTrue="1" operator="lessThan">
      <formula>0</formula>
    </cfRule>
  </conditionalFormatting>
  <conditionalFormatting sqref="G1327">
    <cfRule type="cellIs" dxfId="2" priority="4" stopIfTrue="1" operator="lessThan">
      <formula>0</formula>
    </cfRule>
  </conditionalFormatting>
  <conditionalFormatting sqref="G1328">
    <cfRule type="cellIs" dxfId="2" priority="2" stopIfTrue="1" operator="lessThan">
      <formula>0</formula>
    </cfRule>
  </conditionalFormatting>
  <conditionalFormatting sqref="G1329">
    <cfRule type="cellIs" dxfId="2"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2"/>
  <sheetViews>
    <sheetView showZeros="0" view="pageBreakPreview" zoomScale="90" zoomScaleNormal="100" workbookViewId="0">
      <selection activeCell="A1" sqref="A1:B1"/>
    </sheetView>
  </sheetViews>
  <sheetFormatPr defaultColWidth="9" defaultRowHeight="13.5" outlineLevelCol="1"/>
  <cols>
    <col min="1" max="1" width="79" customWidth="1"/>
    <col min="2" max="2" width="36.5" customWidth="1"/>
  </cols>
  <sheetData>
    <row r="1" ht="45" customHeight="1" spans="1:2">
      <c r="A1" s="365" t="s">
        <v>1135</v>
      </c>
      <c r="B1" s="365"/>
    </row>
    <row r="2" ht="20.1" customHeight="1" spans="1:2">
      <c r="A2" s="366"/>
      <c r="B2" s="367" t="s">
        <v>1</v>
      </c>
    </row>
    <row r="3" ht="45" customHeight="1" spans="1:2">
      <c r="A3" s="368" t="s">
        <v>1136</v>
      </c>
      <c r="B3" s="127" t="s">
        <v>5</v>
      </c>
    </row>
    <row r="4" ht="30" customHeight="1" spans="1:2">
      <c r="A4" s="369" t="s">
        <v>1137</v>
      </c>
      <c r="B4" s="370">
        <v>34799</v>
      </c>
    </row>
    <row r="5" ht="30" customHeight="1" spans="1:2">
      <c r="A5" s="371" t="s">
        <v>1138</v>
      </c>
      <c r="B5" s="372">
        <v>16746</v>
      </c>
    </row>
    <row r="6" ht="30" customHeight="1" spans="1:2">
      <c r="A6" s="371" t="s">
        <v>1139</v>
      </c>
      <c r="B6" s="372">
        <v>8101</v>
      </c>
    </row>
    <row r="7" ht="30" customHeight="1" spans="1:2">
      <c r="A7" s="371" t="s">
        <v>1140</v>
      </c>
      <c r="B7" s="372">
        <v>2532</v>
      </c>
    </row>
    <row r="8" ht="30" customHeight="1" spans="1:2">
      <c r="A8" s="371" t="s">
        <v>1141</v>
      </c>
      <c r="B8" s="372">
        <v>7419</v>
      </c>
    </row>
    <row r="9" ht="30" customHeight="1" spans="1:2">
      <c r="A9" s="373" t="s">
        <v>1142</v>
      </c>
      <c r="B9" s="370">
        <v>3661</v>
      </c>
    </row>
    <row r="10" ht="30" customHeight="1" spans="1:2">
      <c r="A10" s="371" t="s">
        <v>1143</v>
      </c>
      <c r="B10" s="372">
        <v>2992</v>
      </c>
    </row>
    <row r="11" ht="30" customHeight="1" spans="1:2">
      <c r="A11" s="371" t="s">
        <v>1144</v>
      </c>
      <c r="B11" s="372">
        <v>8</v>
      </c>
    </row>
    <row r="12" ht="30" customHeight="1" spans="1:2">
      <c r="A12" s="371" t="s">
        <v>1145</v>
      </c>
      <c r="B12" s="372">
        <v>82</v>
      </c>
    </row>
    <row r="13" ht="30" customHeight="1" spans="1:2">
      <c r="A13" s="371" t="s">
        <v>1146</v>
      </c>
      <c r="B13" s="372"/>
    </row>
    <row r="14" ht="30" customHeight="1" spans="1:2">
      <c r="A14" s="371" t="s">
        <v>1147</v>
      </c>
      <c r="B14" s="372">
        <v>48</v>
      </c>
    </row>
    <row r="15" ht="30" customHeight="1" spans="1:2">
      <c r="A15" s="371" t="s">
        <v>1148</v>
      </c>
      <c r="B15" s="372">
        <v>192</v>
      </c>
    </row>
    <row r="16" ht="30" customHeight="1" spans="1:2">
      <c r="A16" s="371" t="s">
        <v>1149</v>
      </c>
      <c r="B16" s="372"/>
    </row>
    <row r="17" ht="30" customHeight="1" spans="1:2">
      <c r="A17" s="371" t="s">
        <v>1150</v>
      </c>
      <c r="B17" s="372">
        <v>242</v>
      </c>
    </row>
    <row r="18" ht="30" customHeight="1" spans="1:2">
      <c r="A18" s="371" t="s">
        <v>1151</v>
      </c>
      <c r="B18" s="372">
        <v>25</v>
      </c>
    </row>
    <row r="19" ht="30" customHeight="1" spans="1:2">
      <c r="A19" s="371" t="s">
        <v>1152</v>
      </c>
      <c r="B19" s="372">
        <v>71</v>
      </c>
    </row>
    <row r="20" ht="30" customHeight="1" spans="1:2">
      <c r="A20" s="373" t="s">
        <v>1153</v>
      </c>
      <c r="B20" s="370">
        <v>0</v>
      </c>
    </row>
    <row r="21" ht="30" customHeight="1" spans="1:2">
      <c r="A21" s="371" t="s">
        <v>1154</v>
      </c>
      <c r="B21" s="372"/>
    </row>
    <row r="22" ht="30" customHeight="1" spans="1:2">
      <c r="A22" s="371" t="s">
        <v>1155</v>
      </c>
      <c r="B22" s="372"/>
    </row>
    <row r="23" ht="30" customHeight="1" spans="1:2">
      <c r="A23" s="373" t="s">
        <v>1156</v>
      </c>
      <c r="B23" s="370">
        <v>56237</v>
      </c>
    </row>
    <row r="24" ht="30" customHeight="1" spans="1:2">
      <c r="A24" s="371" t="s">
        <v>1157</v>
      </c>
      <c r="B24" s="372">
        <v>54139</v>
      </c>
    </row>
    <row r="25" ht="30" customHeight="1" spans="1:2">
      <c r="A25" s="371" t="s">
        <v>1158</v>
      </c>
      <c r="B25" s="372">
        <v>2098</v>
      </c>
    </row>
    <row r="26" ht="30" customHeight="1" spans="1:2">
      <c r="A26" s="373" t="s">
        <v>1159</v>
      </c>
      <c r="B26" s="370">
        <v>30</v>
      </c>
    </row>
    <row r="27" ht="30" customHeight="1" spans="1:2">
      <c r="A27" s="371" t="s">
        <v>1160</v>
      </c>
      <c r="B27" s="372">
        <v>30</v>
      </c>
    </row>
    <row r="28" ht="30" customHeight="1" spans="1:2">
      <c r="A28" s="373" t="s">
        <v>1161</v>
      </c>
      <c r="B28" s="370">
        <v>6298</v>
      </c>
    </row>
    <row r="29" ht="30" customHeight="1" spans="1:2">
      <c r="A29" s="371" t="s">
        <v>1162</v>
      </c>
      <c r="B29" s="372">
        <v>2668</v>
      </c>
    </row>
    <row r="30" ht="30" customHeight="1" spans="1:2">
      <c r="A30" s="371" t="s">
        <v>1163</v>
      </c>
      <c r="B30" s="372">
        <v>3480</v>
      </c>
    </row>
    <row r="31" ht="30" customHeight="1" spans="1:2">
      <c r="A31" s="374" t="s">
        <v>1164</v>
      </c>
      <c r="B31" s="375">
        <v>150</v>
      </c>
    </row>
    <row r="32" ht="30" customHeight="1" spans="1:2">
      <c r="A32" s="376" t="s">
        <v>1165</v>
      </c>
      <c r="B32" s="370">
        <v>101025</v>
      </c>
    </row>
  </sheetData>
  <autoFilter ref="A3:B32">
    <extLst/>
  </autoFilter>
  <mergeCells count="1">
    <mergeCell ref="A1:B1"/>
  </mergeCells>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60"/>
  <sheetViews>
    <sheetView showGridLines="0" showZeros="0" view="pageBreakPreview" zoomScale="80" zoomScaleNormal="100" workbookViewId="0">
      <selection activeCell="C4" sqref="C4"/>
    </sheetView>
  </sheetViews>
  <sheetFormatPr defaultColWidth="9" defaultRowHeight="13.5" outlineLevelCol="4"/>
  <cols>
    <col min="1" max="1" width="69.6333333333333" style="240" customWidth="1"/>
    <col min="2" max="2" width="25.9416666666667" style="240" customWidth="1"/>
    <col min="3" max="3" width="23.925" style="240" customWidth="1"/>
    <col min="4" max="4" width="16.6333333333333" style="240" customWidth="1"/>
    <col min="5" max="5" width="9" style="240" customWidth="1"/>
    <col min="6" max="16384" width="9" style="240"/>
  </cols>
  <sheetData>
    <row r="1" s="242" customFormat="1" ht="45" customHeight="1" spans="1:4">
      <c r="A1" s="356" t="s">
        <v>1166</v>
      </c>
      <c r="B1" s="356"/>
      <c r="C1" s="356"/>
      <c r="D1" s="356"/>
    </row>
    <row r="2" ht="20.1" customHeight="1" spans="1:4">
      <c r="A2" s="243"/>
      <c r="B2" s="357"/>
      <c r="C2" s="358"/>
      <c r="D2" s="357" t="s">
        <v>1</v>
      </c>
    </row>
    <row r="3" ht="45" customHeight="1" spans="1:5">
      <c r="A3" s="166" t="s">
        <v>1167</v>
      </c>
      <c r="B3" s="166" t="s">
        <v>4</v>
      </c>
      <c r="C3" s="81" t="s">
        <v>5</v>
      </c>
      <c r="D3" s="359" t="s">
        <v>6</v>
      </c>
      <c r="E3" s="246" t="s">
        <v>7</v>
      </c>
    </row>
    <row r="4" ht="36" customHeight="1" spans="1:5">
      <c r="A4" s="274" t="s">
        <v>1168</v>
      </c>
      <c r="B4" s="360">
        <f>+B5+B55</f>
        <v>169916</v>
      </c>
      <c r="C4" s="360">
        <f>+C5+C55</f>
        <v>145686</v>
      </c>
      <c r="D4" s="361">
        <f>IF(B4&lt;&gt;0,C4/B4-1,"")</f>
        <v>-0.143</v>
      </c>
      <c r="E4" s="249" t="str">
        <f>IF(A4&lt;&gt;"",IF(SUM(B4:D4)&lt;&gt;0,"是","否"),"是")</f>
        <v>是</v>
      </c>
    </row>
    <row r="5" ht="36" customHeight="1" spans="1:5">
      <c r="A5" s="274" t="s">
        <v>1169</v>
      </c>
      <c r="B5" s="360">
        <f>+B6+B34</f>
        <v>164702</v>
      </c>
      <c r="C5" s="360">
        <f>+C6+C34</f>
        <v>140472</v>
      </c>
      <c r="D5" s="361">
        <f t="shared" ref="D5:D36" si="0">IF(B5&lt;&gt;0,C5/B5-1,"")</f>
        <v>-0.147</v>
      </c>
      <c r="E5" s="249" t="str">
        <f>IF(A5&lt;&gt;"",IF(SUM(B5:D5)&lt;&gt;0,"是","否"),"是")</f>
        <v>是</v>
      </c>
    </row>
    <row r="6" ht="36" customHeight="1" spans="1:5">
      <c r="A6" s="278" t="s">
        <v>1170</v>
      </c>
      <c r="B6" s="362">
        <f>SUM(B7:B33)</f>
        <v>86852</v>
      </c>
      <c r="C6" s="362">
        <f>SUM(C7:C33)</f>
        <v>79047</v>
      </c>
      <c r="D6" s="363">
        <f t="shared" si="0"/>
        <v>-0.09</v>
      </c>
      <c r="E6" s="249" t="str">
        <f>IF(A6&lt;&gt;"",IF(SUM(B6:D6)&lt;&gt;0,"是","否"),"是")</f>
        <v>是</v>
      </c>
    </row>
    <row r="7" ht="36" customHeight="1" spans="1:5">
      <c r="A7" s="278" t="s">
        <v>1171</v>
      </c>
      <c r="B7" s="362">
        <v>15443</v>
      </c>
      <c r="C7" s="362">
        <v>16987</v>
      </c>
      <c r="D7" s="363">
        <f t="shared" si="0"/>
        <v>0.1</v>
      </c>
      <c r="E7" s="249"/>
    </row>
    <row r="8" ht="36" customHeight="1" spans="1:5">
      <c r="A8" s="278" t="s">
        <v>1172</v>
      </c>
      <c r="B8" s="362">
        <v>5226</v>
      </c>
      <c r="C8" s="362">
        <v>5749</v>
      </c>
      <c r="D8" s="363">
        <f t="shared" si="0"/>
        <v>0.1</v>
      </c>
      <c r="E8" s="249" t="str">
        <f>IF(A8&lt;&gt;"",IF(SUM(B8:D8)&lt;&gt;0,"是","否"),"是")</f>
        <v>是</v>
      </c>
    </row>
    <row r="9" ht="36" customHeight="1" spans="1:5">
      <c r="A9" s="278" t="s">
        <v>1173</v>
      </c>
      <c r="B9" s="362">
        <v>12248</v>
      </c>
      <c r="C9" s="362">
        <v>13473</v>
      </c>
      <c r="D9" s="363">
        <f t="shared" si="0"/>
        <v>0.1</v>
      </c>
      <c r="E9" s="249"/>
    </row>
    <row r="10" ht="36" customHeight="1" spans="1:5">
      <c r="A10" s="278" t="s">
        <v>1174</v>
      </c>
      <c r="B10" s="362">
        <v>841</v>
      </c>
      <c r="C10" s="362">
        <v>841</v>
      </c>
      <c r="D10" s="363">
        <f t="shared" si="0"/>
        <v>0</v>
      </c>
      <c r="E10" s="249" t="str">
        <f>IF(A10&lt;&gt;"",IF(SUM(B10:D10)&lt;&gt;0,"是","否"),"是")</f>
        <v>是</v>
      </c>
    </row>
    <row r="11" ht="36" customHeight="1" spans="1:5">
      <c r="A11" s="278" t="s">
        <v>1175</v>
      </c>
      <c r="B11" s="362"/>
      <c r="C11" s="362"/>
      <c r="D11" s="363" t="str">
        <f t="shared" si="0"/>
        <v/>
      </c>
      <c r="E11" s="249"/>
    </row>
    <row r="12" ht="36" customHeight="1" spans="1:5">
      <c r="A12" s="278" t="s">
        <v>1176</v>
      </c>
      <c r="B12" s="362"/>
      <c r="C12" s="362"/>
      <c r="D12" s="363" t="str">
        <f t="shared" si="0"/>
        <v/>
      </c>
      <c r="E12" s="249" t="str">
        <f>IF(A12&lt;&gt;"",IF(SUM(B12:D12)&lt;&gt;0,"是","否"),"是")</f>
        <v>否</v>
      </c>
    </row>
    <row r="13" ht="36" customHeight="1" spans="1:5">
      <c r="A13" s="278" t="s">
        <v>1177</v>
      </c>
      <c r="B13" s="362">
        <v>4836</v>
      </c>
      <c r="C13" s="362">
        <v>7000</v>
      </c>
      <c r="D13" s="363">
        <f t="shared" si="0"/>
        <v>0.447</v>
      </c>
      <c r="E13" s="249"/>
    </row>
    <row r="14" ht="36" customHeight="1" spans="1:5">
      <c r="A14" s="278" t="s">
        <v>1178</v>
      </c>
      <c r="B14" s="362">
        <v>7032</v>
      </c>
      <c r="C14" s="362">
        <v>7063</v>
      </c>
      <c r="D14" s="363">
        <f t="shared" si="0"/>
        <v>0.004</v>
      </c>
      <c r="E14" s="249" t="str">
        <f>IF(A14&lt;&gt;"",IF(SUM(B14:D14)&lt;&gt;0,"是","否"),"是")</f>
        <v>是</v>
      </c>
    </row>
    <row r="15" ht="36" customHeight="1" spans="1:5">
      <c r="A15" s="278" t="s">
        <v>1179</v>
      </c>
      <c r="B15" s="362">
        <v>2367</v>
      </c>
      <c r="C15" s="362">
        <v>2367</v>
      </c>
      <c r="D15" s="363">
        <f t="shared" si="0"/>
        <v>0</v>
      </c>
      <c r="E15" s="249"/>
    </row>
    <row r="16" ht="36" customHeight="1" spans="1:5">
      <c r="A16" s="278" t="s">
        <v>1180</v>
      </c>
      <c r="B16" s="362"/>
      <c r="C16" s="362"/>
      <c r="D16" s="363" t="str">
        <f t="shared" si="0"/>
        <v/>
      </c>
      <c r="E16" s="249" t="str">
        <f>IF(A16&lt;&gt;"",IF(SUM(B16:D16)&lt;&gt;0,"是","否"),"是")</f>
        <v>否</v>
      </c>
    </row>
    <row r="17" ht="36" customHeight="1" spans="1:5">
      <c r="A17" s="278" t="s">
        <v>1181</v>
      </c>
      <c r="B17" s="362">
        <v>4128</v>
      </c>
      <c r="C17" s="362"/>
      <c r="D17" s="363">
        <f t="shared" si="0"/>
        <v>-1</v>
      </c>
      <c r="E17" s="249"/>
    </row>
    <row r="18" ht="36" customHeight="1" spans="1:5">
      <c r="A18" s="278" t="s">
        <v>1182</v>
      </c>
      <c r="B18" s="362"/>
      <c r="C18" s="362"/>
      <c r="D18" s="363" t="str">
        <f t="shared" si="0"/>
        <v/>
      </c>
      <c r="E18" s="249" t="str">
        <f>IF(A18&lt;&gt;"",IF(SUM(B18:D18)&lt;&gt;0,"是","否"),"是")</f>
        <v>否</v>
      </c>
    </row>
    <row r="19" ht="36" customHeight="1" spans="1:5">
      <c r="A19" s="278" t="s">
        <v>1183</v>
      </c>
      <c r="B19" s="362"/>
      <c r="C19" s="362"/>
      <c r="D19" s="363" t="str">
        <f t="shared" si="0"/>
        <v/>
      </c>
      <c r="E19" s="249"/>
    </row>
    <row r="20" ht="36" customHeight="1" spans="1:5">
      <c r="A20" s="278" t="s">
        <v>1184</v>
      </c>
      <c r="B20" s="362">
        <v>1011</v>
      </c>
      <c r="C20" s="362">
        <v>1011</v>
      </c>
      <c r="D20" s="363">
        <f t="shared" si="0"/>
        <v>0</v>
      </c>
      <c r="E20" s="249" t="str">
        <f>IF(A20&lt;&gt;"",IF(SUM(B20:D20)&lt;&gt;0,"是","否"),"是")</f>
        <v>是</v>
      </c>
    </row>
    <row r="21" ht="36" customHeight="1" spans="1:5">
      <c r="A21" s="278" t="s">
        <v>1185</v>
      </c>
      <c r="B21" s="362">
        <v>7541</v>
      </c>
      <c r="C21" s="362">
        <v>4458</v>
      </c>
      <c r="D21" s="363">
        <f t="shared" si="0"/>
        <v>-0.409</v>
      </c>
      <c r="E21" s="249"/>
    </row>
    <row r="22" ht="36" customHeight="1" spans="1:5">
      <c r="A22" s="364" t="s">
        <v>1186</v>
      </c>
      <c r="B22" s="362">
        <v>500</v>
      </c>
      <c r="C22" s="362">
        <v>600</v>
      </c>
      <c r="D22" s="363">
        <f t="shared" si="0"/>
        <v>0.2</v>
      </c>
      <c r="E22" s="249"/>
    </row>
    <row r="23" ht="36" customHeight="1" spans="1:5">
      <c r="A23" s="278" t="s">
        <v>1187</v>
      </c>
      <c r="B23" s="362">
        <v>10321</v>
      </c>
      <c r="C23" s="362">
        <v>12478</v>
      </c>
      <c r="D23" s="363">
        <f t="shared" si="0"/>
        <v>0.209</v>
      </c>
      <c r="E23" s="249" t="str">
        <f>IF(A23&lt;&gt;"",IF(SUM(B23:D23)&lt;&gt;0,"是","否"),"是")</f>
        <v>是</v>
      </c>
    </row>
    <row r="24" ht="36" customHeight="1" spans="1:5">
      <c r="A24" s="278" t="s">
        <v>1188</v>
      </c>
      <c r="B24" s="362">
        <v>3518</v>
      </c>
      <c r="C24" s="362">
        <v>2136</v>
      </c>
      <c r="D24" s="363">
        <f t="shared" si="0"/>
        <v>-0.393</v>
      </c>
      <c r="E24" s="249"/>
    </row>
    <row r="25" ht="36" customHeight="1" spans="1:5">
      <c r="A25" s="278" t="s">
        <v>1189</v>
      </c>
      <c r="B25" s="362">
        <v>607</v>
      </c>
      <c r="C25" s="362">
        <v>604</v>
      </c>
      <c r="D25" s="363">
        <f t="shared" si="0"/>
        <v>-0.005</v>
      </c>
      <c r="E25" s="249" t="str">
        <f>IF(A25&lt;&gt;"",IF(SUM(B25:D25)&lt;&gt;0,"是","否"),"是")</f>
        <v>是</v>
      </c>
    </row>
    <row r="26" ht="36" customHeight="1" spans="1:5">
      <c r="A26" s="278" t="s">
        <v>1190</v>
      </c>
      <c r="B26" s="362">
        <v>197</v>
      </c>
      <c r="C26" s="362">
        <v>47</v>
      </c>
      <c r="D26" s="363">
        <f t="shared" si="0"/>
        <v>-0.761</v>
      </c>
      <c r="E26" s="249"/>
    </row>
    <row r="27" ht="36" customHeight="1" spans="1:5">
      <c r="A27" s="278" t="s">
        <v>1191</v>
      </c>
      <c r="B27" s="362">
        <v>572</v>
      </c>
      <c r="C27" s="362">
        <v>122</v>
      </c>
      <c r="D27" s="363">
        <f t="shared" si="0"/>
        <v>-0.787</v>
      </c>
      <c r="E27" s="249" t="str">
        <f>IF(A27&lt;&gt;"",IF(SUM(B27:D27)&lt;&gt;0,"是","否"),"是")</f>
        <v>是</v>
      </c>
    </row>
    <row r="28" ht="36" customHeight="1" spans="1:5">
      <c r="A28" s="278" t="s">
        <v>1192</v>
      </c>
      <c r="B28" s="362">
        <v>9497</v>
      </c>
      <c r="C28" s="362">
        <v>3274</v>
      </c>
      <c r="D28" s="363">
        <f t="shared" si="0"/>
        <v>-0.655</v>
      </c>
      <c r="E28" s="249"/>
    </row>
    <row r="29" ht="36" customHeight="1" spans="1:5">
      <c r="A29" s="278" t="s">
        <v>1193</v>
      </c>
      <c r="B29" s="362">
        <v>623</v>
      </c>
      <c r="C29" s="362">
        <v>660</v>
      </c>
      <c r="D29" s="363">
        <f t="shared" si="0"/>
        <v>0.059</v>
      </c>
      <c r="E29" s="249" t="str">
        <f>IF(A29&lt;&gt;"",IF(SUM(B29:D29)&lt;&gt;0,"是","否"),"是")</f>
        <v>是</v>
      </c>
    </row>
    <row r="30" ht="36" customHeight="1" spans="1:5">
      <c r="A30" s="364" t="s">
        <v>1194</v>
      </c>
      <c r="B30" s="362">
        <v>43</v>
      </c>
      <c r="C30" s="362"/>
      <c r="D30" s="363">
        <f t="shared" si="0"/>
        <v>-1</v>
      </c>
      <c r="E30" s="249"/>
    </row>
    <row r="31" ht="36" customHeight="1" spans="1:5">
      <c r="A31" s="278" t="s">
        <v>1195</v>
      </c>
      <c r="B31" s="362">
        <v>159</v>
      </c>
      <c r="C31" s="362">
        <v>35</v>
      </c>
      <c r="D31" s="363">
        <f t="shared" si="0"/>
        <v>-0.78</v>
      </c>
      <c r="E31" s="249"/>
    </row>
    <row r="32" ht="36" customHeight="1" spans="1:5">
      <c r="A32" s="364" t="s">
        <v>1196</v>
      </c>
      <c r="B32" s="362">
        <v>5</v>
      </c>
      <c r="C32" s="362">
        <v>5</v>
      </c>
      <c r="D32" s="363">
        <f t="shared" si="0"/>
        <v>0</v>
      </c>
      <c r="E32" s="249"/>
    </row>
    <row r="33" ht="36" customHeight="1" spans="1:5">
      <c r="A33" s="278" t="s">
        <v>1197</v>
      </c>
      <c r="B33" s="362">
        <v>137</v>
      </c>
      <c r="C33" s="362">
        <v>137</v>
      </c>
      <c r="D33" s="363">
        <f t="shared" si="0"/>
        <v>0</v>
      </c>
      <c r="E33" s="249" t="str">
        <f>IF(A33&lt;&gt;"",IF(SUM(B33:D33)&lt;&gt;0,"是","否"),"是")</f>
        <v>是</v>
      </c>
    </row>
    <row r="34" ht="36" customHeight="1" spans="1:5">
      <c r="A34" s="278" t="s">
        <v>1198</v>
      </c>
      <c r="B34" s="362">
        <f>SUM(B35:B54)</f>
        <v>77850</v>
      </c>
      <c r="C34" s="362">
        <f>SUM(C35:C54)</f>
        <v>61425</v>
      </c>
      <c r="D34" s="363">
        <f t="shared" si="0"/>
        <v>-0.211</v>
      </c>
      <c r="E34" s="249"/>
    </row>
    <row r="35" ht="36" customHeight="1" spans="1:5">
      <c r="A35" s="278" t="s">
        <v>1199</v>
      </c>
      <c r="B35" s="362">
        <v>504</v>
      </c>
      <c r="C35" s="362">
        <v>327</v>
      </c>
      <c r="D35" s="363">
        <f t="shared" si="0"/>
        <v>-0.351</v>
      </c>
      <c r="E35" s="249" t="str">
        <f>IF(A35&lt;&gt;"",IF(SUM(B35:D35)&lt;&gt;0,"是","否"),"是")</f>
        <v>是</v>
      </c>
    </row>
    <row r="36" ht="36" customHeight="1" spans="1:5">
      <c r="A36" s="278" t="s">
        <v>1200</v>
      </c>
      <c r="B36" s="362">
        <v>96</v>
      </c>
      <c r="C36" s="362">
        <v>96</v>
      </c>
      <c r="D36" s="363">
        <f t="shared" si="0"/>
        <v>0</v>
      </c>
      <c r="E36" s="249"/>
    </row>
    <row r="37" ht="36" customHeight="1" spans="1:5">
      <c r="A37" s="278" t="s">
        <v>1201</v>
      </c>
      <c r="B37" s="362">
        <v>818</v>
      </c>
      <c r="C37" s="362">
        <v>750</v>
      </c>
      <c r="D37" s="363">
        <f t="shared" ref="D37:D60" si="1">IF(B37&lt;&gt;0,C37/B37-1,"")</f>
        <v>-0.083</v>
      </c>
      <c r="E37" s="249" t="str">
        <f>IF(A37&lt;&gt;"",IF(SUM(B37:D37)&lt;&gt;0,"是","否"),"是")</f>
        <v>是</v>
      </c>
    </row>
    <row r="38" ht="36" customHeight="1" spans="1:5">
      <c r="A38" s="278" t="s">
        <v>1202</v>
      </c>
      <c r="B38" s="362">
        <v>131</v>
      </c>
      <c r="C38" s="362">
        <v>132</v>
      </c>
      <c r="D38" s="363">
        <f t="shared" si="1"/>
        <v>0.008</v>
      </c>
      <c r="E38" s="249"/>
    </row>
    <row r="39" ht="36" customHeight="1" spans="1:5">
      <c r="A39" s="278" t="s">
        <v>1203</v>
      </c>
      <c r="B39" s="362">
        <v>219</v>
      </c>
      <c r="C39" s="362">
        <v>219</v>
      </c>
      <c r="D39" s="363">
        <f t="shared" si="1"/>
        <v>0</v>
      </c>
      <c r="E39" s="249" t="str">
        <f>IF(A39&lt;&gt;"",IF(SUM(B39:D39)&lt;&gt;0,"是","否"),"是")</f>
        <v>是</v>
      </c>
    </row>
    <row r="40" ht="36" customHeight="1" spans="1:5">
      <c r="A40" s="278" t="s">
        <v>1204</v>
      </c>
      <c r="B40" s="362">
        <v>228</v>
      </c>
      <c r="C40" s="362">
        <v>200</v>
      </c>
      <c r="D40" s="363">
        <f t="shared" si="1"/>
        <v>-0.123</v>
      </c>
      <c r="E40" s="249"/>
    </row>
    <row r="41" ht="36" customHeight="1" spans="1:5">
      <c r="A41" s="278" t="s">
        <v>1205</v>
      </c>
      <c r="B41" s="362">
        <v>1153</v>
      </c>
      <c r="C41" s="362">
        <v>1149</v>
      </c>
      <c r="D41" s="363">
        <f t="shared" si="1"/>
        <v>-0.003</v>
      </c>
      <c r="E41" s="249" t="str">
        <f>IF(A41&lt;&gt;"",IF(SUM(B41:D41)&lt;&gt;0,"是","否"),"是")</f>
        <v>是</v>
      </c>
    </row>
    <row r="42" ht="36" customHeight="1" spans="1:5">
      <c r="A42" s="278" t="s">
        <v>1206</v>
      </c>
      <c r="B42" s="362">
        <v>538</v>
      </c>
      <c r="C42" s="362">
        <v>558</v>
      </c>
      <c r="D42" s="363">
        <f t="shared" si="1"/>
        <v>0.037</v>
      </c>
      <c r="E42" s="249"/>
    </row>
    <row r="43" ht="36" customHeight="1" spans="1:5">
      <c r="A43" s="278" t="s">
        <v>1207</v>
      </c>
      <c r="B43" s="362">
        <v>61706</v>
      </c>
      <c r="C43" s="362">
        <v>47212</v>
      </c>
      <c r="D43" s="363">
        <f t="shared" si="1"/>
        <v>-0.235</v>
      </c>
      <c r="E43" s="249" t="str">
        <f>IF(A43&lt;&gt;"",IF(SUM(B43:D43)&lt;&gt;0,"是","否"),"是")</f>
        <v>是</v>
      </c>
    </row>
    <row r="44" ht="36" customHeight="1" spans="1:5">
      <c r="A44" s="278" t="s">
        <v>1208</v>
      </c>
      <c r="B44" s="362">
        <v>691</v>
      </c>
      <c r="C44" s="362">
        <v>600</v>
      </c>
      <c r="D44" s="363">
        <f t="shared" si="1"/>
        <v>-0.132</v>
      </c>
      <c r="E44" s="249"/>
    </row>
    <row r="45" ht="36" customHeight="1" spans="1:5">
      <c r="A45" s="278" t="s">
        <v>1209</v>
      </c>
      <c r="B45" s="362">
        <v>4588</v>
      </c>
      <c r="C45" s="362">
        <v>4236</v>
      </c>
      <c r="D45" s="363">
        <f t="shared" si="1"/>
        <v>-0.077</v>
      </c>
      <c r="E45" s="249" t="str">
        <f>IF(A45&lt;&gt;"",IF(SUM(B45:D45)&lt;&gt;0,"是","否"),"是")</f>
        <v>是</v>
      </c>
    </row>
    <row r="46" ht="39" customHeight="1" spans="1:4">
      <c r="A46" s="278" t="s">
        <v>1210</v>
      </c>
      <c r="B46" s="362">
        <v>805</v>
      </c>
      <c r="C46" s="362">
        <v>448</v>
      </c>
      <c r="D46" s="363">
        <f t="shared" si="1"/>
        <v>-0.443</v>
      </c>
    </row>
    <row r="47" ht="39" customHeight="1" spans="1:4">
      <c r="A47" s="278" t="s">
        <v>1211</v>
      </c>
      <c r="B47" s="362"/>
      <c r="C47" s="362"/>
      <c r="D47" s="363" t="str">
        <f t="shared" si="1"/>
        <v/>
      </c>
    </row>
    <row r="48" ht="39" customHeight="1" spans="1:4">
      <c r="A48" s="278" t="s">
        <v>1212</v>
      </c>
      <c r="B48" s="362">
        <v>200</v>
      </c>
      <c r="C48" s="362">
        <v>200</v>
      </c>
      <c r="D48" s="363">
        <f t="shared" si="1"/>
        <v>0</v>
      </c>
    </row>
    <row r="49" ht="39" customHeight="1" spans="1:4">
      <c r="A49" s="278" t="s">
        <v>1213</v>
      </c>
      <c r="B49" s="362"/>
      <c r="C49" s="362"/>
      <c r="D49" s="363" t="str">
        <f t="shared" si="1"/>
        <v/>
      </c>
    </row>
    <row r="50" ht="39" customHeight="1" spans="1:4">
      <c r="A50" s="278" t="s">
        <v>1214</v>
      </c>
      <c r="B50" s="362">
        <v>31</v>
      </c>
      <c r="C50" s="362">
        <v>31</v>
      </c>
      <c r="D50" s="363">
        <f t="shared" si="1"/>
        <v>0</v>
      </c>
    </row>
    <row r="51" ht="39" customHeight="1" spans="1:4">
      <c r="A51" s="278" t="s">
        <v>1215</v>
      </c>
      <c r="B51" s="362">
        <v>5984</v>
      </c>
      <c r="C51" s="362">
        <v>5107</v>
      </c>
      <c r="D51" s="363">
        <f t="shared" si="1"/>
        <v>-0.147</v>
      </c>
    </row>
    <row r="52" ht="39" customHeight="1" spans="1:4">
      <c r="A52" s="278" t="s">
        <v>1216</v>
      </c>
      <c r="B52" s="362"/>
      <c r="C52" s="362"/>
      <c r="D52" s="363" t="str">
        <f t="shared" si="1"/>
        <v/>
      </c>
    </row>
    <row r="53" ht="39" customHeight="1" spans="1:4">
      <c r="A53" s="278" t="s">
        <v>1217</v>
      </c>
      <c r="B53" s="362">
        <v>158</v>
      </c>
      <c r="C53" s="362">
        <v>160</v>
      </c>
      <c r="D53" s="363">
        <f t="shared" si="1"/>
        <v>0.013</v>
      </c>
    </row>
    <row r="54" ht="39" customHeight="1" spans="1:4">
      <c r="A54" s="278" t="s">
        <v>1218</v>
      </c>
      <c r="B54" s="362"/>
      <c r="C54" s="362"/>
      <c r="D54" s="363" t="str">
        <f t="shared" si="1"/>
        <v/>
      </c>
    </row>
    <row r="55" ht="39" customHeight="1" spans="1:4">
      <c r="A55" s="274" t="s">
        <v>1219</v>
      </c>
      <c r="B55" s="360">
        <f>SUM(B56:B60)</f>
        <v>5214</v>
      </c>
      <c r="C55" s="360">
        <f>SUM(C56:C60)</f>
        <v>5214</v>
      </c>
      <c r="D55" s="363">
        <f t="shared" si="1"/>
        <v>0</v>
      </c>
    </row>
    <row r="56" ht="39" customHeight="1" spans="1:4">
      <c r="A56" s="278" t="s">
        <v>1220</v>
      </c>
      <c r="B56" s="362">
        <v>277</v>
      </c>
      <c r="C56" s="362">
        <v>277</v>
      </c>
      <c r="D56" s="363">
        <f t="shared" si="1"/>
        <v>0</v>
      </c>
    </row>
    <row r="57" ht="39" customHeight="1" spans="1:4">
      <c r="A57" s="278" t="s">
        <v>1221</v>
      </c>
      <c r="B57" s="362">
        <v>782</v>
      </c>
      <c r="C57" s="362">
        <v>782</v>
      </c>
      <c r="D57" s="363">
        <f t="shared" si="1"/>
        <v>0</v>
      </c>
    </row>
    <row r="58" ht="39" customHeight="1" spans="1:4">
      <c r="A58" s="278" t="s">
        <v>1222</v>
      </c>
      <c r="B58" s="362"/>
      <c r="C58" s="362"/>
      <c r="D58" s="363" t="str">
        <f t="shared" si="1"/>
        <v/>
      </c>
    </row>
    <row r="59" ht="39" customHeight="1" spans="1:4">
      <c r="A59" s="278" t="s">
        <v>1223</v>
      </c>
      <c r="B59" s="362">
        <v>4155</v>
      </c>
      <c r="C59" s="362">
        <v>4155</v>
      </c>
      <c r="D59" s="363">
        <f t="shared" si="1"/>
        <v>0</v>
      </c>
    </row>
    <row r="60" ht="39" customHeight="1" spans="1:4">
      <c r="A60" s="278" t="s">
        <v>1224</v>
      </c>
      <c r="B60" s="278"/>
      <c r="C60" s="362"/>
      <c r="D60" s="363" t="str">
        <f t="shared" si="1"/>
        <v/>
      </c>
    </row>
  </sheetData>
  <autoFilter ref="A3:E60">
    <extLst/>
  </autoFilter>
  <mergeCells count="1">
    <mergeCell ref="A1:D1"/>
  </mergeCells>
  <conditionalFormatting sqref="E4">
    <cfRule type="cellIs" dxfId="2" priority="11" stopIfTrue="1" operator="lessThan">
      <formula>0</formula>
    </cfRule>
  </conditionalFormatting>
  <conditionalFormatting sqref="A22">
    <cfRule type="expression" dxfId="1" priority="9" stopIfTrue="1">
      <formula>"len($A:$A)=3"</formula>
    </cfRule>
    <cfRule type="expression" dxfId="1" priority="8" stopIfTrue="1">
      <formula>"len($A:$A)=3"</formula>
    </cfRule>
    <cfRule type="expression" dxfId="1" priority="7" stopIfTrue="1">
      <formula>"len($A:$A)=3"</formula>
    </cfRule>
  </conditionalFormatting>
  <conditionalFormatting sqref="A30">
    <cfRule type="expression" dxfId="1" priority="6" stopIfTrue="1">
      <formula>"len($A:$A)=3"</formula>
    </cfRule>
    <cfRule type="expression" dxfId="1" priority="5" stopIfTrue="1">
      <formula>"len($A:$A)=3"</formula>
    </cfRule>
    <cfRule type="expression" dxfId="1" priority="4" stopIfTrue="1">
      <formula>"len($A:$A)=3"</formula>
    </cfRule>
  </conditionalFormatting>
  <conditionalFormatting sqref="A32">
    <cfRule type="expression" dxfId="1" priority="3" stopIfTrue="1">
      <formula>"len($A:$A)=3"</formula>
    </cfRule>
    <cfRule type="expression" dxfId="1" priority="2" stopIfTrue="1">
      <formula>"len($A:$A)=3"</formula>
    </cfRule>
    <cfRule type="expression" dxfId="1" priority="1" stopIfTrue="1">
      <formula>"len($A:$A)=3"</formula>
    </cfRule>
  </conditionalFormatting>
  <conditionalFormatting sqref="E5:E45">
    <cfRule type="cellIs" dxfId="2" priority="10" stopIfTrue="1" operator="lessThan">
      <formula>0</formula>
    </cfRule>
  </conditionalFormatting>
  <printOptions horizontalCentered="1"/>
  <pageMargins left="0.471527777777778" right="0.393055555555556" top="0.747916666666667" bottom="0.747916666666667" header="0.313888888888889" footer="0.313888888888889"/>
  <pageSetup paperSize="9" scale="61"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F54"/>
  <sheetViews>
    <sheetView showGridLines="0" showZeros="0" view="pageBreakPreview" zoomScale="80" zoomScaleNormal="85" workbookViewId="0">
      <selection activeCell="A1" sqref="A1:D1"/>
    </sheetView>
  </sheetViews>
  <sheetFormatPr defaultColWidth="9" defaultRowHeight="14.25" outlineLevelCol="5"/>
  <cols>
    <col min="1" max="1" width="43.6333333333333" style="151" customWidth="1"/>
    <col min="2" max="2" width="20.475" style="154" customWidth="1"/>
    <col min="3" max="3" width="20.475" style="151" customWidth="1"/>
    <col min="4" max="4" width="20.475" style="347" customWidth="1"/>
    <col min="5" max="5" width="20.475" style="151" customWidth="1"/>
    <col min="6" max="16377" width="9" style="151"/>
    <col min="16378" max="16379" width="35.6333333333333" style="151"/>
    <col min="16380" max="16384" width="9" style="151"/>
  </cols>
  <sheetData>
    <row r="1" ht="45" customHeight="1" spans="1:4">
      <c r="A1" s="157" t="s">
        <v>1225</v>
      </c>
      <c r="B1" s="157"/>
      <c r="C1" s="157"/>
      <c r="D1" s="157"/>
    </row>
    <row r="2" ht="20.1" customHeight="1" spans="1:5">
      <c r="A2" s="158"/>
      <c r="B2" s="158"/>
      <c r="C2" s="348"/>
      <c r="D2" s="349"/>
      <c r="E2" s="349" t="s">
        <v>1</v>
      </c>
    </row>
    <row r="3" s="152" customFormat="1" ht="45" customHeight="1" spans="1:5">
      <c r="A3" s="350" t="s">
        <v>1226</v>
      </c>
      <c r="B3" s="350" t="s">
        <v>1227</v>
      </c>
      <c r="C3" s="351" t="s">
        <v>1228</v>
      </c>
      <c r="D3" s="351" t="s">
        <v>1229</v>
      </c>
      <c r="E3" s="351" t="s">
        <v>1230</v>
      </c>
    </row>
    <row r="4" ht="36" customHeight="1" spans="1:5">
      <c r="A4" s="48" t="s">
        <v>1231</v>
      </c>
      <c r="B4" s="92">
        <f t="shared" ref="B4:B54" si="0">C4+D4+E4</f>
        <v>5483</v>
      </c>
      <c r="C4" s="92">
        <f>+C5+C28+C49</f>
        <v>0</v>
      </c>
      <c r="D4" s="92">
        <f>+D5+D28+D49</f>
        <v>5425</v>
      </c>
      <c r="E4" s="92">
        <f>+E5+E28+E49</f>
        <v>58</v>
      </c>
    </row>
    <row r="5" ht="36" customHeight="1" spans="1:6">
      <c r="A5" s="352" t="s">
        <v>1232</v>
      </c>
      <c r="B5" s="93">
        <f t="shared" si="0"/>
        <v>5425</v>
      </c>
      <c r="C5" s="93">
        <f>SUM(C6:C27)</f>
        <v>0</v>
      </c>
      <c r="D5" s="93">
        <f>SUM(D6:D27)</f>
        <v>5425</v>
      </c>
      <c r="E5" s="93">
        <f>SUM(E6:E27)</f>
        <v>0</v>
      </c>
      <c r="F5" s="151" t="s">
        <v>1233</v>
      </c>
    </row>
    <row r="6" ht="36" customHeight="1" spans="1:5">
      <c r="A6" s="352" t="s">
        <v>1234</v>
      </c>
      <c r="B6" s="93">
        <f t="shared" si="0"/>
        <v>0</v>
      </c>
      <c r="C6" s="93"/>
      <c r="D6" s="93"/>
      <c r="E6" s="93"/>
    </row>
    <row r="7" ht="36" customHeight="1" spans="1:5">
      <c r="A7" s="353" t="s">
        <v>1235</v>
      </c>
      <c r="B7" s="93">
        <f t="shared" si="0"/>
        <v>0</v>
      </c>
      <c r="C7" s="93"/>
      <c r="D7" s="93"/>
      <c r="E7" s="93"/>
    </row>
    <row r="8" ht="36" customHeight="1" spans="1:5">
      <c r="A8" s="354" t="s">
        <v>1236</v>
      </c>
      <c r="B8" s="93">
        <f t="shared" si="0"/>
        <v>29</v>
      </c>
      <c r="C8" s="93"/>
      <c r="D8" s="93">
        <v>29</v>
      </c>
      <c r="E8" s="93"/>
    </row>
    <row r="9" ht="36" customHeight="1" spans="1:5">
      <c r="A9" s="354" t="s">
        <v>1237</v>
      </c>
      <c r="B9" s="93">
        <f t="shared" si="0"/>
        <v>0</v>
      </c>
      <c r="C9" s="93"/>
      <c r="D9" s="93"/>
      <c r="E9" s="93"/>
    </row>
    <row r="10" ht="36" customHeight="1" spans="1:5">
      <c r="A10" s="354" t="s">
        <v>1238</v>
      </c>
      <c r="B10" s="93">
        <f t="shared" si="0"/>
        <v>0</v>
      </c>
      <c r="C10" s="93"/>
      <c r="D10" s="93"/>
      <c r="E10" s="93"/>
    </row>
    <row r="11" ht="36" customHeight="1" spans="1:5">
      <c r="A11" s="354" t="s">
        <v>1239</v>
      </c>
      <c r="B11" s="93">
        <f t="shared" si="0"/>
        <v>0</v>
      </c>
      <c r="C11" s="93"/>
      <c r="D11" s="93"/>
      <c r="E11" s="93"/>
    </row>
    <row r="12" ht="36" customHeight="1" spans="1:5">
      <c r="A12" s="354" t="s">
        <v>1240</v>
      </c>
      <c r="B12" s="93">
        <f t="shared" si="0"/>
        <v>0</v>
      </c>
      <c r="C12" s="93"/>
      <c r="D12" s="93"/>
      <c r="E12" s="93"/>
    </row>
    <row r="13" ht="36" customHeight="1" spans="1:5">
      <c r="A13" s="354" t="s">
        <v>1241</v>
      </c>
      <c r="B13" s="93">
        <f t="shared" si="0"/>
        <v>0</v>
      </c>
      <c r="C13" s="93"/>
      <c r="D13" s="93"/>
      <c r="E13" s="93"/>
    </row>
    <row r="14" ht="36" customHeight="1" spans="1:5">
      <c r="A14" s="352" t="s">
        <v>1242</v>
      </c>
      <c r="B14" s="93">
        <f t="shared" si="0"/>
        <v>0</v>
      </c>
      <c r="C14" s="93"/>
      <c r="D14" s="93"/>
      <c r="E14" s="93"/>
    </row>
    <row r="15" ht="36" customHeight="1" spans="1:5">
      <c r="A15" s="354" t="s">
        <v>1243</v>
      </c>
      <c r="B15" s="93">
        <f t="shared" si="0"/>
        <v>1451</v>
      </c>
      <c r="C15" s="93"/>
      <c r="D15" s="93">
        <v>1451</v>
      </c>
      <c r="E15" s="93"/>
    </row>
    <row r="16" ht="36" customHeight="1" spans="1:5">
      <c r="A16" s="355" t="s">
        <v>1244</v>
      </c>
      <c r="B16" s="93">
        <f t="shared" si="0"/>
        <v>0</v>
      </c>
      <c r="C16" s="93"/>
      <c r="D16" s="93"/>
      <c r="E16" s="93"/>
    </row>
    <row r="17" ht="36" customHeight="1" spans="1:5">
      <c r="A17" s="355" t="s">
        <v>1245</v>
      </c>
      <c r="B17" s="93">
        <f t="shared" si="0"/>
        <v>0</v>
      </c>
      <c r="C17" s="93"/>
      <c r="D17" s="93"/>
      <c r="E17" s="93"/>
    </row>
    <row r="18" ht="36" customHeight="1" spans="1:5">
      <c r="A18" s="355" t="s">
        <v>1246</v>
      </c>
      <c r="B18" s="93">
        <f t="shared" si="0"/>
        <v>0</v>
      </c>
      <c r="C18" s="93"/>
      <c r="D18" s="93"/>
      <c r="E18" s="93"/>
    </row>
    <row r="19" ht="36" customHeight="1" spans="1:5">
      <c r="A19" s="355" t="s">
        <v>1247</v>
      </c>
      <c r="B19" s="93">
        <f t="shared" si="0"/>
        <v>3640</v>
      </c>
      <c r="C19" s="93"/>
      <c r="D19" s="93">
        <v>3640</v>
      </c>
      <c r="E19" s="93"/>
    </row>
    <row r="20" ht="36" customHeight="1" spans="1:5">
      <c r="A20" s="355" t="s">
        <v>1248</v>
      </c>
      <c r="B20" s="93">
        <f t="shared" si="0"/>
        <v>0</v>
      </c>
      <c r="C20" s="93"/>
      <c r="D20" s="93"/>
      <c r="E20" s="93"/>
    </row>
    <row r="21" ht="36" customHeight="1" spans="1:5">
      <c r="A21" s="355" t="s">
        <v>1249</v>
      </c>
      <c r="B21" s="93">
        <f t="shared" si="0"/>
        <v>0</v>
      </c>
      <c r="C21" s="93"/>
      <c r="D21" s="93"/>
      <c r="E21" s="93"/>
    </row>
    <row r="22" ht="36" customHeight="1" spans="1:5">
      <c r="A22" s="355" t="s">
        <v>1250</v>
      </c>
      <c r="B22" s="93">
        <f t="shared" si="0"/>
        <v>0</v>
      </c>
      <c r="C22" s="93"/>
      <c r="D22" s="93"/>
      <c r="E22" s="93"/>
    </row>
    <row r="23" ht="36" customHeight="1" spans="1:5">
      <c r="A23" s="355" t="s">
        <v>1251</v>
      </c>
      <c r="B23" s="93">
        <f t="shared" si="0"/>
        <v>0</v>
      </c>
      <c r="C23" s="93"/>
      <c r="D23" s="93"/>
      <c r="E23" s="93"/>
    </row>
    <row r="24" ht="36" customHeight="1" spans="1:5">
      <c r="A24" s="355" t="s">
        <v>1252</v>
      </c>
      <c r="B24" s="93">
        <f t="shared" si="0"/>
        <v>305</v>
      </c>
      <c r="C24" s="93"/>
      <c r="D24" s="93">
        <v>305</v>
      </c>
      <c r="E24" s="93"/>
    </row>
    <row r="25" ht="36" customHeight="1" spans="1:5">
      <c r="A25" s="355" t="s">
        <v>1253</v>
      </c>
      <c r="B25" s="93">
        <f t="shared" si="0"/>
        <v>0</v>
      </c>
      <c r="C25" s="93"/>
      <c r="D25" s="93"/>
      <c r="E25" s="93"/>
    </row>
    <row r="26" ht="36" customHeight="1" spans="1:5">
      <c r="A26" s="355" t="s">
        <v>1254</v>
      </c>
      <c r="B26" s="93">
        <f t="shared" si="0"/>
        <v>0</v>
      </c>
      <c r="C26" s="93"/>
      <c r="D26" s="93"/>
      <c r="E26" s="93"/>
    </row>
    <row r="27" ht="36" customHeight="1" spans="1:5">
      <c r="A27" s="355" t="s">
        <v>1255</v>
      </c>
      <c r="B27" s="93">
        <f t="shared" si="0"/>
        <v>0</v>
      </c>
      <c r="C27" s="93"/>
      <c r="D27" s="93"/>
      <c r="E27" s="93"/>
    </row>
    <row r="28" ht="36" customHeight="1" spans="1:5">
      <c r="A28" s="355" t="s">
        <v>1198</v>
      </c>
      <c r="B28" s="93">
        <f t="shared" si="0"/>
        <v>58</v>
      </c>
      <c r="C28" s="93">
        <f>SUM(C29:C48)</f>
        <v>0</v>
      </c>
      <c r="D28" s="93">
        <f>SUM(D29:D48)</f>
        <v>0</v>
      </c>
      <c r="E28" s="93">
        <f>SUM(E29:E48)</f>
        <v>58</v>
      </c>
    </row>
    <row r="29" ht="36" customHeight="1" spans="1:5">
      <c r="A29" s="355" t="s">
        <v>1256</v>
      </c>
      <c r="B29" s="93">
        <f t="shared" si="0"/>
        <v>0</v>
      </c>
      <c r="C29" s="93"/>
      <c r="D29" s="93"/>
      <c r="E29" s="93"/>
    </row>
    <row r="30" ht="36" customHeight="1" spans="1:5">
      <c r="A30" s="355" t="s">
        <v>1257</v>
      </c>
      <c r="B30" s="93">
        <f t="shared" si="0"/>
        <v>0</v>
      </c>
      <c r="C30" s="93"/>
      <c r="D30" s="93"/>
      <c r="E30" s="93"/>
    </row>
    <row r="31" ht="36" customHeight="1" spans="1:5">
      <c r="A31" s="355" t="s">
        <v>1258</v>
      </c>
      <c r="B31" s="93">
        <f t="shared" si="0"/>
        <v>0</v>
      </c>
      <c r="C31" s="93"/>
      <c r="D31" s="93"/>
      <c r="E31" s="93"/>
    </row>
    <row r="32" ht="36" customHeight="1" spans="1:5">
      <c r="A32" s="355" t="s">
        <v>1259</v>
      </c>
      <c r="B32" s="93">
        <f t="shared" si="0"/>
        <v>0</v>
      </c>
      <c r="C32" s="93"/>
      <c r="D32" s="93"/>
      <c r="E32" s="93"/>
    </row>
    <row r="33" ht="36" customHeight="1" spans="1:5">
      <c r="A33" s="355" t="s">
        <v>1260</v>
      </c>
      <c r="B33" s="93">
        <f t="shared" si="0"/>
        <v>0</v>
      </c>
      <c r="C33" s="93"/>
      <c r="D33" s="93"/>
      <c r="E33" s="93"/>
    </row>
    <row r="34" ht="36" customHeight="1" spans="1:5">
      <c r="A34" s="355" t="s">
        <v>1261</v>
      </c>
      <c r="B34" s="93">
        <f t="shared" si="0"/>
        <v>0</v>
      </c>
      <c r="C34" s="93"/>
      <c r="D34" s="93"/>
      <c r="E34" s="93"/>
    </row>
    <row r="35" ht="36" customHeight="1" spans="1:5">
      <c r="A35" s="355" t="s">
        <v>1262</v>
      </c>
      <c r="B35" s="93">
        <f t="shared" si="0"/>
        <v>0</v>
      </c>
      <c r="C35" s="93"/>
      <c r="D35" s="93"/>
      <c r="E35" s="93"/>
    </row>
    <row r="36" ht="36" customHeight="1" spans="1:5">
      <c r="A36" s="355" t="s">
        <v>1263</v>
      </c>
      <c r="B36" s="93">
        <f t="shared" si="0"/>
        <v>0</v>
      </c>
      <c r="C36" s="93"/>
      <c r="D36" s="93"/>
      <c r="E36" s="93"/>
    </row>
    <row r="37" ht="36" customHeight="1" spans="1:5">
      <c r="A37" s="355" t="s">
        <v>1264</v>
      </c>
      <c r="B37" s="93">
        <f t="shared" si="0"/>
        <v>0</v>
      </c>
      <c r="C37" s="93"/>
      <c r="D37" s="93"/>
      <c r="E37" s="93"/>
    </row>
    <row r="38" ht="36" customHeight="1" spans="1:5">
      <c r="A38" s="355" t="s">
        <v>1265</v>
      </c>
      <c r="B38" s="93">
        <f t="shared" si="0"/>
        <v>0</v>
      </c>
      <c r="C38" s="93"/>
      <c r="D38" s="93"/>
      <c r="E38" s="93"/>
    </row>
    <row r="39" ht="36" customHeight="1" spans="1:5">
      <c r="A39" s="355" t="s">
        <v>1266</v>
      </c>
      <c r="B39" s="93">
        <f t="shared" si="0"/>
        <v>58</v>
      </c>
      <c r="C39" s="93"/>
      <c r="D39" s="93"/>
      <c r="E39" s="93">
        <v>58</v>
      </c>
    </row>
    <row r="40" ht="36" customHeight="1" spans="1:5">
      <c r="A40" s="355" t="s">
        <v>1267</v>
      </c>
      <c r="B40" s="93">
        <f t="shared" si="0"/>
        <v>0</v>
      </c>
      <c r="C40" s="93"/>
      <c r="D40" s="93"/>
      <c r="E40" s="93"/>
    </row>
    <row r="41" ht="36" customHeight="1" spans="1:5">
      <c r="A41" s="355" t="s">
        <v>1268</v>
      </c>
      <c r="B41" s="93">
        <f t="shared" si="0"/>
        <v>0</v>
      </c>
      <c r="C41" s="93"/>
      <c r="D41" s="93"/>
      <c r="E41" s="93"/>
    </row>
    <row r="42" ht="36" customHeight="1" spans="1:5">
      <c r="A42" s="355" t="s">
        <v>1269</v>
      </c>
      <c r="B42" s="93">
        <f t="shared" si="0"/>
        <v>0</v>
      </c>
      <c r="C42" s="93"/>
      <c r="D42" s="93"/>
      <c r="E42" s="93"/>
    </row>
    <row r="43" ht="36" customHeight="1" spans="1:5">
      <c r="A43" s="355" t="s">
        <v>1270</v>
      </c>
      <c r="B43" s="93">
        <f t="shared" si="0"/>
        <v>0</v>
      </c>
      <c r="C43" s="93"/>
      <c r="D43" s="93"/>
      <c r="E43" s="93"/>
    </row>
    <row r="44" ht="36" customHeight="1" spans="1:5">
      <c r="A44" s="355" t="s">
        <v>1271</v>
      </c>
      <c r="B44" s="93">
        <f t="shared" si="0"/>
        <v>0</v>
      </c>
      <c r="C44" s="93"/>
      <c r="D44" s="93"/>
      <c r="E44" s="93"/>
    </row>
    <row r="45" ht="36" customHeight="1" spans="1:5">
      <c r="A45" s="355" t="s">
        <v>1272</v>
      </c>
      <c r="B45" s="93">
        <f t="shared" si="0"/>
        <v>0</v>
      </c>
      <c r="C45" s="93"/>
      <c r="D45" s="93"/>
      <c r="E45" s="93"/>
    </row>
    <row r="46" ht="36" customHeight="1" spans="1:5">
      <c r="A46" s="355" t="s">
        <v>1273</v>
      </c>
      <c r="B46" s="93">
        <f t="shared" si="0"/>
        <v>0</v>
      </c>
      <c r="C46" s="93"/>
      <c r="D46" s="93"/>
      <c r="E46" s="93"/>
    </row>
    <row r="47" ht="36" customHeight="1" spans="1:5">
      <c r="A47" s="355" t="s">
        <v>1274</v>
      </c>
      <c r="B47" s="93">
        <f t="shared" si="0"/>
        <v>0</v>
      </c>
      <c r="C47" s="93"/>
      <c r="D47" s="93"/>
      <c r="E47" s="93"/>
    </row>
    <row r="48" ht="36" customHeight="1" spans="1:5">
      <c r="A48" s="355" t="s">
        <v>1275</v>
      </c>
      <c r="B48" s="93">
        <f t="shared" si="0"/>
        <v>0</v>
      </c>
      <c r="C48" s="93"/>
      <c r="D48" s="93"/>
      <c r="E48" s="93"/>
    </row>
    <row r="49" ht="36" customHeight="1" spans="1:5">
      <c r="A49" s="355" t="s">
        <v>1276</v>
      </c>
      <c r="B49" s="93">
        <f t="shared" si="0"/>
        <v>0</v>
      </c>
      <c r="C49" s="93">
        <f>SUM(C50:C53)</f>
        <v>0</v>
      </c>
      <c r="D49" s="93">
        <f>SUM(D50:D53)</f>
        <v>0</v>
      </c>
      <c r="E49" s="93">
        <f>SUM(E50:E53)</f>
        <v>0</v>
      </c>
    </row>
    <row r="50" ht="36" customHeight="1" spans="1:5">
      <c r="A50" s="355" t="s">
        <v>1277</v>
      </c>
      <c r="B50" s="93">
        <f t="shared" si="0"/>
        <v>0</v>
      </c>
      <c r="C50" s="93"/>
      <c r="D50" s="93"/>
      <c r="E50" s="93"/>
    </row>
    <row r="51" ht="36" customHeight="1" spans="1:5">
      <c r="A51" s="355" t="s">
        <v>1278</v>
      </c>
      <c r="B51" s="93">
        <f t="shared" si="0"/>
        <v>0</v>
      </c>
      <c r="C51" s="93"/>
      <c r="D51" s="93"/>
      <c r="E51" s="93"/>
    </row>
    <row r="52" ht="36" customHeight="1" spans="1:5">
      <c r="A52" s="355" t="s">
        <v>1279</v>
      </c>
      <c r="B52" s="93">
        <f t="shared" si="0"/>
        <v>0</v>
      </c>
      <c r="C52" s="93"/>
      <c r="D52" s="93"/>
      <c r="E52" s="93"/>
    </row>
    <row r="53" ht="36" customHeight="1" spans="1:5">
      <c r="A53" s="355" t="s">
        <v>1280</v>
      </c>
      <c r="B53" s="93">
        <f t="shared" si="0"/>
        <v>0</v>
      </c>
      <c r="C53" s="93"/>
      <c r="D53" s="93"/>
      <c r="E53" s="93"/>
    </row>
    <row r="54" ht="36" customHeight="1" spans="1:5">
      <c r="A54" s="48" t="s">
        <v>1281</v>
      </c>
      <c r="B54" s="92">
        <f t="shared" si="0"/>
        <v>140203</v>
      </c>
      <c r="C54" s="92">
        <v>5214</v>
      </c>
      <c r="D54" s="92">
        <f>79047-D4</f>
        <v>73622</v>
      </c>
      <c r="E54" s="92">
        <f>61425-E4</f>
        <v>61367</v>
      </c>
    </row>
  </sheetData>
  <mergeCells count="1">
    <mergeCell ref="A1:D1"/>
  </mergeCells>
  <conditionalFormatting sqref="D1">
    <cfRule type="cellIs" dxfId="0" priority="40" stopIfTrue="1" operator="greaterThanOrEqual">
      <formula>10</formula>
    </cfRule>
    <cfRule type="cellIs" dxfId="0" priority="41" stopIfTrue="1" operator="lessThanOrEqual">
      <formula>-1</formula>
    </cfRule>
  </conditionalFormatting>
  <conditionalFormatting sqref="B3:C3">
    <cfRule type="cellIs" dxfId="0" priority="37" stopIfTrue="1" operator="lessThanOrEqual">
      <formula>-1</formula>
    </cfRule>
  </conditionalFormatting>
  <conditionalFormatting sqref="D3">
    <cfRule type="cellIs" dxfId="0" priority="36" stopIfTrue="1" operator="lessThanOrEqual">
      <formula>-1</formula>
    </cfRule>
  </conditionalFormatting>
  <conditionalFormatting sqref="E3">
    <cfRule type="cellIs" dxfId="0" priority="35" stopIfTrue="1" operator="lessThanOrEqual">
      <formula>-1</formula>
    </cfRule>
  </conditionalFormatting>
  <conditionalFormatting sqref="B22:E22">
    <cfRule type="cellIs" dxfId="0" priority="33" stopIfTrue="1" operator="lessThanOrEqual">
      <formula>-1</formula>
    </cfRule>
  </conditionalFormatting>
  <conditionalFormatting sqref="B23:E23">
    <cfRule type="cellIs" dxfId="0" priority="32" stopIfTrue="1" operator="lessThanOrEqual">
      <formula>-1</formula>
    </cfRule>
  </conditionalFormatting>
  <conditionalFormatting sqref="B24:E24">
    <cfRule type="cellIs" dxfId="0" priority="31" stopIfTrue="1" operator="lessThanOrEqual">
      <formula>-1</formula>
    </cfRule>
  </conditionalFormatting>
  <conditionalFormatting sqref="B25:E25">
    <cfRule type="cellIs" dxfId="0" priority="30" stopIfTrue="1" operator="lessThanOrEqual">
      <formula>-1</formula>
    </cfRule>
  </conditionalFormatting>
  <conditionalFormatting sqref="B26:E26">
    <cfRule type="cellIs" dxfId="0" priority="29" stopIfTrue="1" operator="lessThanOrEqual">
      <formula>-1</formula>
    </cfRule>
  </conditionalFormatting>
  <conditionalFormatting sqref="B27:E27">
    <cfRule type="cellIs" dxfId="0" priority="28" stopIfTrue="1" operator="lessThanOrEqual">
      <formula>-1</formula>
    </cfRule>
  </conditionalFormatting>
  <conditionalFormatting sqref="B28:E28">
    <cfRule type="cellIs" dxfId="0" priority="27" stopIfTrue="1" operator="lessThanOrEqual">
      <formula>-1</formula>
    </cfRule>
  </conditionalFormatting>
  <conditionalFormatting sqref="B29:E29">
    <cfRule type="cellIs" dxfId="0" priority="26" stopIfTrue="1" operator="lessThanOrEqual">
      <formula>-1</formula>
    </cfRule>
  </conditionalFormatting>
  <conditionalFormatting sqref="B30:E30">
    <cfRule type="cellIs" dxfId="0" priority="25" stopIfTrue="1" operator="lessThanOrEqual">
      <formula>-1</formula>
    </cfRule>
  </conditionalFormatting>
  <conditionalFormatting sqref="B31:E31">
    <cfRule type="cellIs" dxfId="0" priority="24" stopIfTrue="1" operator="lessThanOrEqual">
      <formula>-1</formula>
    </cfRule>
  </conditionalFormatting>
  <conditionalFormatting sqref="B32:E32">
    <cfRule type="cellIs" dxfId="0" priority="23" stopIfTrue="1" operator="lessThanOrEqual">
      <formula>-1</formula>
    </cfRule>
  </conditionalFormatting>
  <conditionalFormatting sqref="B33:E33">
    <cfRule type="cellIs" dxfId="0" priority="22" stopIfTrue="1" operator="lessThanOrEqual">
      <formula>-1</formula>
    </cfRule>
  </conditionalFormatting>
  <conditionalFormatting sqref="B34:E34">
    <cfRule type="cellIs" dxfId="0" priority="21" stopIfTrue="1" operator="lessThanOrEqual">
      <formula>-1</formula>
    </cfRule>
  </conditionalFormatting>
  <conditionalFormatting sqref="B35:E35">
    <cfRule type="cellIs" dxfId="0" priority="20" stopIfTrue="1" operator="lessThanOrEqual">
      <formula>-1</formula>
    </cfRule>
  </conditionalFormatting>
  <conditionalFormatting sqref="B36:E36">
    <cfRule type="cellIs" dxfId="0" priority="19" stopIfTrue="1" operator="lessThanOrEqual">
      <formula>-1</formula>
    </cfRule>
  </conditionalFormatting>
  <conditionalFormatting sqref="B37:E37">
    <cfRule type="cellIs" dxfId="0" priority="18" stopIfTrue="1" operator="lessThanOrEqual">
      <formula>-1</formula>
    </cfRule>
  </conditionalFormatting>
  <conditionalFormatting sqref="B38:E38">
    <cfRule type="cellIs" dxfId="0" priority="17" stopIfTrue="1" operator="lessThanOrEqual">
      <formula>-1</formula>
    </cfRule>
  </conditionalFormatting>
  <conditionalFormatting sqref="B39:E39">
    <cfRule type="cellIs" dxfId="0" priority="16" stopIfTrue="1" operator="lessThanOrEqual">
      <formula>-1</formula>
    </cfRule>
  </conditionalFormatting>
  <conditionalFormatting sqref="B40:E40">
    <cfRule type="cellIs" dxfId="0" priority="15" stopIfTrue="1" operator="lessThanOrEqual">
      <formula>-1</formula>
    </cfRule>
  </conditionalFormatting>
  <conditionalFormatting sqref="B41:E41">
    <cfRule type="cellIs" dxfId="0" priority="14" stopIfTrue="1" operator="lessThanOrEqual">
      <formula>-1</formula>
    </cfRule>
  </conditionalFormatting>
  <conditionalFormatting sqref="B42:E42">
    <cfRule type="cellIs" dxfId="0" priority="13" stopIfTrue="1" operator="lessThanOrEqual">
      <formula>-1</formula>
    </cfRule>
  </conditionalFormatting>
  <conditionalFormatting sqref="B43:E43">
    <cfRule type="cellIs" dxfId="0" priority="12" stopIfTrue="1" operator="lessThanOrEqual">
      <formula>-1</formula>
    </cfRule>
  </conditionalFormatting>
  <conditionalFormatting sqref="B44:E44">
    <cfRule type="cellIs" dxfId="0" priority="11" stopIfTrue="1" operator="lessThanOrEqual">
      <formula>-1</formula>
    </cfRule>
  </conditionalFormatting>
  <conditionalFormatting sqref="B45:E45">
    <cfRule type="cellIs" dxfId="0" priority="10" stopIfTrue="1" operator="lessThanOrEqual">
      <formula>-1</formula>
    </cfRule>
  </conditionalFormatting>
  <conditionalFormatting sqref="B46:E46">
    <cfRule type="cellIs" dxfId="0" priority="9" stopIfTrue="1" operator="lessThanOrEqual">
      <formula>-1</formula>
    </cfRule>
  </conditionalFormatting>
  <conditionalFormatting sqref="B47:E47">
    <cfRule type="cellIs" dxfId="0" priority="8" stopIfTrue="1" operator="lessThanOrEqual">
      <formula>-1</formula>
    </cfRule>
  </conditionalFormatting>
  <conditionalFormatting sqref="B48:E48">
    <cfRule type="cellIs" dxfId="0" priority="7" stopIfTrue="1" operator="lessThanOrEqual">
      <formula>-1</formula>
    </cfRule>
  </conditionalFormatting>
  <conditionalFormatting sqref="B49:E49">
    <cfRule type="cellIs" dxfId="0" priority="6" stopIfTrue="1" operator="lessThanOrEqual">
      <formula>-1</formula>
    </cfRule>
  </conditionalFormatting>
  <conditionalFormatting sqref="B50:E50">
    <cfRule type="cellIs" dxfId="0" priority="5" stopIfTrue="1" operator="lessThanOrEqual">
      <formula>-1</formula>
    </cfRule>
  </conditionalFormatting>
  <conditionalFormatting sqref="B51:E51">
    <cfRule type="cellIs" dxfId="0" priority="4" stopIfTrue="1" operator="lessThanOrEqual">
      <formula>-1</formula>
    </cfRule>
  </conditionalFormatting>
  <conditionalFormatting sqref="B52:E52">
    <cfRule type="cellIs" dxfId="0" priority="3" stopIfTrue="1" operator="lessThanOrEqual">
      <formula>-1</formula>
    </cfRule>
  </conditionalFormatting>
  <conditionalFormatting sqref="B53:E53">
    <cfRule type="cellIs" dxfId="0" priority="2" stopIfTrue="1" operator="lessThanOrEqual">
      <formula>-1</formula>
    </cfRule>
  </conditionalFormatting>
  <conditionalFormatting sqref="B54:E54">
    <cfRule type="cellIs" dxfId="0" priority="1" stopIfTrue="1" operator="lessThanOrEqual">
      <formula>-1</formula>
    </cfRule>
  </conditionalFormatting>
  <conditionalFormatting sqref="B4:E21">
    <cfRule type="cellIs" dxfId="0" priority="34"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workbookViewId="0">
      <selection activeCell="A1" sqref="A1:E1"/>
    </sheetView>
  </sheetViews>
  <sheetFormatPr defaultColWidth="9" defaultRowHeight="13.5" outlineLevelCol="4"/>
  <cols>
    <col min="1" max="1" width="37.75" style="320" customWidth="1"/>
    <col min="2" max="2" width="22" style="320" customWidth="1"/>
    <col min="3" max="4" width="23.8833333333333" style="320" customWidth="1"/>
    <col min="5" max="5" width="24.5" style="320" customWidth="1"/>
    <col min="6" max="248" width="9" style="320"/>
    <col min="249" max="16384" width="9" style="1"/>
  </cols>
  <sheetData>
    <row r="1" s="320" customFormat="1" ht="40.5" customHeight="1" spans="1:5">
      <c r="A1" s="321" t="s">
        <v>1282</v>
      </c>
      <c r="B1" s="321"/>
      <c r="C1" s="321"/>
      <c r="D1" s="321"/>
      <c r="E1" s="321"/>
    </row>
    <row r="2" s="320" customFormat="1" ht="17" customHeight="1" spans="1:5">
      <c r="A2" s="335"/>
      <c r="B2" s="335"/>
      <c r="C2" s="335"/>
      <c r="D2" s="336"/>
      <c r="E2" s="337" t="s">
        <v>1</v>
      </c>
    </row>
    <row r="3" s="1" customFormat="1" ht="24.95" customHeight="1" spans="1:5">
      <c r="A3" s="338" t="s">
        <v>3</v>
      </c>
      <c r="B3" s="338" t="s">
        <v>130</v>
      </c>
      <c r="C3" s="338" t="s">
        <v>5</v>
      </c>
      <c r="D3" s="339" t="s">
        <v>1283</v>
      </c>
      <c r="E3" s="340"/>
    </row>
    <row r="4" s="1" customFormat="1" ht="24.95" customHeight="1" spans="1:5">
      <c r="A4" s="341"/>
      <c r="B4" s="341"/>
      <c r="C4" s="341"/>
      <c r="D4" s="160" t="s">
        <v>1284</v>
      </c>
      <c r="E4" s="160" t="s">
        <v>1285</v>
      </c>
    </row>
    <row r="5" s="320" customFormat="1" ht="35" customHeight="1" spans="1:5">
      <c r="A5" s="342" t="s">
        <v>1227</v>
      </c>
      <c r="B5" s="343">
        <f>B7+B9+B10</f>
        <v>642</v>
      </c>
      <c r="C5" s="343">
        <f>C7+C9+C10</f>
        <v>642</v>
      </c>
      <c r="D5" s="344">
        <f>+C5-B5</f>
        <v>0</v>
      </c>
      <c r="E5" s="345">
        <f>+D5/B5</f>
        <v>0</v>
      </c>
    </row>
    <row r="6" s="320" customFormat="1" ht="35" customHeight="1" spans="1:5">
      <c r="A6" s="140" t="s">
        <v>1286</v>
      </c>
      <c r="B6" s="343">
        <v>0</v>
      </c>
      <c r="C6" s="344">
        <v>0</v>
      </c>
      <c r="D6" s="344">
        <v>0</v>
      </c>
      <c r="E6" s="345"/>
    </row>
    <row r="7" s="320" customFormat="1" ht="35" customHeight="1" spans="1:5">
      <c r="A7" s="140" t="s">
        <v>1287</v>
      </c>
      <c r="B7" s="343">
        <v>216</v>
      </c>
      <c r="C7" s="344">
        <v>216</v>
      </c>
      <c r="D7" s="344">
        <f>+C7-B7</f>
        <v>0</v>
      </c>
      <c r="E7" s="345">
        <f>+D7/B7</f>
        <v>0</v>
      </c>
    </row>
    <row r="8" s="320" customFormat="1" ht="35" customHeight="1" spans="1:5">
      <c r="A8" s="140" t="s">
        <v>1288</v>
      </c>
      <c r="B8" s="343">
        <f>B9+B10</f>
        <v>426</v>
      </c>
      <c r="C8" s="343">
        <f>C9+C10</f>
        <v>426</v>
      </c>
      <c r="D8" s="344">
        <f>+C8-B8</f>
        <v>0</v>
      </c>
      <c r="E8" s="345">
        <f>+D8/B8</f>
        <v>0</v>
      </c>
    </row>
    <row r="9" s="320" customFormat="1" ht="35" customHeight="1" spans="1:5">
      <c r="A9" s="144" t="s">
        <v>1289</v>
      </c>
      <c r="B9" s="343">
        <v>38</v>
      </c>
      <c r="C9" s="344">
        <v>66</v>
      </c>
      <c r="D9" s="344">
        <f>+C9-B9</f>
        <v>28</v>
      </c>
      <c r="E9" s="345">
        <f>+D9/B9</f>
        <v>0.7368</v>
      </c>
    </row>
    <row r="10" s="320" customFormat="1" ht="35" customHeight="1" spans="1:5">
      <c r="A10" s="144" t="s">
        <v>1290</v>
      </c>
      <c r="B10" s="343">
        <v>388</v>
      </c>
      <c r="C10" s="344">
        <v>360</v>
      </c>
      <c r="D10" s="344">
        <f>+C10-B10</f>
        <v>-28</v>
      </c>
      <c r="E10" s="345">
        <f>+D10/B10</f>
        <v>-0.0722</v>
      </c>
    </row>
    <row r="11" s="320" customFormat="1" ht="130" customHeight="1" spans="1:5">
      <c r="A11" s="346" t="s">
        <v>1291</v>
      </c>
      <c r="B11" s="346"/>
      <c r="C11" s="346"/>
      <c r="D11" s="346"/>
      <c r="E11" s="346"/>
    </row>
  </sheetData>
  <mergeCells count="6">
    <mergeCell ref="A1:E1"/>
    <mergeCell ref="D3:E3"/>
    <mergeCell ref="A11:E11"/>
    <mergeCell ref="A3:A4"/>
    <mergeCell ref="B3:B4"/>
    <mergeCell ref="C3:C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F51"/>
  <sheetViews>
    <sheetView showGridLines="0" showZeros="0" view="pageBreakPreview" zoomScale="80" zoomScaleNormal="115" workbookViewId="0">
      <selection activeCell="C5" sqref="C5"/>
    </sheetView>
  </sheetViews>
  <sheetFormatPr defaultColWidth="9" defaultRowHeight="14.25" outlineLevelCol="5"/>
  <cols>
    <col min="1" max="1" width="17.875" style="154" customWidth="1"/>
    <col min="2" max="2" width="50.75" style="154" customWidth="1"/>
    <col min="3" max="4" width="20.6333333333333" style="154" customWidth="1"/>
    <col min="5" max="5" width="20.6333333333333" style="300" customWidth="1"/>
    <col min="6" max="6" width="3.75" style="154" customWidth="1"/>
    <col min="7" max="16357" width="9" style="154"/>
    <col min="16358" max="16358" width="45.6333333333333" style="154"/>
    <col min="16359" max="16384" width="9" style="154"/>
  </cols>
  <sheetData>
    <row r="1" s="320" customFormat="1" ht="40.5" customHeight="1" spans="1:5">
      <c r="A1" s="321" t="s">
        <v>1292</v>
      </c>
      <c r="B1" s="321"/>
      <c r="C1" s="321"/>
      <c r="D1" s="321"/>
      <c r="E1" s="321"/>
    </row>
    <row r="2" s="298" customFormat="1" ht="20.1" customHeight="1" spans="2:5">
      <c r="B2" s="301"/>
      <c r="C2" s="302"/>
      <c r="D2" s="301"/>
      <c r="E2" s="303" t="s">
        <v>1</v>
      </c>
    </row>
    <row r="3" s="299" customFormat="1" ht="45" customHeight="1" spans="1:6">
      <c r="A3" s="304" t="s">
        <v>2</v>
      </c>
      <c r="B3" s="305" t="s">
        <v>3</v>
      </c>
      <c r="C3" s="81" t="s">
        <v>4</v>
      </c>
      <c r="D3" s="81" t="s">
        <v>5</v>
      </c>
      <c r="E3" s="81" t="s">
        <v>6</v>
      </c>
      <c r="F3" s="306" t="s">
        <v>7</v>
      </c>
    </row>
    <row r="4" s="299" customFormat="1" ht="36" customHeight="1" spans="1:6">
      <c r="A4" s="279" t="s">
        <v>1293</v>
      </c>
      <c r="B4" s="274" t="s">
        <v>1294</v>
      </c>
      <c r="C4" s="307">
        <v>0</v>
      </c>
      <c r="D4" s="307"/>
      <c r="E4" s="308" t="str">
        <f>IF(C4&lt;&gt;0,D4/C4-1,"")</f>
        <v/>
      </c>
      <c r="F4" s="193" t="str">
        <f t="shared" ref="F4:F37" si="0">IF(LEN(A4)=7,"是",IF(B4&lt;&gt;"",IF(SUM(C4:D4)&lt;&gt;0,"是","否"),"是"))</f>
        <v>是</v>
      </c>
    </row>
    <row r="5" ht="36" customHeight="1" spans="1:6">
      <c r="A5" s="279" t="s">
        <v>1295</v>
      </c>
      <c r="B5" s="274" t="s">
        <v>1296</v>
      </c>
      <c r="C5" s="307">
        <v>0</v>
      </c>
      <c r="D5" s="307"/>
      <c r="E5" s="308" t="str">
        <f t="shared" ref="E5:E29" si="1">IF(C5&lt;&gt;0,D5/C5-1,"")</f>
        <v/>
      </c>
      <c r="F5" s="193" t="str">
        <f t="shared" si="0"/>
        <v>是</v>
      </c>
    </row>
    <row r="6" ht="36" customHeight="1" spans="1:6">
      <c r="A6" s="279" t="s">
        <v>1297</v>
      </c>
      <c r="B6" s="274" t="s">
        <v>1298</v>
      </c>
      <c r="C6" s="307"/>
      <c r="D6" s="307"/>
      <c r="E6" s="308" t="str">
        <f t="shared" si="1"/>
        <v/>
      </c>
      <c r="F6" s="193" t="str">
        <f t="shared" si="0"/>
        <v>是</v>
      </c>
    </row>
    <row r="7" ht="36" customHeight="1" spans="1:6">
      <c r="A7" s="279" t="s">
        <v>1299</v>
      </c>
      <c r="B7" s="274" t="s">
        <v>1300</v>
      </c>
      <c r="C7" s="307">
        <v>0</v>
      </c>
      <c r="D7" s="307"/>
      <c r="E7" s="308" t="str">
        <f t="shared" si="1"/>
        <v/>
      </c>
      <c r="F7" s="193" t="str">
        <f t="shared" si="0"/>
        <v>是</v>
      </c>
    </row>
    <row r="8" ht="36" customHeight="1" spans="1:6">
      <c r="A8" s="279" t="s">
        <v>1301</v>
      </c>
      <c r="B8" s="274" t="s">
        <v>1302</v>
      </c>
      <c r="C8" s="307">
        <v>0</v>
      </c>
      <c r="D8" s="307"/>
      <c r="E8" s="308" t="str">
        <f t="shared" si="1"/>
        <v/>
      </c>
      <c r="F8" s="193" t="str">
        <f t="shared" si="0"/>
        <v>是</v>
      </c>
    </row>
    <row r="9" ht="36" customHeight="1" spans="1:6">
      <c r="A9" s="279" t="s">
        <v>1303</v>
      </c>
      <c r="B9" s="274" t="s">
        <v>1304</v>
      </c>
      <c r="C9" s="307">
        <v>0</v>
      </c>
      <c r="D9" s="307"/>
      <c r="E9" s="308" t="str">
        <f t="shared" si="1"/>
        <v/>
      </c>
      <c r="F9" s="193" t="str">
        <f t="shared" si="0"/>
        <v>是</v>
      </c>
    </row>
    <row r="10" ht="36" customHeight="1" spans="1:6">
      <c r="A10" s="279" t="s">
        <v>1305</v>
      </c>
      <c r="B10" s="274" t="s">
        <v>1306</v>
      </c>
      <c r="C10" s="307">
        <v>109756</v>
      </c>
      <c r="D10" s="307">
        <v>122965</v>
      </c>
      <c r="E10" s="308">
        <f t="shared" si="1"/>
        <v>0.12</v>
      </c>
      <c r="F10" s="193" t="str">
        <f t="shared" si="0"/>
        <v>是</v>
      </c>
    </row>
    <row r="11" ht="36" customHeight="1" spans="1:6">
      <c r="A11" s="279" t="s">
        <v>1307</v>
      </c>
      <c r="B11" s="278" t="s">
        <v>1308</v>
      </c>
      <c r="C11" s="283">
        <v>109654</v>
      </c>
      <c r="D11" s="283">
        <v>122965</v>
      </c>
      <c r="E11" s="309">
        <f t="shared" si="1"/>
        <v>0.121</v>
      </c>
      <c r="F11" s="193" t="str">
        <f t="shared" si="0"/>
        <v>是</v>
      </c>
    </row>
    <row r="12" ht="36" customHeight="1" spans="1:6">
      <c r="A12" s="279" t="s">
        <v>1309</v>
      </c>
      <c r="B12" s="278" t="s">
        <v>1310</v>
      </c>
      <c r="C12" s="283">
        <v>704</v>
      </c>
      <c r="D12" s="283"/>
      <c r="E12" s="309">
        <f t="shared" si="1"/>
        <v>-1</v>
      </c>
      <c r="F12" s="193" t="str">
        <f t="shared" si="0"/>
        <v>是</v>
      </c>
    </row>
    <row r="13" ht="36" customHeight="1" spans="1:6">
      <c r="A13" s="279" t="s">
        <v>1311</v>
      </c>
      <c r="B13" s="278" t="s">
        <v>1312</v>
      </c>
      <c r="C13" s="283">
        <v>385</v>
      </c>
      <c r="D13" s="283"/>
      <c r="E13" s="309">
        <f t="shared" si="1"/>
        <v>-1</v>
      </c>
      <c r="F13" s="193" t="str">
        <f t="shared" si="0"/>
        <v>是</v>
      </c>
    </row>
    <row r="14" ht="36" customHeight="1" spans="1:6">
      <c r="A14" s="279" t="s">
        <v>1313</v>
      </c>
      <c r="B14" s="278" t="s">
        <v>1314</v>
      </c>
      <c r="C14" s="283">
        <v>-987</v>
      </c>
      <c r="D14" s="283"/>
      <c r="E14" s="309">
        <f t="shared" si="1"/>
        <v>-1</v>
      </c>
      <c r="F14" s="193" t="str">
        <f t="shared" si="0"/>
        <v>是</v>
      </c>
    </row>
    <row r="15" ht="36" customHeight="1" spans="1:6">
      <c r="A15" s="279" t="s">
        <v>1315</v>
      </c>
      <c r="B15" s="278" t="s">
        <v>1316</v>
      </c>
      <c r="C15" s="307">
        <v>0</v>
      </c>
      <c r="D15" s="283"/>
      <c r="E15" s="308" t="str">
        <f t="shared" si="1"/>
        <v/>
      </c>
      <c r="F15" s="193" t="str">
        <f t="shared" si="0"/>
        <v>否</v>
      </c>
    </row>
    <row r="16" ht="36" customHeight="1" spans="1:6">
      <c r="A16" s="310" t="s">
        <v>1317</v>
      </c>
      <c r="B16" s="161" t="s">
        <v>1318</v>
      </c>
      <c r="C16" s="307">
        <v>0</v>
      </c>
      <c r="D16" s="307"/>
      <c r="E16" s="308" t="str">
        <f t="shared" si="1"/>
        <v/>
      </c>
      <c r="F16" s="193" t="str">
        <f t="shared" si="0"/>
        <v>是</v>
      </c>
    </row>
    <row r="17" ht="36" customHeight="1" spans="1:6">
      <c r="A17" s="310" t="s">
        <v>1319</v>
      </c>
      <c r="B17" s="161" t="s">
        <v>1320</v>
      </c>
      <c r="C17" s="307">
        <v>0</v>
      </c>
      <c r="D17" s="307"/>
      <c r="E17" s="308" t="str">
        <f t="shared" si="1"/>
        <v/>
      </c>
      <c r="F17" s="193" t="str">
        <f t="shared" si="0"/>
        <v>是</v>
      </c>
    </row>
    <row r="18" ht="36" customHeight="1" spans="1:6">
      <c r="A18" s="310" t="s">
        <v>1321</v>
      </c>
      <c r="B18" s="178" t="s">
        <v>1322</v>
      </c>
      <c r="C18" s="307">
        <v>0</v>
      </c>
      <c r="D18" s="283"/>
      <c r="E18" s="308" t="str">
        <f t="shared" si="1"/>
        <v/>
      </c>
      <c r="F18" s="193" t="str">
        <f t="shared" si="0"/>
        <v>否</v>
      </c>
    </row>
    <row r="19" ht="36" customHeight="1" spans="1:6">
      <c r="A19" s="310" t="s">
        <v>1323</v>
      </c>
      <c r="B19" s="178" t="s">
        <v>1324</v>
      </c>
      <c r="C19" s="307">
        <v>0</v>
      </c>
      <c r="D19" s="283"/>
      <c r="E19" s="308" t="str">
        <f t="shared" si="1"/>
        <v/>
      </c>
      <c r="F19" s="193" t="str">
        <f t="shared" si="0"/>
        <v>否</v>
      </c>
    </row>
    <row r="20" ht="36" customHeight="1" spans="1:6">
      <c r="A20" s="310" t="s">
        <v>1325</v>
      </c>
      <c r="B20" s="161" t="s">
        <v>1326</v>
      </c>
      <c r="C20" s="307">
        <v>0</v>
      </c>
      <c r="D20" s="307"/>
      <c r="E20" s="308" t="str">
        <f t="shared" si="1"/>
        <v/>
      </c>
      <c r="F20" s="193" t="str">
        <f t="shared" si="0"/>
        <v>是</v>
      </c>
    </row>
    <row r="21" ht="36" customHeight="1" spans="1:6">
      <c r="A21" s="310" t="s">
        <v>1327</v>
      </c>
      <c r="B21" s="161" t="s">
        <v>1328</v>
      </c>
      <c r="C21" s="307">
        <v>0</v>
      </c>
      <c r="D21" s="307"/>
      <c r="E21" s="308" t="str">
        <f t="shared" si="1"/>
        <v/>
      </c>
      <c r="F21" s="193" t="str">
        <f t="shared" si="0"/>
        <v>是</v>
      </c>
    </row>
    <row r="22" ht="36" customHeight="1" spans="1:6">
      <c r="A22" s="310" t="s">
        <v>1329</v>
      </c>
      <c r="B22" s="161" t="s">
        <v>1330</v>
      </c>
      <c r="C22" s="307">
        <v>0</v>
      </c>
      <c r="D22" s="307"/>
      <c r="E22" s="308" t="str">
        <f t="shared" si="1"/>
        <v/>
      </c>
      <c r="F22" s="193" t="str">
        <f t="shared" si="0"/>
        <v>是</v>
      </c>
    </row>
    <row r="23" ht="36" customHeight="1" spans="1:6">
      <c r="A23" s="279" t="s">
        <v>1331</v>
      </c>
      <c r="B23" s="274" t="s">
        <v>1332</v>
      </c>
      <c r="C23" s="307">
        <v>0</v>
      </c>
      <c r="D23" s="307"/>
      <c r="E23" s="308" t="str">
        <f t="shared" si="1"/>
        <v/>
      </c>
      <c r="F23" s="193" t="str">
        <f t="shared" si="0"/>
        <v>是</v>
      </c>
    </row>
    <row r="24" ht="36" customHeight="1" spans="1:6">
      <c r="A24" s="279" t="s">
        <v>1333</v>
      </c>
      <c r="B24" s="274" t="s">
        <v>1334</v>
      </c>
      <c r="C24" s="307">
        <v>367</v>
      </c>
      <c r="D24" s="307">
        <v>2942</v>
      </c>
      <c r="E24" s="308">
        <f t="shared" si="1"/>
        <v>7.016</v>
      </c>
      <c r="F24" s="193" t="str">
        <f t="shared" si="0"/>
        <v>是</v>
      </c>
    </row>
    <row r="25" ht="36" customHeight="1" spans="1:6">
      <c r="A25" s="279" t="s">
        <v>1335</v>
      </c>
      <c r="B25" s="274" t="s">
        <v>1336</v>
      </c>
      <c r="C25" s="307">
        <v>0</v>
      </c>
      <c r="D25" s="307"/>
      <c r="E25" s="308" t="str">
        <f t="shared" si="1"/>
        <v/>
      </c>
      <c r="F25" s="193" t="str">
        <f t="shared" si="0"/>
        <v>是</v>
      </c>
    </row>
    <row r="26" ht="36" customHeight="1" spans="1:6">
      <c r="A26" s="279" t="s">
        <v>1337</v>
      </c>
      <c r="B26" s="274" t="s">
        <v>1338</v>
      </c>
      <c r="C26" s="307">
        <v>0</v>
      </c>
      <c r="D26" s="307"/>
      <c r="E26" s="308" t="str">
        <f t="shared" si="1"/>
        <v/>
      </c>
      <c r="F26" s="193" t="str">
        <f t="shared" si="0"/>
        <v>是</v>
      </c>
    </row>
    <row r="27" ht="36" customHeight="1" spans="1:6">
      <c r="A27" s="279" t="s">
        <v>1339</v>
      </c>
      <c r="B27" s="274" t="s">
        <v>1340</v>
      </c>
      <c r="C27" s="307">
        <v>17</v>
      </c>
      <c r="D27" s="307"/>
      <c r="E27" s="308">
        <f t="shared" si="1"/>
        <v>-1</v>
      </c>
      <c r="F27" s="193" t="str">
        <f t="shared" si="0"/>
        <v>是</v>
      </c>
    </row>
    <row r="28" ht="36" customHeight="1" spans="1:6">
      <c r="A28" s="279"/>
      <c r="B28" s="278"/>
      <c r="C28" s="283"/>
      <c r="D28" s="283"/>
      <c r="E28" s="308" t="str">
        <f t="shared" si="1"/>
        <v/>
      </c>
      <c r="F28" s="193" t="str">
        <f t="shared" si="0"/>
        <v>是</v>
      </c>
    </row>
    <row r="29" ht="36" customHeight="1" spans="1:6">
      <c r="A29" s="286"/>
      <c r="B29" s="287" t="s">
        <v>1341</v>
      </c>
      <c r="C29" s="307">
        <f>+C4+C5+C6+C7+C8+C9+C10+C16+C17+C20+C21+C22+C23+C24+C25+C26+C27</f>
        <v>110140</v>
      </c>
      <c r="D29" s="307">
        <f>+D4+D5+D6+D7+D8+D9+D10+D16+D17+D20+D21+D22+D23+D24+D25+D26+D27</f>
        <v>125907</v>
      </c>
      <c r="E29" s="308">
        <f t="shared" si="1"/>
        <v>0.143</v>
      </c>
      <c r="F29" s="193" t="str">
        <f t="shared" si="0"/>
        <v>是</v>
      </c>
    </row>
    <row r="30" ht="36" customHeight="1" spans="1:6">
      <c r="A30" s="311">
        <v>105</v>
      </c>
      <c r="B30" s="312" t="s">
        <v>1342</v>
      </c>
      <c r="C30" s="323"/>
      <c r="D30" s="327"/>
      <c r="E30" s="308" t="str">
        <f t="shared" ref="E30:E38" si="2">IF(C30&lt;&gt;0,D30/C30-1,"")</f>
        <v/>
      </c>
      <c r="F30" s="193" t="str">
        <f t="shared" si="0"/>
        <v>否</v>
      </c>
    </row>
    <row r="31" ht="36" customHeight="1" spans="1:6">
      <c r="A31" s="330">
        <v>110</v>
      </c>
      <c r="B31" s="331" t="s">
        <v>60</v>
      </c>
      <c r="C31" s="323">
        <v>101437</v>
      </c>
      <c r="D31" s="323">
        <v>3157</v>
      </c>
      <c r="E31" s="308">
        <f t="shared" si="2"/>
        <v>-0.969</v>
      </c>
      <c r="F31" s="193" t="str">
        <f t="shared" si="0"/>
        <v>是</v>
      </c>
    </row>
    <row r="32" ht="36" customHeight="1" spans="1:6">
      <c r="A32" s="330">
        <v>11004</v>
      </c>
      <c r="B32" s="331" t="s">
        <v>1343</v>
      </c>
      <c r="C32" s="323">
        <v>3301</v>
      </c>
      <c r="D32" s="323">
        <v>1000</v>
      </c>
      <c r="E32" s="308">
        <f t="shared" si="2"/>
        <v>-0.697</v>
      </c>
      <c r="F32" s="193" t="str">
        <f t="shared" si="0"/>
        <v>是</v>
      </c>
    </row>
    <row r="33" ht="36" customHeight="1" spans="1:6">
      <c r="A33" s="332">
        <v>1100402</v>
      </c>
      <c r="B33" s="333" t="s">
        <v>1344</v>
      </c>
      <c r="C33" s="325">
        <v>3301</v>
      </c>
      <c r="D33" s="326">
        <v>1000</v>
      </c>
      <c r="E33" s="309">
        <f t="shared" si="2"/>
        <v>-0.697</v>
      </c>
      <c r="F33" s="193" t="str">
        <f t="shared" si="0"/>
        <v>是</v>
      </c>
    </row>
    <row r="34" ht="36" customHeight="1" spans="1:6">
      <c r="A34" s="332">
        <v>1100403</v>
      </c>
      <c r="B34" s="333" t="s">
        <v>1345</v>
      </c>
      <c r="C34" s="325"/>
      <c r="D34" s="326"/>
      <c r="E34" s="309" t="str">
        <f t="shared" si="2"/>
        <v/>
      </c>
      <c r="F34" s="193" t="str">
        <f t="shared" si="0"/>
        <v>是</v>
      </c>
    </row>
    <row r="35" ht="36" customHeight="1" spans="1:6">
      <c r="A35" s="332">
        <v>11008</v>
      </c>
      <c r="B35" s="333" t="s">
        <v>63</v>
      </c>
      <c r="C35" s="325">
        <v>8553</v>
      </c>
      <c r="D35" s="326">
        <v>2157</v>
      </c>
      <c r="E35" s="309">
        <f t="shared" si="2"/>
        <v>-0.748</v>
      </c>
      <c r="F35" s="193" t="str">
        <f t="shared" si="0"/>
        <v>是</v>
      </c>
    </row>
    <row r="36" ht="36" customHeight="1" spans="1:6">
      <c r="A36" s="332">
        <v>11009</v>
      </c>
      <c r="B36" s="333" t="s">
        <v>64</v>
      </c>
      <c r="C36" s="325">
        <v>13163</v>
      </c>
      <c r="D36" s="326"/>
      <c r="E36" s="309">
        <f t="shared" si="2"/>
        <v>-1</v>
      </c>
      <c r="F36" s="193" t="str">
        <f t="shared" si="0"/>
        <v>是</v>
      </c>
    </row>
    <row r="37" ht="36" customHeight="1" spans="1:6">
      <c r="A37" s="332"/>
      <c r="B37" s="333" t="s">
        <v>65</v>
      </c>
      <c r="C37" s="325">
        <v>76420</v>
      </c>
      <c r="D37" s="326"/>
      <c r="E37" s="309">
        <f t="shared" si="2"/>
        <v>-1</v>
      </c>
      <c r="F37" s="193"/>
    </row>
    <row r="38" ht="36" customHeight="1" spans="1:6">
      <c r="A38" s="318"/>
      <c r="B38" s="319" t="s">
        <v>68</v>
      </c>
      <c r="C38" s="323">
        <f>+C29+C30+C31</f>
        <v>211577</v>
      </c>
      <c r="D38" s="323">
        <f>+D29+D30+D31</f>
        <v>129064</v>
      </c>
      <c r="E38" s="308">
        <f t="shared" si="2"/>
        <v>-0.39</v>
      </c>
      <c r="F38" s="193" t="str">
        <f>IF(LEN(A38)=7,"是",IF(B38&lt;&gt;"",IF(SUM(C38:D38)&lt;&gt;0,"是","否"),"是"))</f>
        <v>是</v>
      </c>
    </row>
    <row r="39" spans="3:4">
      <c r="C39" s="334"/>
      <c r="D39" s="334"/>
    </row>
    <row r="41" spans="3:4">
      <c r="C41" s="334"/>
      <c r="D41" s="334"/>
    </row>
    <row r="43" spans="3:4">
      <c r="C43" s="334"/>
      <c r="D43" s="334"/>
    </row>
    <row r="44" spans="3:4">
      <c r="C44" s="334"/>
      <c r="D44" s="334"/>
    </row>
    <row r="46" spans="3:4">
      <c r="C46" s="334"/>
      <c r="D46" s="334"/>
    </row>
    <row r="47" spans="3:4">
      <c r="C47" s="334"/>
      <c r="D47" s="334"/>
    </row>
    <row r="48" spans="3:4">
      <c r="C48" s="334"/>
      <c r="D48" s="334"/>
    </row>
    <row r="49" spans="3:4">
      <c r="C49" s="334"/>
      <c r="D49" s="334"/>
    </row>
    <row r="51" spans="3:4">
      <c r="C51" s="334"/>
      <c r="D51" s="334"/>
    </row>
  </sheetData>
  <autoFilter ref="A3:F38">
    <extLst/>
  </autoFilter>
  <mergeCells count="1">
    <mergeCell ref="A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10" stopIfTrue="1">
      <formula>"len($A:$A)=3"</formula>
    </cfRule>
  </conditionalFormatting>
  <conditionalFormatting sqref="D30 D33:D35">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35</vt:i4>
      </vt:variant>
    </vt:vector>
  </HeadingPairs>
  <TitlesOfParts>
    <vt:vector size="35" baseType="lpstr">
      <vt:lpstr>1-1澄江市一般公共预算收入情况表</vt:lpstr>
      <vt:lpstr>1-2澄江市一般公共预算支出情况表</vt:lpstr>
      <vt:lpstr>1-3市本级一般公共预算收入情况表</vt:lpstr>
      <vt:lpstr>1-4市本级一般公共预算支出情况表（公开到项级）</vt:lpstr>
      <vt:lpstr>1-5市本级一般公共预算基本支出情况表（公开到款级）</vt:lpstr>
      <vt:lpstr>1-6一般公共预算支出表（州（市）对下转移支付项目）</vt:lpstr>
      <vt:lpstr>1-7澄江市分地区税收返还和转移支付预算表</vt:lpstr>
      <vt:lpstr>1-8澄江市市本级“三公”经费预算财政拨款情况统计表</vt:lpstr>
      <vt:lpstr>2-1澄江市政府性基金预算收入情况表</vt:lpstr>
      <vt:lpstr>2-2澄江市政府性基金预算支出情况表</vt:lpstr>
      <vt:lpstr>2-3市本级政府性基金预算收入情况表</vt:lpstr>
      <vt:lpstr>2-4市本级政府性基金预算支出情况表（公开到项级）</vt:lpstr>
      <vt:lpstr>2-5市本级政府性基金支出表（州（市）对下转移支付）</vt:lpstr>
      <vt:lpstr>3-1澄江市国有资本经营收入预算情况表</vt:lpstr>
      <vt:lpstr>3-2澄江市国有资本经营支出预算情况表</vt:lpstr>
      <vt:lpstr>3-3市本级国有资本经营收入预算情况表</vt:lpstr>
      <vt:lpstr>3-4市本级国有资本经营支出预算情况表（公开到项级）</vt:lpstr>
      <vt:lpstr>3-5澄江市国有资本经营预算转移支付表 （分地区）</vt:lpstr>
      <vt:lpstr>3-6 国有资本经营预算转移支付表（分项目）</vt:lpstr>
      <vt:lpstr>4-1澄江市社会保险基金收入预算情况表</vt:lpstr>
      <vt:lpstr>4-2澄江市社会保险基金支出预算情况表</vt:lpstr>
      <vt:lpstr>4-3市本级社会保险基金收入预算情况表</vt:lpstr>
      <vt:lpstr>4-4市本级社会保险基金支出预算情况表</vt:lpstr>
      <vt:lpstr>5-1澄江市 2023年地方政府债务限额及余额预算情况表</vt:lpstr>
      <vt:lpstr>5-2 澄江市2023年地方政府一般债务限额及余额预算情况表</vt:lpstr>
      <vt:lpstr>5-3 澄江市 2023年地方政府一般债务余额情况表</vt:lpstr>
      <vt:lpstr>5-4  市本级2023年地方政府一般债务余额情况表</vt:lpstr>
      <vt:lpstr>5-5 澄江市2024年政府专项债务限额和余额情况表</vt:lpstr>
      <vt:lpstr>5-6 澄江市2023年地方政府专项债务余额情况表</vt:lpstr>
      <vt:lpstr>5-7 市本级2023年地方政府专项债务余额情况表（本级）</vt:lpstr>
      <vt:lpstr>5-8 澄江市地方政府债券发行及还本付息情况表</vt:lpstr>
      <vt:lpstr>5-9 澄江市2024年地方政府债务限额提前下达情况表</vt:lpstr>
      <vt:lpstr>5-10 澄江市2024年年初新增地方政府债券资金安排表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ysk</cp:lastModifiedBy>
  <dcterms:created xsi:type="dcterms:W3CDTF">2006-09-16T00:00:00Z</dcterms:created>
  <cp:lastPrinted>2020-05-07T10:46:00Z</cp:lastPrinted>
  <dcterms:modified xsi:type="dcterms:W3CDTF">2024-02-08T07:20:07Z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